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bookViews>
    <workbookView tabRatio="877" activeTab="1"/>
  </bookViews>
  <sheets>
    <sheet name="##BASEINFO" sheetId="1" state="hidden" r:id="rId2"/>
    <sheet name="IB" sheetId="2" r:id="rId3"/>
    <sheet name="ML" sheetId="3" r:id="rId4"/>
    <sheet name="sheet1" sheetId="4" r:id="rId5"/>
    <sheet name="L01" sheetId="5" r:id="rId6"/>
    <sheet name="L02" sheetId="6" r:id="rId7"/>
    <sheet name="L03" sheetId="7" r:id="rId8"/>
    <sheet name="L04" sheetId="8" r:id="rId9"/>
    <sheet name="L05" sheetId="9" r:id="rId10"/>
    <sheet name="sheet2" sheetId="10" r:id="rId11"/>
    <sheet name="L06" sheetId="11" r:id="rId12"/>
    <sheet name="L07" sheetId="12" r:id="rId13"/>
    <sheet name="L08" sheetId="13" r:id="rId14"/>
    <sheet name="L09" sheetId="14" r:id="rId15"/>
    <sheet name="sheet3" sheetId="15" r:id="rId16"/>
    <sheet name="L10" sheetId="16" r:id="rId17"/>
    <sheet name="L11" sheetId="17" r:id="rId18"/>
    <sheet name="sheet4" sheetId="18" r:id="rId19"/>
    <sheet name="L12" sheetId="19" r:id="rId20"/>
    <sheet name="L13" sheetId="20" r:id="rId21"/>
    <sheet name="L14" sheetId="21" r:id="rId22"/>
    <sheet name="L15" sheetId="22" r:id="rId23"/>
    <sheet name="sheet5" sheetId="23" r:id="rId24"/>
    <sheet name="L16" sheetId="24" r:id="rId25"/>
    <sheet name="L17" sheetId="25" r:id="rId26"/>
    <sheet name="L18" sheetId="26" r:id="rId27"/>
    <sheet name="L19" sheetId="27" r:id="rId28"/>
    <sheet name="L20" sheetId="28" r:id="rId29"/>
  </sheets>
  <calcPr calcId="0"/>
</workbook>
</file>

<file path=xl/sharedStrings.xml><?xml version="1.0" encoding="utf-8"?>
<sst xmlns="http://schemas.openxmlformats.org/spreadsheetml/2006/main" count="4592" uniqueCount="3066">
  <si>
    <t>001</t>
  </si>
  <si>
    <t>IB</t>
  </si>
  <si>
    <t>信息表</t>
  </si>
  <si>
    <t>期间名称</t>
  </si>
  <si>
    <t>2015年</t>
  </si>
  <si>
    <t>002</t>
  </si>
  <si>
    <t>ML</t>
  </si>
  <si>
    <t>录入表目录</t>
  </si>
  <si>
    <t>单位体系编码</t>
  </si>
  <si>
    <t>ZJS001DW</t>
  </si>
  <si>
    <t>003</t>
  </si>
  <si>
    <t>sheet1</t>
  </si>
  <si>
    <t>第一部分：一般公共决算</t>
  </si>
  <si>
    <t>单位编码</t>
  </si>
  <si>
    <t>00902290139006</t>
  </si>
  <si>
    <t>004</t>
  </si>
  <si>
    <t>L01</t>
  </si>
  <si>
    <t>一般公共预算收入决算录入表</t>
  </si>
  <si>
    <t>上级单位编码</t>
  </si>
  <si>
    <t>00902290139</t>
  </si>
  <si>
    <t>005</t>
  </si>
  <si>
    <t>L02</t>
  </si>
  <si>
    <t>一般公共预算支出决算功能分类录入表</t>
  </si>
  <si>
    <t>单位级次</t>
  </si>
  <si>
    <t>6</t>
  </si>
  <si>
    <t>006</t>
  </si>
  <si>
    <t>L03</t>
  </si>
  <si>
    <t>一般公共预算转移性收支决算录入表</t>
  </si>
  <si>
    <t>单位全称</t>
  </si>
  <si>
    <t>芷江侗族自治县</t>
  </si>
  <si>
    <t>007</t>
  </si>
  <si>
    <t>L04</t>
  </si>
  <si>
    <t>一般公共预算收入预算变动情况录入表</t>
  </si>
  <si>
    <t>单位简称</t>
  </si>
  <si>
    <t>008</t>
  </si>
  <si>
    <t>L05</t>
  </si>
  <si>
    <t>一般公共预算支出预算变动及结余、结转情况录入表</t>
  </si>
  <si>
    <t>创建单位的级次</t>
  </si>
  <si>
    <t>null</t>
  </si>
  <si>
    <t>009</t>
  </si>
  <si>
    <t>sheet2</t>
  </si>
  <si>
    <t>第二部分：政府性基金</t>
  </si>
  <si>
    <t>助记符 拼音首字母</t>
  </si>
  <si>
    <t>431228000KCAAAAAAAAAAAAAAAAAA001</t>
  </si>
  <si>
    <t>0010</t>
  </si>
  <si>
    <t>L06</t>
  </si>
  <si>
    <t>政府性基金收支及结余情况录入表</t>
  </si>
  <si>
    <t>0011</t>
  </si>
  <si>
    <t>L07</t>
  </si>
  <si>
    <t>政府性基金转移性收支决算录入表</t>
  </si>
  <si>
    <t>行政区划代码</t>
  </si>
  <si>
    <t>431228000</t>
  </si>
  <si>
    <t>0012</t>
  </si>
  <si>
    <t>L08</t>
  </si>
  <si>
    <t>政府性基金收入预算变动情况录入表</t>
  </si>
  <si>
    <t xml:space="preserve">行政区划类型 </t>
  </si>
  <si>
    <t/>
  </si>
  <si>
    <t>0013</t>
  </si>
  <si>
    <t>L09</t>
  </si>
  <si>
    <t>政府性基金支出预算变动情况录入表</t>
  </si>
  <si>
    <t>财政区划代码</t>
  </si>
  <si>
    <t>0014</t>
  </si>
  <si>
    <t>sheet3</t>
  </si>
  <si>
    <t>第三部分：国有资本经营</t>
  </si>
  <si>
    <t xml:space="preserve">财政区划类型 </t>
  </si>
  <si>
    <t>0015</t>
  </si>
  <si>
    <t>L10</t>
  </si>
  <si>
    <t>国有资本经营收支决算录入表</t>
  </si>
  <si>
    <t>单位年度</t>
  </si>
  <si>
    <t>2015</t>
  </si>
  <si>
    <t>0016</t>
  </si>
  <si>
    <t>L11</t>
  </si>
  <si>
    <t>国有资本经营转移性收支决算录入表</t>
  </si>
  <si>
    <t>期间代码</t>
  </si>
  <si>
    <t>2015N</t>
  </si>
  <si>
    <t>0017</t>
  </si>
  <si>
    <t>sheet4</t>
  </si>
  <si>
    <t>第四部分：政府性收支及资产负债表</t>
  </si>
  <si>
    <t>舍位状态</t>
  </si>
  <si>
    <t>0</t>
  </si>
  <si>
    <t>0018</t>
  </si>
  <si>
    <t>L12</t>
  </si>
  <si>
    <t>社会保险基金收支决算录入表</t>
  </si>
  <si>
    <t>数值单位</t>
  </si>
  <si>
    <t>万元</t>
  </si>
  <si>
    <t>0020</t>
  </si>
  <si>
    <t>L13</t>
  </si>
  <si>
    <t>预算资金年终资产负债录入表</t>
  </si>
  <si>
    <t>0021</t>
  </si>
  <si>
    <t>L14</t>
  </si>
  <si>
    <t>地方政府债务余额情况录入表</t>
  </si>
  <si>
    <t>0022</t>
  </si>
  <si>
    <t>L15</t>
  </si>
  <si>
    <t>地方政府专项债务分项目余额情况录入表</t>
  </si>
  <si>
    <t>0025</t>
  </si>
  <si>
    <t>sheet5</t>
  </si>
  <si>
    <t>第五部分：补充资料</t>
  </si>
  <si>
    <t>0026</t>
  </si>
  <si>
    <t>L16</t>
  </si>
  <si>
    <t>乡镇一般公共预算收支决算录入表</t>
  </si>
  <si>
    <t>0027</t>
  </si>
  <si>
    <t>L17</t>
  </si>
  <si>
    <t>乡镇政府性基金收支决算录入表</t>
  </si>
  <si>
    <t>0028</t>
  </si>
  <si>
    <t>L18</t>
  </si>
  <si>
    <t>乡镇国有资本经营收支决算录入表</t>
  </si>
  <si>
    <t>0032</t>
  </si>
  <si>
    <t>L19</t>
  </si>
  <si>
    <t>基本数字录入表</t>
  </si>
  <si>
    <t>0031</t>
  </si>
  <si>
    <t>L20</t>
  </si>
  <si>
    <t>相关指标录入表</t>
  </si>
  <si>
    <t xml:space="preserve">单位名称  </t>
  </si>
  <si>
    <t>湖南省怀化市芷江侗族自治县</t>
  </si>
  <si>
    <t xml:space="preserve">单位负责人  </t>
  </si>
  <si>
    <t>曹日红</t>
  </si>
  <si>
    <t xml:space="preserve">处（科、股）负责人  </t>
  </si>
  <si>
    <t>徐冰</t>
  </si>
  <si>
    <t xml:space="preserve">经办人  </t>
  </si>
  <si>
    <t>谭春淋</t>
  </si>
  <si>
    <t xml:space="preserve">联系电话  </t>
  </si>
  <si>
    <t>0745-6827706</t>
  </si>
  <si>
    <t xml:space="preserve">单位地址  </t>
  </si>
  <si>
    <t>芷江北正街24号</t>
  </si>
  <si>
    <t xml:space="preserve">单位邮编  </t>
  </si>
  <si>
    <t>419100</t>
  </si>
  <si>
    <t xml:space="preserve">单位级次  </t>
  </si>
  <si>
    <t>区县级</t>
  </si>
  <si>
    <t xml:space="preserve">所在地区类型  </t>
  </si>
  <si>
    <t>省</t>
  </si>
  <si>
    <t xml:space="preserve">地区属性  </t>
  </si>
  <si>
    <t>中部</t>
  </si>
  <si>
    <t xml:space="preserve">计划单列市属性  </t>
  </si>
  <si>
    <t>无</t>
  </si>
  <si>
    <t xml:space="preserve">自治州属性  </t>
  </si>
  <si>
    <t xml:space="preserve">区县类型  </t>
  </si>
  <si>
    <t>县(市)</t>
  </si>
  <si>
    <t xml:space="preserve">国家扶贫重点县  </t>
  </si>
  <si>
    <t>否</t>
  </si>
  <si>
    <t xml:space="preserve">自治县  </t>
  </si>
  <si>
    <t>是</t>
  </si>
  <si>
    <t xml:space="preserve">省直管县  </t>
  </si>
  <si>
    <t xml:space="preserve">省直属县  </t>
  </si>
  <si>
    <t xml:space="preserve">区域面积  </t>
  </si>
  <si>
    <t>2099</t>
  </si>
  <si>
    <t>(平方公里)</t>
  </si>
  <si>
    <t xml:space="preserve">行政区划编码  </t>
  </si>
  <si>
    <t>431228</t>
  </si>
  <si>
    <t>录 入 表 目 录</t>
  </si>
  <si>
    <t>表号</t>
  </si>
  <si>
    <t>表名</t>
  </si>
  <si>
    <t>页码</t>
  </si>
  <si>
    <t>基础信息表</t>
  </si>
  <si>
    <t>录入01表</t>
  </si>
  <si>
    <t>第一部分:一般公共预算</t>
  </si>
  <si>
    <t>录入02表</t>
  </si>
  <si>
    <t>录入03表</t>
  </si>
  <si>
    <t>录入04表</t>
  </si>
  <si>
    <t>录入05表</t>
  </si>
  <si>
    <t>录入06表</t>
  </si>
  <si>
    <t>第二部分:政府性基金</t>
  </si>
  <si>
    <t>录入07表</t>
  </si>
  <si>
    <t>录入08表</t>
  </si>
  <si>
    <t>录入09表</t>
  </si>
  <si>
    <t>录入10表</t>
  </si>
  <si>
    <t>第三部分:国有资本经营</t>
  </si>
  <si>
    <t>录入11表</t>
  </si>
  <si>
    <t>录入12表</t>
  </si>
  <si>
    <t>社会保险基金收支及结余情况录入表</t>
  </si>
  <si>
    <t>第四部分:政府性收支及资产负债情况</t>
  </si>
  <si>
    <t>录入13表</t>
  </si>
  <si>
    <t>录入14表</t>
  </si>
  <si>
    <t>录入15表</t>
  </si>
  <si>
    <t>录入16表</t>
  </si>
  <si>
    <t>第五部分:补充资料</t>
  </si>
  <si>
    <t>录入17表</t>
  </si>
  <si>
    <t>录入18表</t>
  </si>
  <si>
    <t>录入19表</t>
  </si>
  <si>
    <t>录入20表</t>
  </si>
  <si>
    <t>单位:万元</t>
  </si>
  <si>
    <t>科目编码</t>
  </si>
  <si>
    <t>科目名称</t>
  </si>
  <si>
    <t>决算数</t>
  </si>
  <si>
    <t>一般公共预算收入</t>
  </si>
  <si>
    <t>税收收入</t>
  </si>
  <si>
    <t xml:space="preserve">  增值税</t>
  </si>
  <si>
    <t xml:space="preserve">    国内增值税</t>
  </si>
  <si>
    <t xml:space="preserve">      国有企业增值税</t>
  </si>
  <si>
    <t xml:space="preserve">      集体企业增值税</t>
  </si>
  <si>
    <t xml:space="preserve">      股份制企业增值税</t>
  </si>
  <si>
    <t xml:space="preserve">      联营企业增值税</t>
  </si>
  <si>
    <t xml:space="preserve">      港澳台和外商投资企业增值税</t>
  </si>
  <si>
    <t xml:space="preserve">      私营企业增值税</t>
  </si>
  <si>
    <t xml:space="preserve">      其他增值税</t>
  </si>
  <si>
    <t xml:space="preserve">      增值税税款滞纳金、罚款收入</t>
  </si>
  <si>
    <t xml:space="preserve">      福利企业增值税退税</t>
  </si>
  <si>
    <t xml:space="preserve">      软件增值税退税</t>
  </si>
  <si>
    <t xml:space="preserve">      宣传文化单位增值税退税</t>
  </si>
  <si>
    <t xml:space="preserve">      森工综合利用增值税退税</t>
  </si>
  <si>
    <t xml:space="preserve">      核电站增值税退税</t>
  </si>
  <si>
    <t xml:space="preserve">      水电增值税退税</t>
  </si>
  <si>
    <t xml:space="preserve">      资源综合利用增值税退税</t>
  </si>
  <si>
    <t xml:space="preserve">      成品油增值税退税</t>
  </si>
  <si>
    <t xml:space="preserve">      其他增值税退税</t>
  </si>
  <si>
    <t xml:space="preserve">      免抵调增增值税</t>
  </si>
  <si>
    <t xml:space="preserve">      成品油价格和税费改革增值税划出</t>
  </si>
  <si>
    <t xml:space="preserve">      成品油价格和税费改革增值税划入</t>
  </si>
  <si>
    <t xml:space="preserve">    进口货物增值税(项)</t>
  </si>
  <si>
    <t xml:space="preserve">      进口货物增值税(目)</t>
  </si>
  <si>
    <t xml:space="preserve">      进口货物增值税税款滞纳金、罚款收入</t>
  </si>
  <si>
    <t xml:space="preserve">      进口货物退增值税</t>
  </si>
  <si>
    <t xml:space="preserve">    出口货物退增值税(项)</t>
  </si>
  <si>
    <t xml:space="preserve">      出口货物退增值税(目)</t>
  </si>
  <si>
    <t xml:space="preserve">      免抵调减增值税</t>
  </si>
  <si>
    <t xml:space="preserve">    改征增值税(项)</t>
  </si>
  <si>
    <t xml:space="preserve">      改征增值税(目)</t>
  </si>
  <si>
    <t xml:space="preserve">      中国铁路总公司改征增值税待分配收入</t>
  </si>
  <si>
    <t xml:space="preserve">      改征增值税税款滞纳金、罚款收入</t>
  </si>
  <si>
    <t xml:space="preserve">      改征增值税国内退税</t>
  </si>
  <si>
    <t xml:space="preserve">      免抵调增改征增值税</t>
  </si>
  <si>
    <t xml:space="preserve">    改征增值税出口退税(项)</t>
  </si>
  <si>
    <t xml:space="preserve">      改征增值税出口退税(目)</t>
  </si>
  <si>
    <t xml:space="preserve">      免抵调减改征增值税</t>
  </si>
  <si>
    <t xml:space="preserve">  消费税</t>
  </si>
  <si>
    <t xml:space="preserve">    国内消费税</t>
  </si>
  <si>
    <t xml:space="preserve">      国有企业消费税</t>
  </si>
  <si>
    <t xml:space="preserve">      集体企业消费税</t>
  </si>
  <si>
    <t xml:space="preserve">      股份制企业消费税</t>
  </si>
  <si>
    <t xml:space="preserve">      联营企业消费税</t>
  </si>
  <si>
    <t xml:space="preserve">      港澳台和外商投资企业消费税</t>
  </si>
  <si>
    <t xml:space="preserve">      私营企业消费税</t>
  </si>
  <si>
    <t xml:space="preserve">      成品油消费税</t>
  </si>
  <si>
    <t xml:space="preserve">      其他消费税</t>
  </si>
  <si>
    <t xml:space="preserve">      消费税税款滞纳金、罚款收入</t>
  </si>
  <si>
    <t xml:space="preserve">      成品油消费税退税</t>
  </si>
  <si>
    <t xml:space="preserve">      其他消费税退税</t>
  </si>
  <si>
    <t xml:space="preserve">    进口消费品消费税</t>
  </si>
  <si>
    <t xml:space="preserve">      进口成品油消费税</t>
  </si>
  <si>
    <t xml:space="preserve">      进口其他消费品消费税</t>
  </si>
  <si>
    <t xml:space="preserve">      进口消费品消费税税款滞纳金、罚款收入</t>
  </si>
  <si>
    <t xml:space="preserve">      进口成品油消费税退税</t>
  </si>
  <si>
    <t xml:space="preserve">      进口其他消费品退消费税</t>
  </si>
  <si>
    <t xml:space="preserve">    出口消费品退消费税</t>
  </si>
  <si>
    <t xml:space="preserve">  营业税</t>
  </si>
  <si>
    <t xml:space="preserve">    铁路运输企业营业税</t>
  </si>
  <si>
    <t xml:space="preserve">      中国铁路总公司集中缴纳的铁路运输企业营业税</t>
  </si>
  <si>
    <t xml:space="preserve">      跨省合资铁路营业税</t>
  </si>
  <si>
    <t xml:space="preserve">    金融保险业营业税(中央)</t>
  </si>
  <si>
    <t xml:space="preserve">    金融保险业营业税(地方)</t>
  </si>
  <si>
    <t xml:space="preserve">      交强险营业税</t>
  </si>
  <si>
    <t xml:space="preserve">      其他金融保险业营业税(地方)</t>
  </si>
  <si>
    <t xml:space="preserve">    一般营业税</t>
  </si>
  <si>
    <t xml:space="preserve">    铁路建设基金营业税</t>
  </si>
  <si>
    <t xml:space="preserve">    中国铁路总公司集中缴纳的铁路运输企业营业税待分配收入</t>
  </si>
  <si>
    <t xml:space="preserve">    营业税税款滞纳金、罚款收入</t>
  </si>
  <si>
    <t xml:space="preserve">    营业税退税</t>
  </si>
  <si>
    <t xml:space="preserve">  企业所得税</t>
  </si>
  <si>
    <t xml:space="preserve">    国有冶金工业所得税</t>
  </si>
  <si>
    <t xml:space="preserve">    国有有色金属工业所得税</t>
  </si>
  <si>
    <t xml:space="preserve">    国有煤炭工业所得税</t>
  </si>
  <si>
    <t xml:space="preserve">    国有电力工业所得税</t>
  </si>
  <si>
    <t xml:space="preserve">    国有石油和化学工业所得税</t>
  </si>
  <si>
    <t xml:space="preserve">    国有机械工业所得税</t>
  </si>
  <si>
    <t xml:space="preserve">    国有汽车工业所得税</t>
  </si>
  <si>
    <t xml:space="preserve">    国有核工业所得税</t>
  </si>
  <si>
    <t xml:space="preserve">    国有航空工业所得税</t>
  </si>
  <si>
    <t xml:space="preserve">    国有航天工业所得税</t>
  </si>
  <si>
    <t xml:space="preserve">    国有电子工业所得税</t>
  </si>
  <si>
    <t xml:space="preserve">    国有兵器工业所得税</t>
  </si>
  <si>
    <t xml:space="preserve">    国有船舶工业所得税</t>
  </si>
  <si>
    <t xml:space="preserve">    国有建筑材料工业所得税</t>
  </si>
  <si>
    <t xml:space="preserve">    国有烟草企业所得税</t>
  </si>
  <si>
    <t xml:space="preserve">    国有纺织企业所得税</t>
  </si>
  <si>
    <t xml:space="preserve">    国有铁道企业所得税</t>
  </si>
  <si>
    <t xml:space="preserve">      中国铁路总公司集中缴纳的铁路运输企业所得税</t>
  </si>
  <si>
    <t xml:space="preserve">      中国铁路总公司集中缴纳的铁路运输企业所得税待分配收入</t>
  </si>
  <si>
    <t xml:space="preserve">      其他国有铁道企业所得税</t>
  </si>
  <si>
    <t xml:space="preserve">    国有交通企业所得税</t>
  </si>
  <si>
    <t xml:space="preserve">    国有邮政企业所得税</t>
  </si>
  <si>
    <t xml:space="preserve">    国有民航企业所得税</t>
  </si>
  <si>
    <t xml:space="preserve">    国有海洋石油天然气企业所得税</t>
  </si>
  <si>
    <t xml:space="preserve">    国有外贸企业所得税</t>
  </si>
  <si>
    <t xml:space="preserve">    国有银行所得税</t>
  </si>
  <si>
    <t xml:space="preserve">      中国进出口银行所得税</t>
  </si>
  <si>
    <t xml:space="preserve">      中国农业发展银行所得税</t>
  </si>
  <si>
    <t xml:space="preserve">      其他国有银行所得税</t>
  </si>
  <si>
    <t xml:space="preserve">    国有非银行金融企业所得税</t>
  </si>
  <si>
    <t xml:space="preserve">      中国建银投资有限责任公司所得税</t>
  </si>
  <si>
    <t xml:space="preserve">      中国投资有限责任公司所得税</t>
  </si>
  <si>
    <t xml:space="preserve">      中投公司所属其他公司所得税</t>
  </si>
  <si>
    <t xml:space="preserve">      其他国有非银行金融企业所得税</t>
  </si>
  <si>
    <t xml:space="preserve">    国有保险企业所得税</t>
  </si>
  <si>
    <t xml:space="preserve">    国有文教企业所得税</t>
  </si>
  <si>
    <t xml:space="preserve">      国有电影企业所得税</t>
  </si>
  <si>
    <t xml:space="preserve">      国有出版企业所得税</t>
  </si>
  <si>
    <t xml:space="preserve">      其他国有文教企业所得税</t>
  </si>
  <si>
    <t xml:space="preserve">    国有水产企业所得税</t>
  </si>
  <si>
    <t xml:space="preserve">    国有森林工业企业所得税</t>
  </si>
  <si>
    <t xml:space="preserve">    国有电信企业所得税</t>
  </si>
  <si>
    <t xml:space="preserve">    国有农垦企业所得税</t>
  </si>
  <si>
    <t xml:space="preserve">    其他国有企业所得税</t>
  </si>
  <si>
    <t xml:space="preserve">    集体企业所得税</t>
  </si>
  <si>
    <t xml:space="preserve">    股份制企业所得税</t>
  </si>
  <si>
    <t xml:space="preserve">      股份制海洋石油天然气企业所得税</t>
  </si>
  <si>
    <t xml:space="preserve">      中国石油天然气股份有限公司所得税</t>
  </si>
  <si>
    <t xml:space="preserve">      中国石油化工股份有限公司所得税</t>
  </si>
  <si>
    <t xml:space="preserve">      中国工商银行股份有限公司所得税</t>
  </si>
  <si>
    <t xml:space="preserve">      中国建设银行股份有限公司所得税</t>
  </si>
  <si>
    <t xml:space="preserve">      中国银行股份有限公司所得税</t>
  </si>
  <si>
    <t xml:space="preserve">      长江电力股份有限公司所得税</t>
  </si>
  <si>
    <t xml:space="preserve">      中国农业银行股份有限公司所得税</t>
  </si>
  <si>
    <t xml:space="preserve">      国家开发银行股份有限公司所得税</t>
  </si>
  <si>
    <t xml:space="preserve">      中国邮政储蓄银行股份有限公司所得税</t>
  </si>
  <si>
    <t xml:space="preserve">      中国信达资产管理股份有限公司所得税</t>
  </si>
  <si>
    <t xml:space="preserve">      跨省合资铁路企业所得税</t>
  </si>
  <si>
    <t xml:space="preserve">      中国华融资产管理股份有限公司所得税</t>
  </si>
  <si>
    <t xml:space="preserve">      其他股份制企业所得税</t>
  </si>
  <si>
    <t xml:space="preserve">    联营企业所得税</t>
  </si>
  <si>
    <t xml:space="preserve">    港澳台和外商投资企业所得税</t>
  </si>
  <si>
    <t xml:space="preserve">      港澳台和外商投资海上石油天然气企业所得税</t>
  </si>
  <si>
    <t xml:space="preserve">      其他港澳台和外商投资企业所得税</t>
  </si>
  <si>
    <t xml:space="preserve">    私营企业所得税</t>
  </si>
  <si>
    <t xml:space="preserve">    其他企业所得税</t>
  </si>
  <si>
    <t xml:space="preserve">    分支机构预缴所得税</t>
  </si>
  <si>
    <t xml:space="preserve">      国有企业分支机构预缴所得税</t>
  </si>
  <si>
    <t xml:space="preserve">      股份制企业分支机构预缴所得税</t>
  </si>
  <si>
    <t xml:space="preserve">      港澳台和外商投资企业分支机构预缴所得税</t>
  </si>
  <si>
    <t xml:space="preserve">      其他企业分支机构预缴所得税</t>
  </si>
  <si>
    <t xml:space="preserve">    总机构预缴所得税</t>
  </si>
  <si>
    <t xml:space="preserve">      国有企业总机构预缴所得税</t>
  </si>
  <si>
    <t xml:space="preserve">      股份制企业总机构预缴所得税</t>
  </si>
  <si>
    <t xml:space="preserve">      港澳台和外商投资企业总机构预缴所得税</t>
  </si>
  <si>
    <t xml:space="preserve">      其他企业总机构预缴所得税</t>
  </si>
  <si>
    <t xml:space="preserve">    总机构汇算清缴所得税</t>
  </si>
  <si>
    <t xml:space="preserve">      国有企业总机构汇算清缴所得税</t>
  </si>
  <si>
    <t xml:space="preserve">      股份制企业总机构汇算清缴所得税</t>
  </si>
  <si>
    <t xml:space="preserve">      港澳台和外商投资企业总机构汇算清缴所得税</t>
  </si>
  <si>
    <t xml:space="preserve">      其他企业总机构汇算清缴所得税</t>
  </si>
  <si>
    <t xml:space="preserve">    企业所得税待分配收入</t>
  </si>
  <si>
    <t xml:space="preserve">      国有企业所得税待分配收入</t>
  </si>
  <si>
    <t xml:space="preserve">      股份制企业所得税待分配收入</t>
  </si>
  <si>
    <t xml:space="preserve">      港澳台和外商投资企业所得税待分配收入</t>
  </si>
  <si>
    <t xml:space="preserve">      其他企业所得税待分配收入</t>
  </si>
  <si>
    <t xml:space="preserve">    跨市县分支机构预缴所得税</t>
  </si>
  <si>
    <t xml:space="preserve">    跨市县总机构预缴所得税</t>
  </si>
  <si>
    <t xml:space="preserve">    跨市县总机构汇算清缴所得税</t>
  </si>
  <si>
    <t xml:space="preserve">    省以下企业所得税待分配收入</t>
  </si>
  <si>
    <t xml:space="preserve">    跨市县分支机构汇算清缴所得税</t>
  </si>
  <si>
    <t xml:space="preserve">      国有企业分支机构汇算清缴所得税</t>
  </si>
  <si>
    <t xml:space="preserve">      股份制企业分支机构汇算清缴所得税</t>
  </si>
  <si>
    <t xml:space="preserve">      港澳台和外商投资企业分支机构汇算清缴所得税</t>
  </si>
  <si>
    <t xml:space="preserve">      其他企业分支机构汇算清缴所得税</t>
  </si>
  <si>
    <t xml:space="preserve">    分支机构汇算清缴所得税</t>
  </si>
  <si>
    <t xml:space="preserve">    企业所得税税款滞纳金、罚款、加收利息收入</t>
  </si>
  <si>
    <t xml:space="preserve">      内资企业所得税税款滞纳金、罚款、加收利息收入</t>
  </si>
  <si>
    <t xml:space="preserve">      港澳台和外商投资企业所得税税款滞纳金、罚款、加收利息收入</t>
  </si>
  <si>
    <t xml:space="preserve">      中央企业所得税税款滞纳金、罚款、加收利息收入</t>
  </si>
  <si>
    <t xml:space="preserve">  企业所得税退税</t>
  </si>
  <si>
    <t xml:space="preserve">    国有冶金工业所得税退税</t>
  </si>
  <si>
    <t xml:space="preserve">    国有有色金属工业所得税退税</t>
  </si>
  <si>
    <t xml:space="preserve">    国有煤炭工业所得税退税</t>
  </si>
  <si>
    <t xml:space="preserve">    国有电力工业所得税退税</t>
  </si>
  <si>
    <t xml:space="preserve">    国有石油和化学工业所得税退税</t>
  </si>
  <si>
    <t xml:space="preserve">    国有机械工业所得税退税</t>
  </si>
  <si>
    <t xml:space="preserve">    国有汽车工业所得税退税</t>
  </si>
  <si>
    <t xml:space="preserve">    国有核工业所得税退税</t>
  </si>
  <si>
    <t xml:space="preserve">    国有航空工业所得税退税</t>
  </si>
  <si>
    <t xml:space="preserve">    国有航天工业所得税退税</t>
  </si>
  <si>
    <t xml:space="preserve">    国有电子工业所得税退税</t>
  </si>
  <si>
    <t xml:space="preserve">    国有兵器工业所得税退税</t>
  </si>
  <si>
    <t xml:space="preserve">    国有船舶工业所得税退税</t>
  </si>
  <si>
    <t xml:space="preserve">    国有建筑材料工业所得税退税</t>
  </si>
  <si>
    <t xml:space="preserve">    国有烟草企业所得税退税</t>
  </si>
  <si>
    <t xml:space="preserve">    国有纺织企业所得税退税</t>
  </si>
  <si>
    <t xml:space="preserve">    国有铁道企业所得税退税</t>
  </si>
  <si>
    <t xml:space="preserve">    国有交通企业所得税退税</t>
  </si>
  <si>
    <t xml:space="preserve">    国有邮政企业所得税退税</t>
  </si>
  <si>
    <t xml:space="preserve">    国有民航企业所得税退税</t>
  </si>
  <si>
    <t xml:space="preserve">    海洋石油天然气企业所得税退税</t>
  </si>
  <si>
    <t xml:space="preserve">    国有外贸企业所得税退税</t>
  </si>
  <si>
    <t xml:space="preserve">    国有银行所得税退税</t>
  </si>
  <si>
    <t xml:space="preserve">      中国进出口银行所得税退税</t>
  </si>
  <si>
    <t xml:space="preserve">      中国农业发展银行所得税退税</t>
  </si>
  <si>
    <t xml:space="preserve">      其他国有银行所得税退税</t>
  </si>
  <si>
    <t xml:space="preserve">    国有非银行金融企业所得税退税</t>
  </si>
  <si>
    <t xml:space="preserve">      中国投资有限责任公司所得税退税</t>
  </si>
  <si>
    <t xml:space="preserve">      其他国有非银行金融企业所得税退税</t>
  </si>
  <si>
    <t xml:space="preserve">    国有保险企业所得税退税</t>
  </si>
  <si>
    <t xml:space="preserve">    国有文教企业所得税退税</t>
  </si>
  <si>
    <t xml:space="preserve">      国有电影企业所得税退税</t>
  </si>
  <si>
    <t xml:space="preserve">      国有出版企业所得税退税</t>
  </si>
  <si>
    <t xml:space="preserve">      其他国有文教企业所得税退税</t>
  </si>
  <si>
    <t xml:space="preserve">    国有水产企业所得税退税</t>
  </si>
  <si>
    <t xml:space="preserve">    国有森林工业企业所得税退税</t>
  </si>
  <si>
    <t xml:space="preserve">    国有电信企业所得税退税</t>
  </si>
  <si>
    <t xml:space="preserve">    其他国有企业所得税退税</t>
  </si>
  <si>
    <t xml:space="preserve">    集体企业所得税退税</t>
  </si>
  <si>
    <t xml:space="preserve">    股份制企业所得税退税</t>
  </si>
  <si>
    <t xml:space="preserve">      中国工商银行股份有限公司所得税退税</t>
  </si>
  <si>
    <t xml:space="preserve">      中国建设银行股份有限公司所得税退税</t>
  </si>
  <si>
    <t xml:space="preserve">      中国银行股份有限公司所得税退税</t>
  </si>
  <si>
    <t xml:space="preserve">      中国农业银行股份有限公司所得税退税</t>
  </si>
  <si>
    <t xml:space="preserve">      国家开发银行股份有限公司所得税退税</t>
  </si>
  <si>
    <t xml:space="preserve">      其他股份制企业所得税退税</t>
  </si>
  <si>
    <t xml:space="preserve">      中国邮政储蓄银行股份有限公司所得税退税</t>
  </si>
  <si>
    <t xml:space="preserve">      中国信达资产管理股份有限公司所得税退税</t>
  </si>
  <si>
    <t xml:space="preserve">      中国华融资产管理股份有限公司所得税退税</t>
  </si>
  <si>
    <t xml:space="preserve">    联营企业所得税退税</t>
  </si>
  <si>
    <t xml:space="preserve">    私营企业所得税退税</t>
  </si>
  <si>
    <t xml:space="preserve">    跨省市总分机构企业所得税退税</t>
  </si>
  <si>
    <t xml:space="preserve">      国有跨省市总分机构企业所得税退税</t>
  </si>
  <si>
    <t xml:space="preserve">      股份制跨省市总分机构企业所得税退税</t>
  </si>
  <si>
    <t xml:space="preserve">      港澳台和外商投资跨省市总分机构企业所得税退税</t>
  </si>
  <si>
    <t xml:space="preserve">      其他跨省市总分机构企业所得税退税</t>
  </si>
  <si>
    <t xml:space="preserve">    跨市县总分机构企业所得税退税</t>
  </si>
  <si>
    <t xml:space="preserve">      国有跨市县总分机构企业所得税退税</t>
  </si>
  <si>
    <t xml:space="preserve">      股份制跨市县总分机构企业所得税退税</t>
  </si>
  <si>
    <t xml:space="preserve">      港澳台和外商投资跨市县总分机构企业所得税退税</t>
  </si>
  <si>
    <t xml:space="preserve">      其他跨市县总分机构企业所得税退税</t>
  </si>
  <si>
    <t xml:space="preserve">    其他企业所得税退税</t>
  </si>
  <si>
    <t xml:space="preserve">  个人所得税(款)</t>
  </si>
  <si>
    <t xml:space="preserve">    个人所得税(项)</t>
  </si>
  <si>
    <t xml:space="preserve">      储蓄存款利息所得税</t>
  </si>
  <si>
    <t xml:space="preserve">      军队个人所得税</t>
  </si>
  <si>
    <t xml:space="preserve">      其他个人所得税</t>
  </si>
  <si>
    <t xml:space="preserve">    个人所得税税款滞纳金、罚款收入</t>
  </si>
  <si>
    <t xml:space="preserve">  资源税</t>
  </si>
  <si>
    <t xml:space="preserve">    海洋石油资源税</t>
  </si>
  <si>
    <t xml:space="preserve">    其他资源税</t>
  </si>
  <si>
    <t xml:space="preserve">    资源税税款滞纳金、罚款收入</t>
  </si>
  <si>
    <t xml:space="preserve">  城市维护建设税</t>
  </si>
  <si>
    <t xml:space="preserve">    国有企业城市维护建设税</t>
  </si>
  <si>
    <t xml:space="preserve">      中国铁路总公司集中缴纳的铁路运输企业城市维护建设税</t>
  </si>
  <si>
    <t xml:space="preserve">      其他国有企业城市维护建设税</t>
  </si>
  <si>
    <t xml:space="preserve">    集体企业城市维护建设税</t>
  </si>
  <si>
    <t xml:space="preserve">    股份制企业城市维护建设税</t>
  </si>
  <si>
    <t xml:space="preserve">    联营企业城市维护建设税</t>
  </si>
  <si>
    <t xml:space="preserve">    港澳台和外商投资企业城市维护建设税</t>
  </si>
  <si>
    <t xml:space="preserve">    私营企业城市维护建设税</t>
  </si>
  <si>
    <t xml:space="preserve">    中国铁路总公司集中缴纳的铁路运输企业城市维护建设税待分配收入</t>
  </si>
  <si>
    <t xml:space="preserve">    其他企业城市维护建设税</t>
  </si>
  <si>
    <t xml:space="preserve">    城市维护建设税税款滞纳金、罚款收入</t>
  </si>
  <si>
    <t xml:space="preserve">    成品油价格和税费改革城市维护建设税划出</t>
  </si>
  <si>
    <t xml:space="preserve">    成品油价格和税费改革城市维护建设税划入</t>
  </si>
  <si>
    <t xml:space="preserve">  房产税</t>
  </si>
  <si>
    <t xml:space="preserve">    国有企业房产税</t>
  </si>
  <si>
    <t xml:space="preserve">    集体企业房产税</t>
  </si>
  <si>
    <t xml:space="preserve">    股份制企业房产税</t>
  </si>
  <si>
    <t xml:space="preserve">    联营企业房产税</t>
  </si>
  <si>
    <t xml:space="preserve">    港澳台和外商投资企业房产税</t>
  </si>
  <si>
    <t xml:space="preserve">    私营企业房产税</t>
  </si>
  <si>
    <t xml:space="preserve">    其他房产税</t>
  </si>
  <si>
    <t xml:space="preserve">    房产税税款滞纳金、罚款收入</t>
  </si>
  <si>
    <t xml:space="preserve">  印花税</t>
  </si>
  <si>
    <t xml:space="preserve">    证券交易印花税(项)</t>
  </si>
  <si>
    <t xml:space="preserve">      证券交易印花税(目)</t>
  </si>
  <si>
    <t xml:space="preserve">      证券交易印花税退税</t>
  </si>
  <si>
    <t xml:space="preserve">    其他印花税</t>
  </si>
  <si>
    <t xml:space="preserve">    印花税税款滞纳金、罚款收入</t>
  </si>
  <si>
    <t xml:space="preserve">  城镇土地使用税</t>
  </si>
  <si>
    <t xml:space="preserve">    国有企业城镇土地使用税</t>
  </si>
  <si>
    <t xml:space="preserve">    集体企业城镇土地使用税</t>
  </si>
  <si>
    <t xml:space="preserve">    股份制企业城镇土地使用税</t>
  </si>
  <si>
    <t xml:space="preserve">    联营企业城镇土地使用税</t>
  </si>
  <si>
    <t xml:space="preserve">    私营企业城镇土地使用税</t>
  </si>
  <si>
    <t xml:space="preserve">    港澳台和外商投资企业城镇土地使用税</t>
  </si>
  <si>
    <t xml:space="preserve">    其他城镇土地使用税</t>
  </si>
  <si>
    <t xml:space="preserve">    城镇土地使用税税款滞纳金、罚款收入</t>
  </si>
  <si>
    <t xml:space="preserve">  土地增值税</t>
  </si>
  <si>
    <t xml:space="preserve">    国有企业土地增值税</t>
  </si>
  <si>
    <t xml:space="preserve">    集体企业土地增值税</t>
  </si>
  <si>
    <t xml:space="preserve">    股份制企业土地增值税</t>
  </si>
  <si>
    <t xml:space="preserve">    联营企业土地增值税</t>
  </si>
  <si>
    <t xml:space="preserve">    港澳台和外商投资企业土地增值税</t>
  </si>
  <si>
    <t xml:space="preserve">    私营企业土地增值税</t>
  </si>
  <si>
    <t xml:space="preserve">    其他土地增值税</t>
  </si>
  <si>
    <t xml:space="preserve">    土地增值税税款滞纳金、罚款收入</t>
  </si>
  <si>
    <t xml:space="preserve">  车船税(款)</t>
  </si>
  <si>
    <t xml:space="preserve">    车船税(项)</t>
  </si>
  <si>
    <t xml:space="preserve">    车船税税款滞纳金、罚款收入</t>
  </si>
  <si>
    <t xml:space="preserve">  船舶吨税(款)</t>
  </si>
  <si>
    <t xml:space="preserve">    船舶吨税(项)</t>
  </si>
  <si>
    <t xml:space="preserve">    船舶吨税税款滞纳金、罚款收入</t>
  </si>
  <si>
    <t xml:space="preserve">  车辆购置税(款)</t>
  </si>
  <si>
    <t xml:space="preserve">    车辆购置税(项)</t>
  </si>
  <si>
    <t xml:space="preserve">    车辆购置税税款滞纳金、罚款收入</t>
  </si>
  <si>
    <t xml:space="preserve">  关税(款)</t>
  </si>
  <si>
    <t xml:space="preserve">    关税(项)</t>
  </si>
  <si>
    <t xml:space="preserve">      进口关税</t>
  </si>
  <si>
    <t xml:space="preserve">      出口关税</t>
  </si>
  <si>
    <t xml:space="preserve">      进境物品进口税</t>
  </si>
  <si>
    <t xml:space="preserve">    特别关税</t>
  </si>
  <si>
    <t xml:space="preserve">      反倾销税</t>
  </si>
  <si>
    <t xml:space="preserve">      反补贴税</t>
  </si>
  <si>
    <t xml:space="preserve">      保障措施关税</t>
  </si>
  <si>
    <t xml:space="preserve">    关税和特别关税税款滞纳金、罚款收入</t>
  </si>
  <si>
    <t xml:space="preserve">    关税退税</t>
  </si>
  <si>
    <t xml:space="preserve">  耕地占用税(款)</t>
  </si>
  <si>
    <t xml:space="preserve">    耕地占用税(项)</t>
  </si>
  <si>
    <t xml:space="preserve">    耕地占用税退税</t>
  </si>
  <si>
    <t xml:space="preserve">    耕地占用税税款滞纳金、罚款收入</t>
  </si>
  <si>
    <t xml:space="preserve">  契税(款)</t>
  </si>
  <si>
    <t xml:space="preserve">    契税(项)</t>
  </si>
  <si>
    <t xml:space="preserve">    契税税款滞纳金、罚款收入</t>
  </si>
  <si>
    <t xml:space="preserve">  烟叶税(款)</t>
  </si>
  <si>
    <t xml:space="preserve">    烟叶税(项)</t>
  </si>
  <si>
    <t xml:space="preserve">    烟叶税税款滞纳金、罚款收入</t>
  </si>
  <si>
    <t xml:space="preserve">  其他税收收入</t>
  </si>
  <si>
    <t>非税收入</t>
  </si>
  <si>
    <t xml:space="preserve">  专项收入</t>
  </si>
  <si>
    <t xml:space="preserve">    排污费收入(项)</t>
  </si>
  <si>
    <t xml:space="preserve">      排污费收入(目)</t>
  </si>
  <si>
    <t xml:space="preserve">      海洋工程排污费收入</t>
  </si>
  <si>
    <t xml:space="preserve">    水资源费收入</t>
  </si>
  <si>
    <t xml:space="preserve">      三峡电站水资源费收入</t>
  </si>
  <si>
    <t xml:space="preserve">      其他水资源费收入</t>
  </si>
  <si>
    <t xml:space="preserve">    教育费附加收入(项)</t>
  </si>
  <si>
    <t xml:space="preserve">      教育费附加收入(目)</t>
  </si>
  <si>
    <t xml:space="preserve">      成品油价格和税费改革教育费附加收入划出</t>
  </si>
  <si>
    <t xml:space="preserve">      成品油价格和税费改革教育费附加收入划入</t>
  </si>
  <si>
    <t xml:space="preserve">      中国铁路总公司集中缴纳的铁路运输企业教育费附加</t>
  </si>
  <si>
    <t xml:space="preserve">      中国铁路总公司集中缴纳的铁路运输企业教育费附加待分配收入</t>
  </si>
  <si>
    <t xml:space="preserve">      教育费附加滞纳金、罚款收入</t>
  </si>
  <si>
    <t xml:space="preserve">    铀产品出售收入</t>
  </si>
  <si>
    <t xml:space="preserve">    三峡库区移民专项收入</t>
  </si>
  <si>
    <t xml:space="preserve">    国家留成油上缴收入</t>
  </si>
  <si>
    <t xml:space="preserve">    场外核应急准备收入</t>
  </si>
  <si>
    <t xml:space="preserve">    草原植被恢复费收入</t>
  </si>
  <si>
    <t xml:space="preserve">    矿产资源专项收入</t>
  </si>
  <si>
    <t xml:space="preserve">      矿产资源补偿费收入</t>
  </si>
  <si>
    <t xml:space="preserve">      探矿权、采矿权使用费收入</t>
  </si>
  <si>
    <t xml:space="preserve">      探矿权、采矿权价款收入</t>
  </si>
  <si>
    <t xml:space="preserve">    地方教育附加收入</t>
  </si>
  <si>
    <t xml:space="preserve">    文化事业建设费收入</t>
  </si>
  <si>
    <t xml:space="preserve">    残疾人就业保障金收入</t>
  </si>
  <si>
    <t xml:space="preserve">    教育资金收入</t>
  </si>
  <si>
    <t xml:space="preserve">    农田水利建设资金收入</t>
  </si>
  <si>
    <t xml:space="preserve">    育林基金收入</t>
  </si>
  <si>
    <t xml:space="preserve">    森林植被恢复费</t>
  </si>
  <si>
    <t xml:space="preserve">    水利建设专项收入</t>
  </si>
  <si>
    <t xml:space="preserve">    其他专项收入(项)</t>
  </si>
  <si>
    <t xml:space="preserve">      广告收入</t>
  </si>
  <si>
    <t xml:space="preserve">      其他专项收入(目)</t>
  </si>
  <si>
    <t xml:space="preserve">  行政事业性收费收入</t>
  </si>
  <si>
    <t xml:space="preserve">    公安行政事业性收费收入</t>
  </si>
  <si>
    <t xml:space="preserve">      外国人签证费</t>
  </si>
  <si>
    <t xml:space="preserve">      外国人证件费</t>
  </si>
  <si>
    <t xml:space="preserve">      公民出入境证件费</t>
  </si>
  <si>
    <t xml:space="preserve">      中国国籍申请手续费</t>
  </si>
  <si>
    <t xml:space="preserve">      口岸以外边防检查监护费</t>
  </si>
  <si>
    <t xml:space="preserve">      户籍管理证件工本费</t>
  </si>
  <si>
    <t xml:space="preserve">      居民身份证工本费</t>
  </si>
  <si>
    <t xml:space="preserve">      机动车号牌工本费</t>
  </si>
  <si>
    <t xml:space="preserve">      机动车行驶证工本费</t>
  </si>
  <si>
    <t xml:space="preserve">      机动车登记证书工本费</t>
  </si>
  <si>
    <t xml:space="preserve">      机动车抵押登记费</t>
  </si>
  <si>
    <t xml:space="preserve">      机动车安全技术检验费</t>
  </si>
  <si>
    <t xml:space="preserve">      驾驶证工本费</t>
  </si>
  <si>
    <t xml:space="preserve">      驾驶许可考试费</t>
  </si>
  <si>
    <t xml:space="preserve">      临时入境机动车号牌和行驶证工本费</t>
  </si>
  <si>
    <t xml:space="preserve">      临时机动车驾驶证工本费</t>
  </si>
  <si>
    <t xml:space="preserve">      保安员资格考试费</t>
  </si>
  <si>
    <t xml:space="preserve">      消防职业技能鉴定考务考试费</t>
  </si>
  <si>
    <t xml:space="preserve">      其他缴入国库的公安行政事业性收费</t>
  </si>
  <si>
    <t xml:space="preserve">    法院行政事业性收费收入</t>
  </si>
  <si>
    <t xml:space="preserve">      诉讼费</t>
  </si>
  <si>
    <t xml:space="preserve">      培训费、资料工本费和住宿费</t>
  </si>
  <si>
    <t xml:space="preserve">      其他缴入国库的法院行政事业性收费</t>
  </si>
  <si>
    <t xml:space="preserve">    司法行政事业性收费收入</t>
  </si>
  <si>
    <t xml:space="preserve">      公证费</t>
  </si>
  <si>
    <t xml:space="preserve">      司法考试考务费</t>
  </si>
  <si>
    <t xml:space="preserve">      其他缴入国库的司法行政事业性收费</t>
  </si>
  <si>
    <t xml:space="preserve">    外交行政事业性收费收入</t>
  </si>
  <si>
    <t xml:space="preserve">      护照费</t>
  </si>
  <si>
    <t xml:space="preserve">      认证费</t>
  </si>
  <si>
    <t xml:space="preserve">      签证费</t>
  </si>
  <si>
    <t xml:space="preserve">      驻外使领馆公证翻译费</t>
  </si>
  <si>
    <t xml:space="preserve">      其他缴入国库的外交行政事业性收费</t>
  </si>
  <si>
    <t xml:space="preserve">    工商行政事业性收费收入</t>
  </si>
  <si>
    <t xml:space="preserve">      企业注册登记费</t>
  </si>
  <si>
    <t xml:space="preserve">      个体工商户注册登记费</t>
  </si>
  <si>
    <t xml:space="preserve">      商标注册收费</t>
  </si>
  <si>
    <t xml:space="preserve">      其他缴入国库的工商行政事业性收费</t>
  </si>
  <si>
    <t xml:space="preserve">    商贸行政事业性收费收入</t>
  </si>
  <si>
    <t xml:space="preserve">      证书工本费</t>
  </si>
  <si>
    <t xml:space="preserve">      其他缴入国库的商贸行政事业性收费</t>
  </si>
  <si>
    <t xml:space="preserve">    财政行政事业性收费收入</t>
  </si>
  <si>
    <t xml:space="preserve">      考试考务费</t>
  </si>
  <si>
    <t xml:space="preserve">      其他缴入国库的财政行政事业性收费</t>
  </si>
  <si>
    <t xml:space="preserve">    税务行政事业性收费收入</t>
  </si>
  <si>
    <t xml:space="preserve">      其他缴入国库的税务行政事业性收费</t>
  </si>
  <si>
    <t xml:space="preserve">    海关行政事业性收费收入</t>
  </si>
  <si>
    <t xml:space="preserve">      进口货物滞报金</t>
  </si>
  <si>
    <t xml:space="preserve">      知识产权海关保护备案费</t>
  </si>
  <si>
    <t xml:space="preserve">      报关员培训考试发证费</t>
  </si>
  <si>
    <t xml:space="preserve">      其他缴入国库的海关行政事业性收费</t>
  </si>
  <si>
    <t xml:space="preserve">    审计行政事业性收费收入</t>
  </si>
  <si>
    <t xml:space="preserve">      其他缴入国库的审计行政事业性收费</t>
  </si>
  <si>
    <t xml:space="preserve">    人口和计划生育行政事业性收费收入</t>
  </si>
  <si>
    <t xml:space="preserve">      社会抚养费</t>
  </si>
  <si>
    <t xml:space="preserve">      其他缴入国库的人口和计划生育行政事业性收费</t>
  </si>
  <si>
    <t xml:space="preserve">    国管局行政事业性收费收入</t>
  </si>
  <si>
    <t xml:space="preserve">      会计从业资格考试费</t>
  </si>
  <si>
    <t xml:space="preserve">      工人技术等级鉴定考核费</t>
  </si>
  <si>
    <t xml:space="preserve">      其他缴入国库的国管局行政事业性收费</t>
  </si>
  <si>
    <t xml:space="preserve">    外专局行政事业性收费收入</t>
  </si>
  <si>
    <t xml:space="preserve">      出国培训备选人员外语考务费、考试费</t>
  </si>
  <si>
    <t xml:space="preserve">      其他缴入国库的外专局行政事业性收费</t>
  </si>
  <si>
    <t xml:space="preserve">    保密行政事业性收费收入</t>
  </si>
  <si>
    <t xml:space="preserve">      其他缴入国库的保密行政事业性收费</t>
  </si>
  <si>
    <t xml:space="preserve">    质量监督检验检疫行政事业性收费收入</t>
  </si>
  <si>
    <t xml:space="preserve">      客运索道运营审查检验和定期检验费</t>
  </si>
  <si>
    <t xml:space="preserve">      压力管道安装审查检验和定期检验费</t>
  </si>
  <si>
    <t xml:space="preserve">      压力管道元件制造审查检验费</t>
  </si>
  <si>
    <t xml:space="preserve">      特种劳动防护用品检验费</t>
  </si>
  <si>
    <t xml:space="preserve">      一般劳动防护用品检验费</t>
  </si>
  <si>
    <t xml:space="preserve">      棉花监督检验费</t>
  </si>
  <si>
    <t xml:space="preserve">      锅炉、压力容器检验费</t>
  </si>
  <si>
    <t xml:space="preserve">      工业产品生产许可证收费</t>
  </si>
  <si>
    <t xml:space="preserve">      计量收费</t>
  </si>
  <si>
    <t xml:space="preserve">      组织机构代码证书收费</t>
  </si>
  <si>
    <t xml:space="preserve">      出入境检验检疫收费</t>
  </si>
  <si>
    <t xml:space="preserve">      检疫处理等业务收费</t>
  </si>
  <si>
    <t xml:space="preserve">      实验室检验项目、鉴定收费</t>
  </si>
  <si>
    <t xml:space="preserve">      设备监理单位资格评审费</t>
  </si>
  <si>
    <t xml:space="preserve">      滞纳金</t>
  </si>
  <si>
    <t xml:space="preserve">      特种设备检验检测费</t>
  </si>
  <si>
    <t xml:space="preserve">      产品质量监督检验费</t>
  </si>
  <si>
    <t xml:space="preserve">      其他缴入国库的质检行政事业性收费</t>
  </si>
  <si>
    <t xml:space="preserve">    出版行政事业性收费收入</t>
  </si>
  <si>
    <t xml:space="preserve">      计算机软件著作权登记费</t>
  </si>
  <si>
    <t xml:space="preserve">      其他缴入国库的出版行政事业性收费</t>
  </si>
  <si>
    <t xml:space="preserve">    安全生产行政事业性收费收入</t>
  </si>
  <si>
    <t xml:space="preserve">      其他缴入国库的安全生产行政事业性收费</t>
  </si>
  <si>
    <t xml:space="preserve">    档案行政事业性收费收入</t>
  </si>
  <si>
    <t xml:space="preserve">      其他缴入国库的档案行政事业性收费</t>
  </si>
  <si>
    <t xml:space="preserve">    港澳办行政事业性收费收入</t>
  </si>
  <si>
    <t xml:space="preserve">      其他缴入国库的港澳办行政事业性收费</t>
  </si>
  <si>
    <t xml:space="preserve">    贸促会行政事业性收费收入</t>
  </si>
  <si>
    <t xml:space="preserve">      货物原产地证明书费</t>
  </si>
  <si>
    <t xml:space="preserve">      其他缴入国库的贸促会行政事业性收费</t>
  </si>
  <si>
    <t xml:space="preserve">    宗教行政事业性收费收入</t>
  </si>
  <si>
    <t xml:space="preserve">      清真食品认证费</t>
  </si>
  <si>
    <t xml:space="preserve">      其他缴入国库的宗教行政事业性收费</t>
  </si>
  <si>
    <t xml:space="preserve">    人防办行政事业性收费收入</t>
  </si>
  <si>
    <t xml:space="preserve">      防空地下室易地建设费</t>
  </si>
  <si>
    <t xml:space="preserve">      其他缴入国库的人防办行政事业性收费</t>
  </si>
  <si>
    <t xml:space="preserve">    中直管理局行政事业性收费收入</t>
  </si>
  <si>
    <t xml:space="preserve">      工人培训考核费</t>
  </si>
  <si>
    <t xml:space="preserve">      机要交通文件(物件)传递费</t>
  </si>
  <si>
    <t xml:space="preserve">      培训费</t>
  </si>
  <si>
    <t xml:space="preserve">      住宿费</t>
  </si>
  <si>
    <t xml:space="preserve">      学费</t>
  </si>
  <si>
    <t xml:space="preserve">      其他缴入国库的中直管理局行政事业性收费</t>
  </si>
  <si>
    <t xml:space="preserve">    文化行政事业性收费收入</t>
  </si>
  <si>
    <t xml:space="preserve">      其他缴入国库的文化行政事业性收费</t>
  </si>
  <si>
    <t xml:space="preserve">    教育行政事业性收费收入</t>
  </si>
  <si>
    <t xml:space="preserve">      教师资格考试费</t>
  </si>
  <si>
    <t xml:space="preserve">      普通话水平测试费</t>
  </si>
  <si>
    <t xml:space="preserve">      其他缴入国库的教育行政事业性收费</t>
  </si>
  <si>
    <t xml:space="preserve">    科技行政事业性收费收入</t>
  </si>
  <si>
    <t xml:space="preserve">      其他缴入国库的科技行政事业性收费</t>
  </si>
  <si>
    <t xml:space="preserve">    体育行政事业性收费收入</t>
  </si>
  <si>
    <t xml:space="preserve">      运动员或运动团体注册费</t>
  </si>
  <si>
    <t xml:space="preserve">      俱乐部运动员转会手续费</t>
  </si>
  <si>
    <t xml:space="preserve">      段位考评认定费</t>
  </si>
  <si>
    <t xml:space="preserve">      比赛报名费</t>
  </si>
  <si>
    <t xml:space="preserve">      运动马匹注册费</t>
  </si>
  <si>
    <t xml:space="preserve">      兴奋剂检测费</t>
  </si>
  <si>
    <t xml:space="preserve">      体育特殊专业招生考务费</t>
  </si>
  <si>
    <t xml:space="preserve">      外国团体来华登山注册费</t>
  </si>
  <si>
    <t xml:space="preserve">      车手等级认定费</t>
  </si>
  <si>
    <t xml:space="preserve">      其他缴入国库的体育行政事业性收费</t>
  </si>
  <si>
    <t xml:space="preserve">    发展与改革(物价)行政事业性收费收入</t>
  </si>
  <si>
    <t xml:space="preserve">      非刑事案件财物价格鉴定费</t>
  </si>
  <si>
    <t xml:space="preserve">      其他缴入国库的发展与改革(物价)行政事业性收费</t>
  </si>
  <si>
    <t xml:space="preserve">    统计行政事业性收费收入</t>
  </si>
  <si>
    <t xml:space="preserve">      统计专业技术资格考试考务费</t>
  </si>
  <si>
    <t xml:space="preserve">      其他缴入国库的统计行政事业性收费</t>
  </si>
  <si>
    <t xml:space="preserve">    国土资源行政事业性收费收入</t>
  </si>
  <si>
    <t xml:space="preserve">      石油(天然气)勘查、开采登记费</t>
  </si>
  <si>
    <t xml:space="preserve">      矿产资源勘查登记费</t>
  </si>
  <si>
    <t xml:space="preserve">      采矿登记收费</t>
  </si>
  <si>
    <t xml:space="preserve">      土地复垦费</t>
  </si>
  <si>
    <t xml:space="preserve">      土地闲置费</t>
  </si>
  <si>
    <t xml:space="preserve">      土地登记费</t>
  </si>
  <si>
    <t xml:space="preserve">      征(土)地管理费</t>
  </si>
  <si>
    <t xml:space="preserve">      耕地开垦费</t>
  </si>
  <si>
    <t xml:space="preserve">      地质成果资料费</t>
  </si>
  <si>
    <t xml:space="preserve">      土地评估师考试考务费</t>
  </si>
  <si>
    <t xml:space="preserve">      其他缴入国库的国土资源行政事业性收费</t>
  </si>
  <si>
    <t xml:space="preserve">    建设行政事业性收费收入</t>
  </si>
  <si>
    <t xml:space="preserve">      房屋所有权登记费</t>
  </si>
  <si>
    <t xml:space="preserve">      城市道路占用挖掘费</t>
  </si>
  <si>
    <t xml:space="preserve">      白蚁防治费</t>
  </si>
  <si>
    <t xml:space="preserve">      人力资源开发中心收费</t>
  </si>
  <si>
    <t xml:space="preserve">      城市垃圾处理费</t>
  </si>
  <si>
    <t xml:space="preserve">      住房交易手续费</t>
  </si>
  <si>
    <t xml:space="preserve">      其他缴入国库的建设行政事业性收费</t>
  </si>
  <si>
    <t xml:space="preserve">    知识产权行政事业性收费收入</t>
  </si>
  <si>
    <t xml:space="preserve">      专利收费</t>
  </si>
  <si>
    <t xml:space="preserve">      专利代理人资格考试报名考务费</t>
  </si>
  <si>
    <t xml:space="preserve">      集成电路布图设计保护收费</t>
  </si>
  <si>
    <t xml:space="preserve">      其他缴入国库的知识产权行政事业性收费</t>
  </si>
  <si>
    <t xml:space="preserve">    环保行政事业性收费收入</t>
  </si>
  <si>
    <t xml:space="preserve">      核安全技术审评费</t>
  </si>
  <si>
    <t xml:space="preserve">      化学品进口登记费</t>
  </si>
  <si>
    <t xml:space="preserve">      城市放射性废物送贮费</t>
  </si>
  <si>
    <t xml:space="preserve">      环境监测服务费</t>
  </si>
  <si>
    <t xml:space="preserve">      进口废物环境保护审查登记费</t>
  </si>
  <si>
    <t xml:space="preserve">      其他缴入国库的环保行政事业性收费</t>
  </si>
  <si>
    <t xml:space="preserve">    旅游行政事业性收费收入</t>
  </si>
  <si>
    <t xml:space="preserve">      入境签证费</t>
  </si>
  <si>
    <t xml:space="preserve">      星级标牌工本费</t>
  </si>
  <si>
    <t xml:space="preserve">      导游人员资格考试费和等级考核费</t>
  </si>
  <si>
    <t xml:space="preserve">      工农业旅游示范点标牌工本费</t>
  </si>
  <si>
    <t xml:space="preserve">      A级旅游景区标牌工本费</t>
  </si>
  <si>
    <t xml:space="preserve">      其他缴入国库的旅游行政事业性收费</t>
  </si>
  <si>
    <t xml:space="preserve">    海洋行政事业性收费收入</t>
  </si>
  <si>
    <t xml:space="preserve">      海洋废弃物收费</t>
  </si>
  <si>
    <t xml:space="preserve">      其他缴入国库的海洋行政事业性收费</t>
  </si>
  <si>
    <t xml:space="preserve">    测绘行政事业性收费收入</t>
  </si>
  <si>
    <t xml:space="preserve">      测绘成果成图资料收费</t>
  </si>
  <si>
    <t xml:space="preserve">      测绘产品质量监督检验费</t>
  </si>
  <si>
    <t xml:space="preserve">      测绘仪器检测收费</t>
  </si>
  <si>
    <t xml:space="preserve">      其他缴入国库的测绘行政事业性收费</t>
  </si>
  <si>
    <t xml:space="preserve">    铁路行政事业性收费收入</t>
  </si>
  <si>
    <t xml:space="preserve">      其他缴入国库的铁路行政事业性收费</t>
  </si>
  <si>
    <t xml:space="preserve">    交通运输行政事业性收费收入</t>
  </si>
  <si>
    <t xml:space="preserve">      船舶电信业务岸台费</t>
  </si>
  <si>
    <t xml:space="preserve">      民用航空器国籍登记费</t>
  </si>
  <si>
    <t xml:space="preserve">      民用航空器权利登记费</t>
  </si>
  <si>
    <t xml:space="preserve">      航空业务权补偿费</t>
  </si>
  <si>
    <t xml:space="preserve">      适航审查费</t>
  </si>
  <si>
    <t xml:space="preserve">      船舶登记费</t>
  </si>
  <si>
    <t xml:space="preserve">      特种船舶和水上水下工程护航费</t>
  </si>
  <si>
    <t xml:space="preserve">      船舶及船用产品设施检验费</t>
  </si>
  <si>
    <t xml:space="preserve">      船舶港务费</t>
  </si>
  <si>
    <t xml:space="preserve">      长江口航道维护费</t>
  </si>
  <si>
    <t xml:space="preserve">      其他缴入国库的交通运输行政事业性收费</t>
  </si>
  <si>
    <t xml:space="preserve">    工业和信息产业行政事业性收费收入</t>
  </si>
  <si>
    <t xml:space="preserve">      卫星转发器信道费</t>
  </si>
  <si>
    <t xml:space="preserve">      电信网码号资源占用费</t>
  </si>
  <si>
    <t xml:space="preserve">      其他缴入国库的工业和信息产业行政事业性收费</t>
  </si>
  <si>
    <t xml:space="preserve">    农业行政事业性收费收入</t>
  </si>
  <si>
    <t xml:space="preserve">      植物新品种保护权收费</t>
  </si>
  <si>
    <t xml:space="preserve">      国内植物检疫费</t>
  </si>
  <si>
    <t xml:space="preserve">      畜禽及畜禽产品检疫费</t>
  </si>
  <si>
    <t xml:space="preserve">      水生野生动物资源保护费</t>
  </si>
  <si>
    <t xml:space="preserve">      农药登记费</t>
  </si>
  <si>
    <t xml:space="preserve">      新兽药审批费</t>
  </si>
  <si>
    <t xml:space="preserve">      进口兽药注册登记审批、发证收费</t>
  </si>
  <si>
    <t xml:space="preserve">      《进口兽药许可证》审批费</t>
  </si>
  <si>
    <t xml:space="preserve">      生产审批费</t>
  </si>
  <si>
    <t xml:space="preserve">      已生产兽药品种注册登记费</t>
  </si>
  <si>
    <t xml:space="preserve">      农业转基因生物检测费</t>
  </si>
  <si>
    <t xml:space="preserve">      农机监理费</t>
  </si>
  <si>
    <t xml:space="preserve">      渔业资源增殖保护费</t>
  </si>
  <si>
    <t xml:space="preserve">      渔业船舶登记或变更登记费</t>
  </si>
  <si>
    <t xml:space="preserve">      海洋渔业船舶船员考试费</t>
  </si>
  <si>
    <t xml:space="preserve">      农业转基因生物安全评价费</t>
  </si>
  <si>
    <t xml:space="preserve">      农机产品测试检验费</t>
  </si>
  <si>
    <t xml:space="preserve">      新饲料添加剂质量复核检验费</t>
  </si>
  <si>
    <t xml:space="preserve">      进口饲料添加剂质量复核检验费</t>
  </si>
  <si>
    <t xml:space="preserve">      饲料及饲料添加剂委托检验费</t>
  </si>
  <si>
    <t xml:space="preserve">      进口兽药质量标准复核检验费</t>
  </si>
  <si>
    <t xml:space="preserve">      进口兽药检验费</t>
  </si>
  <si>
    <t xml:space="preserve">      出口兽药检验费</t>
  </si>
  <si>
    <t xml:space="preserve">      新兽药质量复核检验费</t>
  </si>
  <si>
    <t xml:space="preserve">      兽药委托检验费</t>
  </si>
  <si>
    <t xml:space="preserve">      农作物委托检验费</t>
  </si>
  <si>
    <t xml:space="preserve">      渔业船舶和船用产品检验费</t>
  </si>
  <si>
    <t xml:space="preserve">      档案使用费</t>
  </si>
  <si>
    <t xml:space="preserve">      档案保管费</t>
  </si>
  <si>
    <t xml:space="preserve">      工人技术等级考核或职业技能鉴定费</t>
  </si>
  <si>
    <t xml:space="preserve">      农药实验费</t>
  </si>
  <si>
    <t xml:space="preserve">      执业兽医资格考试考务费</t>
  </si>
  <si>
    <t xml:space="preserve">      其他缴入国库的农业行政事业性收费</t>
  </si>
  <si>
    <t xml:space="preserve">    林业行政事业性收费收入</t>
  </si>
  <si>
    <t xml:space="preserve">      野生动植物进出口管理费</t>
  </si>
  <si>
    <t xml:space="preserve">      森林植物检疫费</t>
  </si>
  <si>
    <t xml:space="preserve">      陆生野生动物资源保护管理费</t>
  </si>
  <si>
    <t xml:space="preserve">      林权勘测费</t>
  </si>
  <si>
    <t xml:space="preserve">      林权证收费</t>
  </si>
  <si>
    <t xml:space="preserve">      其他缴入国库的林业行政事业性收费收入</t>
  </si>
  <si>
    <t xml:space="preserve">    水利行政事业性收费收入</t>
  </si>
  <si>
    <t xml:space="preserve">      河道采砂管理费</t>
  </si>
  <si>
    <t xml:space="preserve">      河道工程修建维护管理费</t>
  </si>
  <si>
    <t xml:space="preserve">      长江河道砂石资源费</t>
  </si>
  <si>
    <t xml:space="preserve">      其他缴入国库的水利行政事业性收费</t>
  </si>
  <si>
    <t xml:space="preserve">    卫生行政事业性收费收入</t>
  </si>
  <si>
    <t xml:space="preserve">      卫生监测费</t>
  </si>
  <si>
    <t xml:space="preserve">      卫生质量检验费</t>
  </si>
  <si>
    <t xml:space="preserve">      预防性体检费</t>
  </si>
  <si>
    <t xml:space="preserve">      预防接种劳务费</t>
  </si>
  <si>
    <t xml:space="preserve">      委托性卫生防疫服务费</t>
  </si>
  <si>
    <t xml:space="preserve">      疫情处理费</t>
  </si>
  <si>
    <t xml:space="preserve">      医疗事故鉴定费</t>
  </si>
  <si>
    <t xml:space="preserve">      预防接种异常反应鉴定费</t>
  </si>
  <si>
    <t xml:space="preserve">      进口药品注册审批费</t>
  </si>
  <si>
    <t xml:space="preserve">      GMP认证费</t>
  </si>
  <si>
    <t xml:space="preserve">      GSP认证费</t>
  </si>
  <si>
    <t xml:space="preserve">      已生产药品登记费</t>
  </si>
  <si>
    <t xml:space="preserve">      药品行政保护费</t>
  </si>
  <si>
    <t xml:space="preserve">      生产药典、标准品种审批费</t>
  </si>
  <si>
    <t xml:space="preserve">      新药审批费</t>
  </si>
  <si>
    <t xml:space="preserve">      新药开发评审费</t>
  </si>
  <si>
    <t xml:space="preserve">      中药品种保护费</t>
  </si>
  <si>
    <t xml:space="preserve">      登记费</t>
  </si>
  <si>
    <t xml:space="preserve">      造血干细胞配型费</t>
  </si>
  <si>
    <t xml:space="preserve">      药品检验费</t>
  </si>
  <si>
    <t xml:space="preserve">      医疗器械、制药机械检验费</t>
  </si>
  <si>
    <t xml:space="preserve">      其他缴入国库的卫生行政事业性收费</t>
  </si>
  <si>
    <t xml:space="preserve">    民政行政事业性收费收入</t>
  </si>
  <si>
    <t xml:space="preserve">      婚姻登记证书工本费</t>
  </si>
  <si>
    <t xml:space="preserve">      收养登记费</t>
  </si>
  <si>
    <t xml:space="preserve">      殡葬收费</t>
  </si>
  <si>
    <t xml:space="preserve">      其他缴入国库的民政行政事业性收费</t>
  </si>
  <si>
    <t xml:space="preserve">    人力资源和社会保障行政事业性收费收入</t>
  </si>
  <si>
    <t xml:space="preserve">      职业技能鉴定费</t>
  </si>
  <si>
    <t xml:space="preserve">      人才流动中心收费</t>
  </si>
  <si>
    <t xml:space="preserve">      其他缴入国库的人力资源和社会保障行政事业性收费</t>
  </si>
  <si>
    <t xml:space="preserve">    证监会行政事业性收费收入</t>
  </si>
  <si>
    <t xml:space="preserve">      证券市场监管费</t>
  </si>
  <si>
    <t xml:space="preserve">      期货市场监管费</t>
  </si>
  <si>
    <t xml:space="preserve">      证券、期货从业人员资格报名考试费</t>
  </si>
  <si>
    <t xml:space="preserve">      其他缴入国库的证监会行政事业性收费</t>
  </si>
  <si>
    <t xml:space="preserve">    银监会行政事业性收费收入</t>
  </si>
  <si>
    <t xml:space="preserve">      机构监管费</t>
  </si>
  <si>
    <t xml:space="preserve">      业务监管费</t>
  </si>
  <si>
    <t xml:space="preserve">      其他缴入国库的银监会行政事业性收费</t>
  </si>
  <si>
    <t xml:space="preserve">    保监会行政事业性收费收入</t>
  </si>
  <si>
    <t xml:space="preserve">      保险业务监管费</t>
  </si>
  <si>
    <t xml:space="preserve">      其他缴入国库的保监会行政事业性收费</t>
  </si>
  <si>
    <t xml:space="preserve">    电力市场监管行政事业性收费收入</t>
  </si>
  <si>
    <t xml:space="preserve">      电力监管费</t>
  </si>
  <si>
    <t xml:space="preserve">      其他缴入国库的电力市场监管行政事业性收费</t>
  </si>
  <si>
    <t xml:space="preserve">    仲裁委行政事业性收费收入</t>
  </si>
  <si>
    <t xml:space="preserve">      仲裁收费</t>
  </si>
  <si>
    <t xml:space="preserve">      其他缴入国库的仲裁委行政事业性收费</t>
  </si>
  <si>
    <t xml:space="preserve">    编办行政事业性收费收入</t>
  </si>
  <si>
    <t xml:space="preserve">      其他缴入国库的编办行政事业性收费</t>
  </si>
  <si>
    <t xml:space="preserve">    党校行政事业性收费收入</t>
  </si>
  <si>
    <t xml:space="preserve">      其他缴入国库的党校行政事业性收费</t>
  </si>
  <si>
    <t xml:space="preserve">    监察行政事业性收费收入</t>
  </si>
  <si>
    <t xml:space="preserve">      资料工本费</t>
  </si>
  <si>
    <t xml:space="preserve">      其他缴入国库的监察行政事业性收费</t>
  </si>
  <si>
    <t xml:space="preserve">    外文局行政事业性收费收入</t>
  </si>
  <si>
    <t xml:space="preserve">      翻译专业资格(水平)考试考务费</t>
  </si>
  <si>
    <t xml:space="preserve">      其他缴入国库的外文局行政事业性收费</t>
  </si>
  <si>
    <t xml:space="preserve">    南水北调办行政事业性收费收入</t>
  </si>
  <si>
    <t xml:space="preserve">      其他缴入国库的南水北调办行政事业性收费</t>
  </si>
  <si>
    <t xml:space="preserve">    国资委行政事业性收费收入</t>
  </si>
  <si>
    <t xml:space="preserve">      其他缴入国库的国资委行政事业性收费</t>
  </si>
  <si>
    <t xml:space="preserve">    其他行政事业性收费收入</t>
  </si>
  <si>
    <t xml:space="preserve">      其他缴入国库的行政事业性收费</t>
  </si>
  <si>
    <t xml:space="preserve">  罚没收入</t>
  </si>
  <si>
    <t xml:space="preserve">    一般罚没收入</t>
  </si>
  <si>
    <t xml:space="preserve">      公安罚没收入</t>
  </si>
  <si>
    <t xml:space="preserve">      检察院罚没收入</t>
  </si>
  <si>
    <t xml:space="preserve">      法院罚没收入</t>
  </si>
  <si>
    <t xml:space="preserve">      工商罚没收入</t>
  </si>
  <si>
    <t xml:space="preserve">      新闻出版罚没收入</t>
  </si>
  <si>
    <t xml:space="preserve">      技术监督罚没收入</t>
  </si>
  <si>
    <t xml:space="preserve">      税务部门罚没收入</t>
  </si>
  <si>
    <t xml:space="preserve">      海关罚没收入</t>
  </si>
  <si>
    <t xml:space="preserve">      食品药品监督罚没收入</t>
  </si>
  <si>
    <t xml:space="preserve">      卫生罚没收入</t>
  </si>
  <si>
    <t xml:space="preserve">      检验检疫罚没收入</t>
  </si>
  <si>
    <t xml:space="preserve">      证监会罚没收入</t>
  </si>
  <si>
    <t xml:space="preserve">      保监会罚没收入</t>
  </si>
  <si>
    <t xml:space="preserve">      交通罚没收入</t>
  </si>
  <si>
    <t xml:space="preserve">      铁道罚没收入</t>
  </si>
  <si>
    <t xml:space="preserve">      审计罚没收入</t>
  </si>
  <si>
    <t xml:space="preserve">      渔政罚没收入</t>
  </si>
  <si>
    <t xml:space="preserve">      银行监督罚没收入</t>
  </si>
  <si>
    <t xml:space="preserve">      民航罚没收入</t>
  </si>
  <si>
    <t xml:space="preserve">      电力监管罚没收入</t>
  </si>
  <si>
    <t xml:space="preserve">      交强险罚没收入</t>
  </si>
  <si>
    <t xml:space="preserve">      物价罚没收入</t>
  </si>
  <si>
    <t xml:space="preserve">      其他一般罚没收入</t>
  </si>
  <si>
    <t xml:space="preserve">    缉私罚没收入</t>
  </si>
  <si>
    <t xml:space="preserve">      公安缉私罚没收入</t>
  </si>
  <si>
    <t xml:space="preserve">      工商缉私罚没收入</t>
  </si>
  <si>
    <t xml:space="preserve">      海关缉私罚没收入</t>
  </si>
  <si>
    <t xml:space="preserve">      边防武警缉私罚没收入</t>
  </si>
  <si>
    <t xml:space="preserve">      其他部门缉私罚没收入</t>
  </si>
  <si>
    <t xml:space="preserve">    缉毒罚没收入</t>
  </si>
  <si>
    <t xml:space="preserve">    罚没收入退库</t>
  </si>
  <si>
    <t xml:space="preserve">  国有资本经营收入</t>
  </si>
  <si>
    <t xml:space="preserve">    利润收入</t>
  </si>
  <si>
    <t xml:space="preserve">      中国人民银行上缴收入</t>
  </si>
  <si>
    <t xml:space="preserve">      金融企业利润收入</t>
  </si>
  <si>
    <t xml:space="preserve">      其他企业利润收入</t>
  </si>
  <si>
    <t xml:space="preserve">    股利、股息收入</t>
  </si>
  <si>
    <t xml:space="preserve">      金融业公司股利、股息收入</t>
  </si>
  <si>
    <t xml:space="preserve">      其他股利、股息收入</t>
  </si>
  <si>
    <t xml:space="preserve">    产权转让收入</t>
  </si>
  <si>
    <t xml:space="preserve">      其他产权转让收入</t>
  </si>
  <si>
    <t xml:space="preserve">    清算收入</t>
  </si>
  <si>
    <t xml:space="preserve">      其他清算收入</t>
  </si>
  <si>
    <t xml:space="preserve">    国有资本经营收入退库</t>
  </si>
  <si>
    <t xml:space="preserve">    国有企业计划亏损补贴</t>
  </si>
  <si>
    <t xml:space="preserve">      工业企业计划亏损补贴</t>
  </si>
  <si>
    <t xml:space="preserve">      农业企业计划亏损补贴</t>
  </si>
  <si>
    <t xml:space="preserve">      其他国有企业计划亏损补贴</t>
  </si>
  <si>
    <t xml:space="preserve">    其他国有资本经营收入</t>
  </si>
  <si>
    <t xml:space="preserve">  国有资源(资产)有偿使用收入</t>
  </si>
  <si>
    <t xml:space="preserve">    海域使用金收入</t>
  </si>
  <si>
    <t xml:space="preserve">      中央海域使用金收入</t>
  </si>
  <si>
    <t xml:space="preserve">      地方海域使用金收入</t>
  </si>
  <si>
    <t xml:space="preserve">    场地和矿区使用费收入</t>
  </si>
  <si>
    <t xml:space="preserve">      陆上石油矿区使用费</t>
  </si>
  <si>
    <t xml:space="preserve">      海上石油矿区使用费</t>
  </si>
  <si>
    <t xml:space="preserve">      中央合资合作企业场地使用费收入</t>
  </si>
  <si>
    <t xml:space="preserve">      中央和地方合资合作企业场地使用费收入</t>
  </si>
  <si>
    <t xml:space="preserve">      地方合资合作企业场地使用费收入</t>
  </si>
  <si>
    <t xml:space="preserve">      港澳台和外商独资企业场地使用费收入</t>
  </si>
  <si>
    <t xml:space="preserve">    特种矿产品出售收入</t>
  </si>
  <si>
    <t xml:space="preserve">    专项储备物资销售收入</t>
  </si>
  <si>
    <t xml:space="preserve">    利息收入</t>
  </si>
  <si>
    <t xml:space="preserve">      国库存款利息收入</t>
  </si>
  <si>
    <t xml:space="preserve">      财政专户存款利息收入</t>
  </si>
  <si>
    <t xml:space="preserve">      有价证券利息收入</t>
  </si>
  <si>
    <t xml:space="preserve">      其他利息收入</t>
  </si>
  <si>
    <t xml:space="preserve">    非经营性国有资产收入</t>
  </si>
  <si>
    <t xml:space="preserve">      行政单位国有资产出租、出借收入</t>
  </si>
  <si>
    <t xml:space="preserve">      行政单位国有资产处置收入</t>
  </si>
  <si>
    <t xml:space="preserve">      事业单位国有资产处置收入</t>
  </si>
  <si>
    <t xml:space="preserve">      其他非经营性国有资产收入</t>
  </si>
  <si>
    <t xml:space="preserve">    出租车经营权有偿出让和转让收入</t>
  </si>
  <si>
    <t xml:space="preserve">    无居民海岛使用金收入</t>
  </si>
  <si>
    <t xml:space="preserve">      中央无居民海岛使用金收入</t>
  </si>
  <si>
    <t xml:space="preserve">      地方无居民海岛使用金收入</t>
  </si>
  <si>
    <t xml:space="preserve">    转让政府还贷道路收费权收入</t>
  </si>
  <si>
    <t xml:space="preserve">    其他国有资源(资产)有偿使用收入</t>
  </si>
  <si>
    <t xml:space="preserve">  其他收入(款)</t>
  </si>
  <si>
    <t xml:space="preserve">    捐赠收入</t>
  </si>
  <si>
    <t xml:space="preserve">      国外捐赠收入</t>
  </si>
  <si>
    <t xml:space="preserve">      国内捐赠收入</t>
  </si>
  <si>
    <t xml:space="preserve">    动用国储棉、糖、油上缴财政收入</t>
  </si>
  <si>
    <t xml:space="preserve">    动用国家储备粮油上缴差价收入</t>
  </si>
  <si>
    <t xml:space="preserve">    主管部门集中收入</t>
  </si>
  <si>
    <t xml:space="preserve">    国际赠款有偿使用费收入</t>
  </si>
  <si>
    <t xml:space="preserve">    免税商品特许经营费收入</t>
  </si>
  <si>
    <t xml:space="preserve">    基本建设收入</t>
  </si>
  <si>
    <t xml:space="preserve">    石油特别收益金专项收入</t>
  </si>
  <si>
    <t xml:space="preserve">      石油特别收益金专项收入</t>
  </si>
  <si>
    <t xml:space="preserve">      石油特别收益金退库</t>
  </si>
  <si>
    <t xml:space="preserve">    动用国储盐上缴财政收入</t>
  </si>
  <si>
    <t xml:space="preserve">    差别电价收入</t>
  </si>
  <si>
    <t xml:space="preserve">    债务管理收入</t>
  </si>
  <si>
    <t xml:space="preserve">    其他收入(项)</t>
  </si>
  <si>
    <t>注:以下科目为湖南省自定义科目</t>
  </si>
  <si>
    <t>上划省级收入</t>
  </si>
  <si>
    <t xml:space="preserve">    上划省级增值税</t>
  </si>
  <si>
    <t xml:space="preserve">    上划省级营业税</t>
  </si>
  <si>
    <t xml:space="preserve">    上划省级企业所得税</t>
  </si>
  <si>
    <t xml:space="preserve">    上划省级个人所得税</t>
  </si>
  <si>
    <t xml:space="preserve">    上划省级资源税</t>
  </si>
  <si>
    <t xml:space="preserve">　　上划省级城镇土地使用税</t>
  </si>
  <si>
    <t>上划中央收入</t>
  </si>
  <si>
    <t xml:space="preserve">　　上划中央两税收入</t>
  </si>
  <si>
    <t xml:space="preserve">    　　上划中央增值税</t>
  </si>
  <si>
    <t xml:space="preserve">    　　上划中央消费税</t>
  </si>
  <si>
    <t xml:space="preserve">　　上划中央所得税收入</t>
  </si>
  <si>
    <t xml:space="preserve">    　　上划中央企业所得税</t>
  </si>
  <si>
    <t xml:space="preserve">    　　上划中央个人所得税</t>
  </si>
  <si>
    <t xml:space="preserve">    上划中央其他收入</t>
  </si>
  <si>
    <t xml:space="preserve">　　　　上划成品油新增城建税</t>
  </si>
  <si>
    <t xml:space="preserve">　　　　上划成品油新增教育费附加</t>
  </si>
  <si>
    <t>上划市级收入</t>
  </si>
  <si>
    <t xml:space="preserve">　　其中：上划市级增值税</t>
  </si>
  <si>
    <t xml:space="preserve">　　　　　上划市级营业税</t>
  </si>
  <si>
    <t xml:space="preserve">　　　　　上划市级企业所得税</t>
  </si>
  <si>
    <t xml:space="preserve">　　　　　上划市级个人所得税</t>
  </si>
  <si>
    <t xml:space="preserve">　　　　　上划耕地占用税</t>
  </si>
  <si>
    <t xml:space="preserve">　　　　　上划契税</t>
  </si>
  <si>
    <t xml:space="preserve">　　　　　上划其他税收</t>
  </si>
  <si>
    <t>一般公共预算收入(财政总收入）</t>
  </si>
  <si>
    <t xml:space="preserve"> </t>
  </si>
  <si>
    <t>国税部门完成收入</t>
  </si>
  <si>
    <t>其中：增值税</t>
  </si>
  <si>
    <t xml:space="preserve">     消费税</t>
  </si>
  <si>
    <t xml:space="preserve">     企业所得税</t>
  </si>
  <si>
    <t xml:space="preserve">     个人所得税</t>
  </si>
  <si>
    <t>地税部门完成收入</t>
  </si>
  <si>
    <t xml:space="preserve">其中：营业税 </t>
  </si>
  <si>
    <t xml:space="preserve">     教育费附加</t>
  </si>
  <si>
    <t xml:space="preserve">   </t>
  </si>
  <si>
    <t>财政部门完成收入</t>
  </si>
  <si>
    <t>一般公共预算支出</t>
  </si>
  <si>
    <t>一般公共服务支出</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</si>
  <si>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</si>
  <si>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</si>
  <si>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</si>
  <si>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</si>
  <si>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</si>
  <si>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</si>
  <si>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</si>
  <si>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</si>
  <si>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</si>
  <si>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</si>
  <si>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</si>
  <si>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</si>
  <si>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</si>
  <si>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</si>
  <si>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</si>
  <si>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</si>
  <si>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</si>
  <si>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</si>
  <si>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</si>
  <si>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专项业务活动</t>
  </si>
  <si>
    <t xml:space="preserve">    政务公开审批</t>
  </si>
  <si>
    <t xml:space="preserve">    法制建设</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</si>
  <si>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</si>
  <si>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</si>
  <si>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</si>
  <si>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</si>
  <si>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</si>
  <si>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</si>
  <si>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</si>
  <si>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</si>
  <si>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</si>
  <si>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应对气候变化管理事务</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</si>
  <si>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</si>
  <si>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</si>
  <si>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</si>
  <si>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</si>
  <si>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</si>
  <si>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</si>
  <si>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</si>
  <si>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</si>
  <si>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</si>
  <si>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</si>
  <si>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</si>
  <si>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</si>
  <si>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</si>
  <si>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</si>
  <si>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</si>
  <si>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</si>
  <si>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</si>
  <si>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税务登记证及发票管理</t>
  </si>
  <si>
    <t xml:space="preserve">    代扣代收代征税款手续费</t>
  </si>
  <si>
    <t xml:space="preserve">    税务宣传</t>
  </si>
  <si>
    <t xml:space="preserve">    协税护税</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</si>
  <si>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</si>
  <si>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</si>
  <si>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</si>
  <si>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</si>
  <si>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</si>
  <si>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</si>
  <si>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收费业务</t>
  </si>
  <si>
    <t xml:space="preserve">    缉私办案</t>
  </si>
  <si>
    <t xml:space="preserve">    口岸电子执法系统建设与维护</t>
  </si>
  <si>
    <t xml:space="preserve">    其他海关事务支出</t>
  </si>
  <si>
    <t xml:space="preserve">  人力资源事务</t>
  </si>
  <si>
    <t xml:space="preserve">    政府特殊津贴</t>
  </si>
  <si>
    <t xml:space="preserve">    资助留学回国人员</t>
  </si>
  <si>
    <t xml:space="preserve">    军队转业干部安置</t>
  </si>
  <si>
    <t xml:space="preserve">    博士后日常经费</t>
  </si>
  <si>
    <t xml:space="preserve">    引进人才费用</t>
  </si>
  <si>
    <t xml:space="preserve">    公务员考核</t>
  </si>
  <si>
    <t xml:space="preserve">    公务员履职能力提升</t>
  </si>
  <si>
    <t xml:space="preserve">    公务员招考</t>
  </si>
  <si>
    <t xml:space="preserve">    公务员综合管理</t>
  </si>
  <si>
    <t xml:space="preserve">    其他人力资源事务支出</t>
  </si>
  <si>
    <t xml:space="preserve">  纪检监察事务</t>
  </si>
  <si>
    <t xml:space="preserve">    大案要案查处</t>
  </si>
  <si>
    <t xml:space="preserve">    派驻派出机构</t>
  </si>
  <si>
    <t xml:space="preserve">    中央巡视</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</si>
  <si>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</si>
  <si>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</si>
  <si>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</si>
  <si>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</si>
  <si>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</si>
  <si>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</si>
  <si>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</si>
  <si>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</si>
  <si>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</si>
  <si>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</si>
  <si>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国家知识产权战略</t>
  </si>
  <si>
    <t xml:space="preserve">    专利试点和产业化推进</t>
  </si>
  <si>
    <t xml:space="preserve">    专利执法</t>
  </si>
  <si>
    <t xml:space="preserve">    国际组织专项活动</t>
  </si>
  <si>
    <t xml:space="preserve">    知识产权宏观管理</t>
  </si>
  <si>
    <t xml:space="preserve">    其他知识产权事务支出</t>
  </si>
  <si>
    <t xml:space="preserve">  工商行政管理事务</t>
  </si>
  <si>
    <t xml:space="preserve">    工商行政管理专项</t>
  </si>
  <si>
    <t xml:space="preserve">    执法办案专项</t>
  </si>
  <si>
    <t xml:space="preserve">    消费者权益保护</t>
  </si>
  <si>
    <t xml:space="preserve">    其他工商行政管理事务支出</t>
  </si>
  <si>
    <t xml:space="preserve">  质量技术监督与检验检疫事务</t>
  </si>
  <si>
    <t xml:space="preserve">    出入境检验检疫行政执法和业务管理</t>
  </si>
  <si>
    <t xml:space="preserve">    出入境检验检疫技术支持</t>
  </si>
  <si>
    <t xml:space="preserve">    质量技术监督行政执法及业务管理</t>
  </si>
  <si>
    <t xml:space="preserve">    质量技术监督技术支持</t>
  </si>
  <si>
    <t xml:space="preserve">    认证认可监督管理</t>
  </si>
  <si>
    <t xml:space="preserve">    标准化管理</t>
  </si>
  <si>
    <t xml:space="preserve">    其他质量技术监督与检验检疫事务支出</t>
  </si>
  <si>
    <t xml:space="preserve">  民族事务</t>
  </si>
  <si>
    <t xml:space="preserve">    民族工作专项</t>
  </si>
  <si>
    <t xml:space="preserve">    其他民族事务支出</t>
  </si>
  <si>
    <t xml:space="preserve">  宗教事务</t>
  </si>
  <si>
    <t xml:space="preserve">    宗教工作专项</t>
  </si>
  <si>
    <t xml:space="preserve">    其他宗教事务支出</t>
  </si>
  <si>
    <t xml:space="preserve">  港澳台侨事务</t>
  </si>
  <si>
    <t xml:space="preserve">    港澳事务</t>
  </si>
  <si>
    <t xml:space="preserve">    台湾事务</t>
  </si>
  <si>
    <t xml:space="preserve">    华侨事务</t>
  </si>
  <si>
    <t xml:space="preserve">    其他港澳台侨事务支出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</si>
  <si>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</si>
  <si>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</si>
  <si>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</si>
  <si>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</si>
  <si>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</si>
  <si>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</si>
  <si>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厂务公开</t>
  </si>
  <si>
    <t xml:space="preserve">    工会疗养休养</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</si>
  <si>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</si>
  <si>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</si>
  <si>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</si>
  <si>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</si>
  <si>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</si>
  <si>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其他组织事务支出</t>
  </si>
  <si>
    <t xml:space="preserve">  宣传事务</t>
  </si>
  <si>
    <t xml:space="preserve">    其他宣传事务支出</t>
  </si>
  <si>
    <t xml:space="preserve">  统战事务</t>
  </si>
  <si>
    <t xml:space="preserve">    其他统战事务支出</t>
  </si>
  <si>
    <t xml:space="preserve">  对外联络事务</t>
  </si>
  <si>
    <t xml:space="preserve">    其他对外联络事务支出</t>
  </si>
  <si>
    <t xml:space="preserve">  其他共产党事务支出(款)</t>
  </si>
  <si>
    <t xml:space="preserve">    其他共产党事务支出(项)</t>
  </si>
  <si>
    <t xml:space="preserve">  其他一般公共服务支出(款)</t>
  </si>
  <si>
    <t xml:space="preserve">    国家赔偿费用支出</t>
  </si>
  <si>
    <t xml:space="preserve">    其他一般公共服务支出(项)</t>
  </si>
  <si>
    <t>外交支出</t>
  </si>
  <si>
    <t xml:space="preserve">  外交管理事务</t>
  </si>
  <si>
    <t xml:space="preserve">    其他外交管理事务支出</t>
  </si>
  <si>
    <t xml:space="preserve">  驻外机构</t>
  </si>
  <si>
    <t xml:space="preserve">    驻外使领馆(团、处)</t>
  </si>
  <si>
    <t xml:space="preserve">    其他驻外机构支出</t>
  </si>
  <si>
    <t xml:space="preserve">  对外援助</t>
  </si>
  <si>
    <t xml:space="preserve">    对外成套项目援助</t>
  </si>
  <si>
    <t xml:space="preserve">    对外一般物资援助</t>
  </si>
  <si>
    <t xml:space="preserve">    对外科技合作援助</t>
  </si>
  <si>
    <t xml:space="preserve">    对外优惠贷款援助及贴息</t>
  </si>
  <si>
    <t xml:space="preserve">    对外医疗援助</t>
  </si>
  <si>
    <t xml:space="preserve">    其他对外援助支出</t>
  </si>
  <si>
    <t xml:space="preserve">  国际组织</t>
  </si>
  <si>
    <t xml:space="preserve">    国际组织会费</t>
  </si>
  <si>
    <t xml:space="preserve">    国际组织捐赠</t>
  </si>
  <si>
    <t xml:space="preserve">    维和摊款</t>
  </si>
  <si>
    <t xml:space="preserve">    国际组织股金及基金</t>
  </si>
  <si>
    <t xml:space="preserve">    其他国际组织支出</t>
  </si>
  <si>
    <t xml:space="preserve">  对外合作与交流</t>
  </si>
  <si>
    <t xml:space="preserve">    在华国际会议</t>
  </si>
  <si>
    <t xml:space="preserve">    国际交流活动</t>
  </si>
  <si>
    <t xml:space="preserve">    其他对外合作与交流支出</t>
  </si>
  <si>
    <t xml:space="preserve">  对外宣传(款)</t>
  </si>
  <si>
    <t xml:space="preserve">    对外宣传(项)</t>
  </si>
  <si>
    <t xml:space="preserve">  边界勘界联检</t>
  </si>
  <si>
    <t xml:space="preserve">    边界勘界</t>
  </si>
  <si>
    <t xml:space="preserve">    边界联检</t>
  </si>
  <si>
    <t xml:space="preserve">    边界界桩维护</t>
  </si>
  <si>
    <t xml:space="preserve">    其他支出</t>
  </si>
  <si>
    <t xml:space="preserve">  其他外交支出(款)</t>
  </si>
  <si>
    <t xml:space="preserve">    其他外交支出(项)</t>
  </si>
  <si>
    <t>国防支出</t>
  </si>
  <si>
    <t xml:space="preserve">  现役部队(款)</t>
  </si>
  <si>
    <t xml:space="preserve">    现役部队(项)</t>
  </si>
  <si>
    <t xml:space="preserve">  国防科研事业(款)</t>
  </si>
  <si>
    <t xml:space="preserve">    国防科研事业(项)</t>
  </si>
  <si>
    <t xml:space="preserve">  专项工程(款)</t>
  </si>
  <si>
    <t xml:space="preserve">    专项工程(项)</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</si>
  <si>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</si>
  <si>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</si>
  <si>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</si>
  <si>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</si>
  <si>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</si>
  <si>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</si>
  <si>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</si>
  <si>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</si>
  <si>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2030699</t>
  </si>
  <si>
    <t xml:space="preserve">    其他国防动员支出</t>
  </si>
  <si>
    <t xml:space="preserve">  其他国防支出(款)</t>
  </si>
  <si>
    <t xml:space="preserve">    其他国防支出(项)</t>
  </si>
  <si>
    <t>公共安全支出</t>
  </si>
  <si>
    <t xml:space="preserve">  武装警察</t>
  </si>
  <si>
    <t xml:space="preserve">    内卫</t>
  </si>
  <si>
    <t xml:space="preserve">    边防</t>
  </si>
  <si>
    <t xml:space="preserve">    消防</t>
  </si>
  <si>
    <t xml:space="preserve">    警卫</t>
  </si>
  <si>
    <t xml:space="preserve">    黄金</t>
  </si>
  <si>
    <t xml:space="preserve">    森林</t>
  </si>
  <si>
    <t xml:space="preserve">    水电</t>
  </si>
  <si>
    <t xml:space="preserve">    交通</t>
  </si>
  <si>
    <t xml:space="preserve">    海警</t>
  </si>
  <si>
    <t xml:space="preserve">    其他武装警察支出</t>
  </si>
  <si>
    <t xml:space="preserve">  公安</t>
  </si>
  <si>
    <t xml:space="preserve">    治安管理</t>
  </si>
  <si>
    <t xml:space="preserve">    国内安全保卫</t>
  </si>
  <si>
    <t xml:space="preserve">    刑事侦查</t>
  </si>
  <si>
    <t xml:space="preserve">    经济犯罪侦查</t>
  </si>
  <si>
    <t xml:space="preserve">    出入境管理</t>
  </si>
  <si>
    <t xml:space="preserve">    行动技术管理</t>
  </si>
  <si>
    <t xml:space="preserve">    防范和处理邪教犯罪</t>
  </si>
  <si>
    <t xml:space="preserve">    禁毒管理</t>
  </si>
  <si>
    <t xml:space="preserve">    道路交通管理</t>
  </si>
  <si>
    <t xml:space="preserve">    网络侦控管理</t>
  </si>
  <si>
    <t xml:space="preserve">    反恐怖</t>
  </si>
  <si>
    <t xml:space="preserve">    居民身份证管理</t>
  </si>
  <si>
    <t xml:space="preserve">    网络运行及维护</t>
  </si>
  <si>
    <t xml:space="preserve">    拘押收教场所管理</t>
  </si>
  <si>
    <t xml:space="preserve">    警犬繁育及训养</t>
  </si>
  <si>
    <t xml:space="preserve">    其他公安支出</t>
  </si>
  <si>
    <t xml:space="preserve">  国家安全</t>
  </si>
  <si>
    <t xml:space="preserve">    安全业务</t>
  </si>
  <si>
    <t xml:space="preserve">    其他国家安全支出</t>
  </si>
  <si>
    <t xml:space="preserve">  检察</t>
  </si>
  <si>
    <t xml:space="preserve">    查办和预防职务犯罪</t>
  </si>
  <si>
    <t xml:space="preserve">    公诉和审判监督</t>
  </si>
  <si>
    <t xml:space="preserve">    侦查监督</t>
  </si>
  <si>
    <t xml:space="preserve">    执行监督</t>
  </si>
  <si>
    <t xml:space="preserve">    控告申诉</t>
  </si>
  <si>
    <t xml:space="preserve">    “两房”建设</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</si>
  <si>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</si>
  <si>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</si>
  <si>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</si>
  <si>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</si>
  <si>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</si>
  <si>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</si>
  <si>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</si>
  <si>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</si>
  <si>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</si>
  <si>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律师公证管理</t>
  </si>
  <si>
    <t xml:space="preserve">    法律援助</t>
  </si>
  <si>
    <t xml:space="preserve">    司法统一考试</t>
  </si>
  <si>
    <t xml:space="preserve">    仲裁</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</si>
  <si>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</si>
  <si>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</si>
  <si>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</si>
  <si>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</si>
  <si>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</si>
  <si>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</si>
  <si>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</si>
  <si>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</si>
  <si>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</si>
  <si>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</si>
  <si>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</si>
  <si>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</si>
  <si>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</si>
  <si>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</si>
  <si>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</si>
  <si>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</si>
  <si>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专项缉私活动支出</t>
  </si>
  <si>
    <t xml:space="preserve">    缉私情报</t>
  </si>
  <si>
    <t xml:space="preserve">    禁毒及缉毒</t>
  </si>
  <si>
    <t xml:space="preserve">    其他缉私警察支出</t>
  </si>
  <si>
    <t xml:space="preserve">  其他公共安全支出(款)</t>
  </si>
  <si>
    <t xml:space="preserve">    其他公共安全支出(项)</t>
  </si>
  <si>
    <t xml:space="preserve">    其他消防</t>
  </si>
  <si>
    <t>教育支出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</si>
  <si>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</si>
  <si>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</si>
  <si>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</si>
  <si>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</si>
  <si>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</si>
  <si>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</si>
  <si>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</si>
  <si>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</si>
  <si>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</si>
  <si>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</si>
  <si>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</si>
  <si>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</si>
  <si>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</si>
  <si>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中专教育</t>
  </si>
  <si>
    <t xml:space="preserve">    技校教育</t>
  </si>
  <si>
    <t xml:space="preserve">    职业高中教育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</si>
  <si>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</si>
  <si>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</si>
  <si>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</si>
  <si>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</si>
  <si>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</si>
  <si>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</si>
  <si>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</si>
  <si>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</si>
  <si>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</si>
  <si>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</si>
  <si>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</si>
  <si>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</si>
  <si>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</si>
  <si>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</si>
  <si>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</si>
  <si>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</si>
  <si>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</si>
  <si>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</si>
  <si>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</si>
  <si>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</si>
  <si>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</si>
  <si>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</si>
  <si>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</si>
  <si>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</si>
  <si>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</si>
  <si>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</si>
  <si>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</si>
  <si>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</si>
  <si>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</si>
  <si>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</si>
  <si>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</si>
  <si>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</si>
  <si>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</si>
  <si>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其他教育支出(款)</t>
  </si>
  <si>
    <t xml:space="preserve">    其他教育支出(项)</t>
  </si>
  <si>
    <t>科学技术支出</t>
  </si>
  <si>
    <t xml:space="preserve">  科学技术管理事务</t>
  </si>
  <si>
    <t xml:space="preserve">    其他科学技术管理事务支出</t>
  </si>
  <si>
    <t xml:space="preserve">  基础研究</t>
  </si>
  <si>
    <t xml:space="preserve">    机构运行</t>
  </si>
  <si>
    <t xml:space="preserve">    重点基础研究规划</t>
  </si>
  <si>
    <t xml:space="preserve">    自然科学基金</t>
  </si>
  <si>
    <t xml:space="preserve">    重点实验室及相关设施</t>
  </si>
  <si>
    <t xml:space="preserve">    重大科学工程</t>
  </si>
  <si>
    <t xml:space="preserve">    专项基础科研</t>
  </si>
  <si>
    <t xml:space="preserve">    专项技术基础</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</si>
  <si>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</si>
  <si>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</si>
  <si>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</si>
  <si>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</si>
  <si>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</si>
  <si>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</si>
  <si>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</si>
  <si>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应用技术研究与开发</t>
  </si>
  <si>
    <t xml:space="preserve">    产业技术研究与开发</t>
  </si>
  <si>
    <t xml:space="preserve">    科技成果转化与扩散</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</si>
  <si>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</si>
  <si>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</si>
  <si>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</si>
  <si>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</si>
  <si>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</si>
  <si>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</si>
  <si>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</si>
  <si>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</si>
  <si>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</si>
  <si>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</si>
  <si>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</si>
  <si>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</si>
  <si>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</si>
  <si>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</si>
  <si>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</si>
  <si>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</si>
  <si>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</si>
  <si>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</si>
  <si>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</si>
  <si>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</si>
  <si>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科技重大专项(款)</t>
  </si>
  <si>
    <t xml:space="preserve">    科技重大专项(项)</t>
  </si>
  <si>
    <t xml:space="preserve">  其他科学技术支出(款)</t>
  </si>
  <si>
    <t xml:space="preserve">    科技奖励</t>
  </si>
  <si>
    <t xml:space="preserve">    核应急</t>
  </si>
  <si>
    <t xml:space="preserve">    转制科研机构</t>
  </si>
  <si>
    <t xml:space="preserve">    其他科学技术支出(项)</t>
  </si>
  <si>
    <t>文化体育与传媒支出</t>
  </si>
  <si>
    <t xml:space="preserve">  文化</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</si>
  <si>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</si>
  <si>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</si>
  <si>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</si>
  <si>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</si>
  <si>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</si>
  <si>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</si>
  <si>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文化交流与合作</t>
  </si>
  <si>
    <t xml:space="preserve">    文化创作与保护</t>
  </si>
  <si>
    <t xml:space="preserve">    文化市场管理</t>
  </si>
  <si>
    <t xml:space="preserve">    其他文化支出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</si>
  <si>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</si>
  <si>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</si>
  <si>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</si>
  <si>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</si>
  <si>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</si>
  <si>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</si>
  <si>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</si>
  <si>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</si>
  <si>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</si>
  <si>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</si>
  <si>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</si>
  <si>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</si>
  <si>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</si>
  <si>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广播影视</t>
  </si>
  <si>
    <t xml:space="preserve">    广播</t>
  </si>
  <si>
    <t xml:space="preserve">    电视</t>
  </si>
  <si>
    <t xml:space="preserve">    电影</t>
  </si>
  <si>
    <t xml:space="preserve">    其他广播影视支出</t>
  </si>
  <si>
    <t xml:space="preserve">  新闻出版</t>
  </si>
  <si>
    <t xml:space="preserve">    新闻通讯</t>
  </si>
  <si>
    <t xml:space="preserve">    出版发行</t>
  </si>
  <si>
    <t xml:space="preserve">    版权管理</t>
  </si>
  <si>
    <t xml:space="preserve">    出版市场管理</t>
  </si>
  <si>
    <t xml:space="preserve">    其他新闻出版支出</t>
  </si>
  <si>
    <t xml:space="preserve">  其他文化体育与传媒支出(款)</t>
  </si>
  <si>
    <t xml:space="preserve">    宣传文化发展专项支出</t>
  </si>
  <si>
    <t xml:space="preserve">    文化产业发展专项支出</t>
  </si>
  <si>
    <t xml:space="preserve">    其他文化体育与传媒支出(项)</t>
  </si>
  <si>
    <t>社会保障和就业支出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</si>
  <si>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</si>
  <si>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</si>
  <si>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</si>
  <si>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</si>
  <si>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</si>
  <si>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</si>
  <si>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</si>
  <si>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</si>
  <si>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</si>
  <si>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</si>
  <si>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</si>
  <si>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拥军优属</t>
  </si>
  <si>
    <t xml:space="preserve">    老龄事务</t>
  </si>
  <si>
    <t xml:space="preserve">    民间组织管理</t>
  </si>
  <si>
    <t xml:space="preserve">    行政区划和地名管理</t>
  </si>
  <si>
    <t xml:space="preserve">    基层政权和社区建设</t>
  </si>
  <si>
    <t xml:space="preserve">    部队供应</t>
  </si>
  <si>
    <t xml:space="preserve">    其他民政管理事务支出</t>
  </si>
  <si>
    <t xml:space="preserve">  财政对社会保险基金的补助</t>
  </si>
  <si>
    <t xml:space="preserve">    财政对基本养老保险基金的补助</t>
  </si>
  <si>
    <t xml:space="preserve">    财政对失业保险基金的补助</t>
  </si>
  <si>
    <t xml:space="preserve">    财政对基本医疗保险基金的补助</t>
  </si>
  <si>
    <t xml:space="preserve">    财政对工伤保险基金的补助</t>
  </si>
  <si>
    <t xml:space="preserve">    财政对生育保险基金的补助</t>
  </si>
  <si>
    <t xml:space="preserve">    财政对城乡居民基本养老保险基金的补助</t>
  </si>
  <si>
    <t xml:space="preserve">    财政对其他社会保险基金的补助</t>
  </si>
  <si>
    <t xml:space="preserve">  补充全国社会保障基金</t>
  </si>
  <si>
    <t xml:space="preserve">    用公共财政预算补充基金</t>
  </si>
  <si>
    <t xml:space="preserve">  行政事业单位离退休</t>
  </si>
  <si>
    <t xml:space="preserve">    归口管理的行政单位离退休</t>
  </si>
  <si>
    <t xml:space="preserve">    事业单位离退休</t>
  </si>
  <si>
    <t xml:space="preserve">    离退休人员管理机构</t>
  </si>
  <si>
    <t xml:space="preserve">    未归口管理的行政单位离退休</t>
  </si>
  <si>
    <t xml:space="preserve">    其他行政事业单位离退休支出</t>
  </si>
  <si>
    <t xml:space="preserve">  企业改革补助</t>
  </si>
  <si>
    <t xml:space="preserve">    企业关闭破产补助</t>
  </si>
  <si>
    <t xml:space="preserve">    厂办大集体改革补助</t>
  </si>
  <si>
    <t xml:space="preserve">    其他企业改革发展补助</t>
  </si>
  <si>
    <t xml:space="preserve">  就业补助</t>
  </si>
  <si>
    <t xml:space="preserve">    扶持公共就业服务</t>
  </si>
  <si>
    <t xml:space="preserve">    职业培训补贴</t>
  </si>
  <si>
    <t xml:space="preserve">    职业介绍补贴</t>
  </si>
  <si>
    <t xml:space="preserve">    社会保险补贴</t>
  </si>
  <si>
    <t xml:space="preserve">    公益性岗位补贴</t>
  </si>
  <si>
    <t xml:space="preserve">    小额担保贷款贴息</t>
  </si>
  <si>
    <t xml:space="preserve">    补充小额贷款担保基金</t>
  </si>
  <si>
    <t xml:space="preserve">    职业技能鉴定补贴</t>
  </si>
  <si>
    <t xml:space="preserve">    特定就业政策支出</t>
  </si>
  <si>
    <t xml:space="preserve">    就业见习补贴</t>
  </si>
  <si>
    <t xml:space="preserve">    高技能人才培养补助</t>
  </si>
  <si>
    <t xml:space="preserve">    求职补贴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</si>
  <si>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</si>
  <si>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</si>
  <si>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</si>
  <si>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</si>
  <si>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</si>
  <si>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</si>
  <si>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</si>
  <si>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</si>
  <si>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</si>
  <si>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</si>
  <si>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</si>
  <si>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</si>
  <si>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</si>
  <si>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</si>
  <si>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其他退役安置支出</t>
  </si>
  <si>
    <t xml:space="preserve">  社会福利</t>
  </si>
  <si>
    <t xml:space="preserve">    儿童福利</t>
  </si>
  <si>
    <t xml:space="preserve">    老年福利</t>
  </si>
  <si>
    <t xml:space="preserve">    假肢矫形</t>
  </si>
  <si>
    <t xml:space="preserve">    殡葬</t>
  </si>
  <si>
    <t xml:space="preserve">    社会福利事业单位</t>
  </si>
  <si>
    <t xml:space="preserve">    其他社会福利支出</t>
  </si>
  <si>
    <t xml:space="preserve">  残疾人事业</t>
  </si>
  <si>
    <t xml:space="preserve">    残疾人康复</t>
  </si>
  <si>
    <t xml:space="preserve">    残疾人就业和扶贫</t>
  </si>
  <si>
    <t xml:space="preserve">    残疾人体育</t>
  </si>
  <si>
    <t xml:space="preserve">    其他残疾人事业支出</t>
  </si>
  <si>
    <t xml:space="preserve">  自然灾害生活救助</t>
  </si>
  <si>
    <t xml:space="preserve">    中央自然灾害生活补助</t>
  </si>
  <si>
    <t xml:space="preserve">    地方自然灾害生活补助</t>
  </si>
  <si>
    <t xml:space="preserve">    自然灾害灾后重建补助</t>
  </si>
  <si>
    <t xml:space="preserve">    其他自然灾害生活救助支出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</si>
  <si>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</si>
  <si>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</si>
  <si>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</si>
  <si>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</si>
  <si>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</si>
  <si>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</si>
  <si>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</si>
  <si>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</si>
  <si>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特困人员供养</t>
  </si>
  <si>
    <t xml:space="preserve">    城市特困人员供养支出</t>
  </si>
  <si>
    <t xml:space="preserve">    农村五保供养支出</t>
  </si>
  <si>
    <t xml:space="preserve">  补充道路交通事故社会救助基金</t>
  </si>
  <si>
    <t xml:space="preserve">    交强险营业税补助基金支出</t>
  </si>
  <si>
    <t xml:space="preserve">    交强险罚款收入补助基金支出</t>
  </si>
  <si>
    <t xml:space="preserve">  其他生活救助</t>
  </si>
  <si>
    <t xml:space="preserve">    其他城市生活救助</t>
  </si>
  <si>
    <t xml:space="preserve">    其他农村生活救助</t>
  </si>
  <si>
    <t xml:space="preserve">  其他社会保障和就业支出(款)</t>
  </si>
  <si>
    <t xml:space="preserve">    其他社会保障和就业支出(项)</t>
  </si>
  <si>
    <t>医疗卫生与计划生育支出</t>
  </si>
  <si>
    <t xml:space="preserve">  医疗卫生与计划生育管理事务</t>
  </si>
  <si>
    <t xml:space="preserve">    其他医疗卫生与计划生育管理事务支出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</si>
  <si>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</si>
  <si>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</si>
  <si>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</si>
  <si>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</si>
  <si>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</si>
  <si>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</si>
  <si>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妇产医院</t>
  </si>
  <si>
    <t xml:space="preserve">    儿童医院</t>
  </si>
  <si>
    <t xml:space="preserve">    其他专科医院</t>
  </si>
  <si>
    <t xml:space="preserve">    福利医院</t>
  </si>
  <si>
    <t xml:space="preserve">    行业医院</t>
  </si>
  <si>
    <t xml:space="preserve">    处理医疗欠费</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</si>
  <si>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</si>
  <si>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</si>
  <si>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</si>
  <si>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</si>
  <si>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</si>
  <si>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</si>
  <si>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</si>
  <si>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</si>
  <si>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</si>
  <si>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</si>
  <si>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</si>
  <si>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</si>
  <si>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</si>
  <si>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</si>
  <si>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重大公共卫生专项</t>
  </si>
  <si>
    <t xml:space="preserve">    突发公共卫生事件应急处理</t>
  </si>
  <si>
    <t xml:space="preserve">    其他公共卫生支出</t>
  </si>
  <si>
    <t xml:space="preserve">  医疗保障</t>
  </si>
  <si>
    <t xml:space="preserve">    行政单位医疗</t>
  </si>
  <si>
    <t xml:space="preserve">    事业单位医疗</t>
  </si>
  <si>
    <t xml:space="preserve">    公务员医疗补助</t>
  </si>
  <si>
    <t xml:space="preserve">    优抚对象医疗补助</t>
  </si>
  <si>
    <t xml:space="preserve">    新型农村合作医疗</t>
  </si>
  <si>
    <t xml:space="preserve">    城镇居民基本医疗保险</t>
  </si>
  <si>
    <t xml:space="preserve">    城乡医疗救助</t>
  </si>
  <si>
    <t xml:space="preserve">    疾病应急救助</t>
  </si>
  <si>
    <t xml:space="preserve">    其他医疗保障支出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</si>
  <si>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</si>
  <si>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</si>
  <si>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</si>
  <si>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</si>
  <si>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</si>
  <si>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</si>
  <si>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</si>
  <si>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食品和药品监督管理事务</t>
  </si>
  <si>
    <t xml:space="preserve">    药品事务</t>
  </si>
  <si>
    <t xml:space="preserve">    化妆品事务</t>
  </si>
  <si>
    <t xml:space="preserve">    医疗器械事务</t>
  </si>
  <si>
    <t xml:space="preserve">    食品安全事务</t>
  </si>
  <si>
    <t xml:space="preserve">    其他食品和药品监督管理事务支出</t>
  </si>
  <si>
    <t xml:space="preserve">  其他医疗卫生与计划生育支出(款)</t>
  </si>
  <si>
    <t xml:space="preserve">    其他医疗卫生与计划生育支出(项)</t>
  </si>
  <si>
    <t>节能环保支出</t>
  </si>
  <si>
    <t xml:space="preserve">  环境保护管理事务</t>
  </si>
  <si>
    <t xml:space="preserve">    环境保护宣传</t>
  </si>
  <si>
    <t xml:space="preserve">    环境保护法规、规划及标准</t>
  </si>
  <si>
    <t xml:space="preserve">    环境国际合作及履约</t>
  </si>
  <si>
    <t xml:space="preserve">    环境保护行政许可</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</si>
  <si>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</si>
  <si>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</si>
  <si>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</si>
  <si>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</si>
  <si>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</si>
  <si>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</si>
  <si>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</si>
  <si>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</si>
  <si>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</si>
  <si>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</si>
  <si>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</si>
  <si>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</si>
  <si>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排污费安排的支出</t>
  </si>
  <si>
    <t xml:space="preserve">    其他污染防治支出</t>
  </si>
  <si>
    <t xml:space="preserve">  自然生态保护</t>
  </si>
  <si>
    <t xml:space="preserve">    生态保护</t>
  </si>
  <si>
    <t xml:space="preserve">    农村环境保护</t>
  </si>
  <si>
    <t xml:space="preserve">    自然保护区</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</si>
  <si>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</si>
  <si>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</si>
  <si>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</si>
  <si>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</si>
  <si>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</si>
  <si>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</si>
  <si>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</si>
  <si>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其他天然林保护支出</t>
  </si>
  <si>
    <t xml:space="preserve">  退耕还林</t>
  </si>
  <si>
    <t xml:space="preserve">    退耕现金</t>
  </si>
  <si>
    <t xml:space="preserve">    退耕还林粮食折现补贴</t>
  </si>
  <si>
    <t xml:space="preserve">    退耕还林粮食费用补贴</t>
  </si>
  <si>
    <t xml:space="preserve">    退耕还林工程建设</t>
  </si>
  <si>
    <t xml:space="preserve">    其他退耕还林支出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</si>
  <si>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</si>
  <si>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</si>
  <si>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</si>
  <si>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</si>
  <si>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</si>
  <si>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</si>
  <si>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已垦草原退耕还草(款)</t>
  </si>
  <si>
    <t xml:space="preserve">    已垦草原退耕还草(项)</t>
  </si>
  <si>
    <t xml:space="preserve">  能源节约利用(款)</t>
  </si>
  <si>
    <t xml:space="preserve">    能源节约利用(项)</t>
  </si>
  <si>
    <t xml:space="preserve">  污染减排</t>
  </si>
  <si>
    <t xml:space="preserve">    环境监测与信息</t>
  </si>
  <si>
    <t xml:space="preserve">    环境执法监察</t>
  </si>
  <si>
    <t xml:space="preserve">    减排专项支出</t>
  </si>
  <si>
    <t xml:space="preserve">    清洁生产专项支出</t>
  </si>
  <si>
    <t xml:space="preserve">    其他污染减排支出</t>
  </si>
  <si>
    <t xml:space="preserve">  可再生能源(款)</t>
  </si>
  <si>
    <t xml:space="preserve">    可再生能源(项)</t>
  </si>
  <si>
    <t xml:space="preserve">  循环经济(款)</t>
  </si>
  <si>
    <t xml:space="preserve">    循环经济(项)</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</si>
  <si>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</si>
  <si>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</si>
  <si>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</si>
  <si>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</si>
  <si>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</si>
  <si>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</si>
  <si>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</si>
  <si>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</si>
  <si>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三峡库区移民专项支出</t>
  </si>
  <si>
    <t xml:space="preserve">    农村电网建设</t>
  </si>
  <si>
    <t xml:space="preserve">    其他能源管理事务支出</t>
  </si>
  <si>
    <t xml:space="preserve">  江河湖库流域治理与保护</t>
  </si>
  <si>
    <t xml:space="preserve">    水源地建设与保护</t>
  </si>
  <si>
    <t xml:space="preserve">    河流治理与保护</t>
  </si>
  <si>
    <t xml:space="preserve">    湖库生态环境保护</t>
  </si>
  <si>
    <t xml:space="preserve">    地下水修复与保护</t>
  </si>
  <si>
    <t xml:space="preserve">    其他江河湖库流域治理与保护</t>
  </si>
  <si>
    <t xml:space="preserve">  其他节能环保支出(款)</t>
  </si>
  <si>
    <t xml:space="preserve">    其他节能环保支出(项)</t>
  </si>
  <si>
    <t>城乡社区支出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</si>
  <si>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</si>
  <si>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</si>
  <si>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</si>
  <si>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</si>
  <si>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</si>
  <si>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国家重点风景区规划与保护</t>
  </si>
  <si>
    <t xml:space="preserve">    住宅建设与房地产市场监管</t>
  </si>
  <si>
    <t xml:space="preserve">    执业资格注册、资质审查</t>
  </si>
  <si>
    <t xml:space="preserve">    其他城乡社区管理事务支出</t>
  </si>
  <si>
    <t xml:space="preserve">  城乡社区规划与管理(款)</t>
  </si>
  <si>
    <t xml:space="preserve">    城乡社区规划与管理(项)</t>
  </si>
  <si>
    <t xml:space="preserve">  城乡社区公共设施</t>
  </si>
  <si>
    <t xml:space="preserve">    小城镇基础设施建设</t>
  </si>
  <si>
    <t xml:space="preserve">    其他城乡社区公共设施支出</t>
  </si>
  <si>
    <t xml:space="preserve">  城乡社区环境卫生(款)</t>
  </si>
  <si>
    <t xml:space="preserve">    城乡社区环境卫生(项)</t>
  </si>
  <si>
    <t xml:space="preserve">  建设市场管理与监督(款)</t>
  </si>
  <si>
    <t xml:space="preserve">    建设市场管理与监督(项)</t>
  </si>
  <si>
    <t xml:space="preserve">  其他城乡社区支出(款)</t>
  </si>
  <si>
    <t xml:space="preserve">    其他城乡社区支出(项)</t>
  </si>
  <si>
    <t>农林水支出</t>
  </si>
  <si>
    <t xml:space="preserve">  农业</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</si>
  <si>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</si>
  <si>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</si>
  <si>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</si>
  <si>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</si>
  <si>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</si>
  <si>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</si>
  <si>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农业行业业务管理</t>
  </si>
  <si>
    <t xml:space="preserve">    对外交流与合作</t>
  </si>
  <si>
    <t xml:space="preserve">    防灾救灾</t>
  </si>
  <si>
    <t xml:space="preserve">    稳定农民收入补贴</t>
  </si>
  <si>
    <t xml:space="preserve">    农业结构调整补贴</t>
  </si>
  <si>
    <t xml:space="preserve">    农业生产资料与技术补贴</t>
  </si>
  <si>
    <t xml:space="preserve">    农业生产保险补贴</t>
  </si>
  <si>
    <t xml:space="preserve">    农业组织化与产业化经营</t>
  </si>
  <si>
    <t xml:space="preserve">    农产品加工与促销</t>
  </si>
  <si>
    <t xml:space="preserve">    农村公益事业</t>
  </si>
  <si>
    <t xml:space="preserve">    综合财力补助</t>
  </si>
  <si>
    <t xml:space="preserve">    农业资源保护修复与利用</t>
  </si>
  <si>
    <t xml:space="preserve">    农村道路建设</t>
  </si>
  <si>
    <t xml:space="preserve">    农资综合补贴</t>
  </si>
  <si>
    <t xml:space="preserve">    石油价格改革对渔业的补贴</t>
  </si>
  <si>
    <t xml:space="preserve">    对高校毕业生到基层任职补助</t>
  </si>
  <si>
    <t xml:space="preserve">    草原植被恢复费安排的支出</t>
  </si>
  <si>
    <t xml:space="preserve">    其他农业支出</t>
  </si>
  <si>
    <t xml:space="preserve">  林业</t>
  </si>
  <si>
    <t xml:space="preserve">    林业事业机构</t>
  </si>
  <si>
    <t xml:space="preserve">    森林培育</t>
  </si>
  <si>
    <t xml:space="preserve">    林业技术推广</t>
  </si>
  <si>
    <t xml:space="preserve">    森林资源管理</t>
  </si>
  <si>
    <t xml:space="preserve">    森林资源监测</t>
  </si>
  <si>
    <t xml:space="preserve">    森林生态效益补偿</t>
  </si>
  <si>
    <t xml:space="preserve">    林业自然保护区</t>
  </si>
  <si>
    <t xml:space="preserve">    动植物保护</t>
  </si>
  <si>
    <t xml:space="preserve">    湿地保护</t>
  </si>
  <si>
    <t xml:space="preserve">    林业执法与监督</t>
  </si>
  <si>
    <t xml:space="preserve">    林业检疫检测</t>
  </si>
  <si>
    <t xml:space="preserve">    防沙治沙</t>
  </si>
  <si>
    <t xml:space="preserve">    林业质量安全</t>
  </si>
  <si>
    <t xml:space="preserve">    林业工程与项目管理</t>
  </si>
  <si>
    <t xml:space="preserve">    林业对外合作与交流</t>
  </si>
  <si>
    <t xml:space="preserve">    林业产业化</t>
  </si>
  <si>
    <t xml:space="preserve">    信息管理</t>
  </si>
  <si>
    <t xml:space="preserve">    林业政策制定与宣传</t>
  </si>
  <si>
    <t xml:space="preserve">    林业资金审计稽查</t>
  </si>
  <si>
    <t xml:space="preserve">    林区公共支出</t>
  </si>
  <si>
    <t xml:space="preserve">    林业贷款贴息</t>
  </si>
  <si>
    <t xml:space="preserve">    石油价格改革对林业的补贴</t>
  </si>
  <si>
    <t xml:space="preserve">    森林保险保费补贴</t>
  </si>
  <si>
    <t xml:space="preserve">    林业防灾减灾</t>
  </si>
  <si>
    <t xml:space="preserve">    其他林业支出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</si>
  <si>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</si>
  <si>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</si>
  <si>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</si>
  <si>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</si>
  <si>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</si>
  <si>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</si>
  <si>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</si>
  <si>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</si>
  <si>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</si>
  <si>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</si>
  <si>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</si>
  <si>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</si>
  <si>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</si>
  <si>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农田水利</t>
  </si>
  <si>
    <t xml:space="preserve">    水利技术推广</t>
  </si>
  <si>
    <t xml:space="preserve">    国际河流治理与管理</t>
  </si>
  <si>
    <t xml:space="preserve">    大中型水库移民后期扶持专项支出</t>
  </si>
  <si>
    <t xml:space="preserve">    水利安全监督</t>
  </si>
  <si>
    <t xml:space="preserve">    水资源费安排的支出</t>
  </si>
  <si>
    <t xml:space="preserve">    砂石资源费支出</t>
  </si>
  <si>
    <t xml:space="preserve">    水利建设移民支出</t>
  </si>
  <si>
    <t xml:space="preserve">    农村人畜饮水</t>
  </si>
  <si>
    <t xml:space="preserve">    其他水利支出</t>
  </si>
  <si>
    <t xml:space="preserve">  南水北调</t>
  </si>
  <si>
    <t xml:space="preserve">    南水北调工程建设</t>
  </si>
  <si>
    <t xml:space="preserve">    政策研究与信息管理</t>
  </si>
  <si>
    <t xml:space="preserve">    工程稽查</t>
  </si>
  <si>
    <t xml:space="preserve">    前期工作</t>
  </si>
  <si>
    <t xml:space="preserve">    南水北调技术推广</t>
  </si>
  <si>
    <t xml:space="preserve">    环境、移民及水资源管理与保护</t>
  </si>
  <si>
    <t xml:space="preserve">    其他南水北调支出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</si>
  <si>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</si>
  <si>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</si>
  <si>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</si>
  <si>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</si>
  <si>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</si>
  <si>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</si>
  <si>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</si>
  <si>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</si>
  <si>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农业综合开发</t>
  </si>
  <si>
    <t xml:space="preserve">    土地治理</t>
  </si>
  <si>
    <t xml:space="preserve">    产业化经营</t>
  </si>
  <si>
    <t xml:space="preserve">    科技示范</t>
  </si>
  <si>
    <t xml:space="preserve">    其他农业综合开发支出</t>
  </si>
  <si>
    <t xml:space="preserve">  农村综合改革</t>
  </si>
  <si>
    <t xml:space="preserve">    对村级一事一议的补助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</si>
  <si>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</si>
  <si>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</si>
  <si>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</si>
  <si>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</si>
  <si>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</si>
  <si>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促进金融支农支出</t>
  </si>
  <si>
    <t xml:space="preserve">    支持农村金融机构</t>
  </si>
  <si>
    <t xml:space="preserve">    涉农贷款增量奖励</t>
  </si>
  <si>
    <t xml:space="preserve">    其他金融支农支持</t>
  </si>
  <si>
    <t xml:space="preserve">  目标价格补贴</t>
  </si>
  <si>
    <t xml:space="preserve">    棉花目标价格补贴</t>
  </si>
  <si>
    <t xml:space="preserve">    大豆目标价格补贴</t>
  </si>
  <si>
    <t xml:space="preserve">    其他目标价格补贴</t>
  </si>
  <si>
    <t xml:space="preserve">  其他农林水支出(款)</t>
  </si>
  <si>
    <t xml:space="preserve">    化解其他公益性乡村债务支出</t>
  </si>
  <si>
    <t xml:space="preserve">    其他农林水支出(项)</t>
  </si>
  <si>
    <t>交通运输支出</t>
  </si>
  <si>
    <t xml:space="preserve">  公路水路运输</t>
  </si>
  <si>
    <t xml:space="preserve">    公路新建</t>
  </si>
  <si>
    <t xml:space="preserve">    公路改建</t>
  </si>
  <si>
    <t xml:space="preserve">    公路养护</t>
  </si>
  <si>
    <t xml:space="preserve">    特大型桥梁建设</t>
  </si>
  <si>
    <t xml:space="preserve">    公路路政管理</t>
  </si>
  <si>
    <t xml:space="preserve">    公路和运输信息化建设</t>
  </si>
  <si>
    <t xml:space="preserve">    公路和运输安全</t>
  </si>
  <si>
    <t xml:space="preserve">    公路还贷专项</t>
  </si>
  <si>
    <t xml:space="preserve">    公路运输管理</t>
  </si>
  <si>
    <t xml:space="preserve">    公路客货运站(场)建设</t>
  </si>
  <si>
    <t xml:space="preserve">    公路和运输技术标准化建设</t>
  </si>
  <si>
    <t xml:space="preserve">    港口设施</t>
  </si>
  <si>
    <t xml:space="preserve">    航道维护</t>
  </si>
  <si>
    <t xml:space="preserve">    安全通信</t>
  </si>
  <si>
    <t xml:space="preserve">    三峡库区通航管理</t>
  </si>
  <si>
    <t xml:space="preserve">    航务管理</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</si>
  <si>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</si>
  <si>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</si>
  <si>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</si>
  <si>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</si>
  <si>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</si>
  <si>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</si>
  <si>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</si>
  <si>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</si>
  <si>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</si>
  <si>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</si>
  <si>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</si>
  <si>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</si>
  <si>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</si>
  <si>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</si>
  <si>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</si>
  <si>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</si>
  <si>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</si>
  <si>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</si>
  <si>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</si>
  <si>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</si>
  <si>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</si>
  <si>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</si>
  <si>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</si>
  <si>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</si>
  <si>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石油价格改革对交通运输的补贴</t>
  </si>
  <si>
    <t xml:space="preserve">    对城市公交的补贴</t>
  </si>
  <si>
    <t xml:space="preserve">    对农村道路客运的补贴</t>
  </si>
  <si>
    <t xml:space="preserve">    对出租车的补贴</t>
  </si>
  <si>
    <t xml:space="preserve">    石油价格改革补贴其他支出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</si>
  <si>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</si>
  <si>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</si>
  <si>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</si>
  <si>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</si>
  <si>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</si>
  <si>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</si>
  <si>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车辆购置税用于老旧汽车报废更新补贴支出</t>
  </si>
  <si>
    <t xml:space="preserve">    车辆购置税其他支出</t>
  </si>
  <si>
    <t xml:space="preserve">  其他交通运输支出(款)</t>
  </si>
  <si>
    <t xml:space="preserve">    公共交通运营补助</t>
  </si>
  <si>
    <t xml:space="preserve">    其他交通运输支出(项)</t>
  </si>
  <si>
    <t>资源勘探信息等支出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</si>
  <si>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</si>
  <si>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</si>
  <si>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</si>
  <si>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</si>
  <si>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</si>
  <si>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</si>
  <si>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</si>
  <si>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</si>
  <si>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</si>
  <si>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</si>
  <si>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</si>
  <si>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</si>
  <si>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</si>
  <si>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</si>
  <si>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</si>
  <si>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</si>
  <si>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</si>
  <si>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</si>
  <si>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</si>
  <si>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</si>
  <si>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</si>
  <si>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</si>
  <si>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</si>
  <si>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</si>
  <si>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</si>
  <si>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</si>
  <si>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无线电监管</t>
  </si>
  <si>
    <t xml:space="preserve">    工业和信息产业战略研究与标准制定</t>
  </si>
  <si>
    <t xml:space="preserve">    工业和信息产业支持</t>
  </si>
  <si>
    <t xml:space="preserve">    电子专项工程</t>
  </si>
  <si>
    <t xml:space="preserve">    技术基础研究</t>
  </si>
  <si>
    <t xml:space="preserve">    其他工业和信息产业监管支出</t>
  </si>
  <si>
    <t xml:space="preserve">  安全生产监管</t>
  </si>
  <si>
    <t xml:space="preserve">    国务院安委会专项</t>
  </si>
  <si>
    <t xml:space="preserve">    安全监管监察专项</t>
  </si>
  <si>
    <t xml:space="preserve">    应急救援支出</t>
  </si>
  <si>
    <t xml:space="preserve">    煤炭安全</t>
  </si>
  <si>
    <t xml:space="preserve">    其他安全生产监管支出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</si>
  <si>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</si>
  <si>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</si>
  <si>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</si>
  <si>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</si>
  <si>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</si>
  <si>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</si>
  <si>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</si>
  <si>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其他支持中小企业发展和管理支出</t>
  </si>
  <si>
    <t xml:space="preserve">  其他资源勘探信息等支出(款)</t>
  </si>
  <si>
    <t xml:space="preserve">    黄金事务</t>
  </si>
  <si>
    <t xml:space="preserve">    建设项目贷款贴息</t>
  </si>
  <si>
    <t xml:space="preserve">    技术改造支出</t>
  </si>
  <si>
    <t xml:space="preserve">    中药材扶持资金支出</t>
  </si>
  <si>
    <t xml:space="preserve">    重点产业振兴和技术改造项目贷款贴息</t>
  </si>
  <si>
    <t xml:space="preserve">    其他资源勘探信息等支出(项)</t>
  </si>
  <si>
    <t>商业服务业等支出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</si>
  <si>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</si>
  <si>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</si>
  <si>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</si>
  <si>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</si>
  <si>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</si>
  <si>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</si>
  <si>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旅游业管理与服务支出</t>
  </si>
  <si>
    <t xml:space="preserve">    旅游宣传</t>
  </si>
  <si>
    <t xml:space="preserve">    旅游行业业务管理</t>
  </si>
  <si>
    <t xml:space="preserve">    其他旅游业管理与服务支出</t>
  </si>
  <si>
    <t xml:space="preserve">  涉外发展服务支出</t>
  </si>
  <si>
    <t xml:space="preserve">    外商投资环境建设补助资金</t>
  </si>
  <si>
    <t xml:space="preserve">    其他涉外发展服务支出</t>
  </si>
  <si>
    <t xml:space="preserve">  其他商业服务业等支出(款)</t>
  </si>
  <si>
    <t xml:space="preserve">    服务业基础设施建设</t>
  </si>
  <si>
    <t xml:space="preserve">    其他商业服务业等支出(项)</t>
  </si>
  <si>
    <t>金融支出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</si>
  <si>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</si>
  <si>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</si>
  <si>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</si>
  <si>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</si>
  <si>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</si>
  <si>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</si>
  <si>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</si>
  <si>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</si>
  <si>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</si>
  <si>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</si>
  <si>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</si>
  <si>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</si>
  <si>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</si>
  <si>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</si>
  <si>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</si>
  <si>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商业银行贷款贴息</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</si>
  <si>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</si>
  <si>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</si>
  <si>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</si>
  <si>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</si>
  <si>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</si>
  <si>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</si>
  <si>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其他金融支出(款)</t>
  </si>
  <si>
    <t xml:space="preserve">    其他金融支出(项)</t>
  </si>
  <si>
    <t>援助其他地区支出</t>
  </si>
  <si>
    <t xml:space="preserve">  一般公共服务</t>
  </si>
  <si>
    <t xml:space="preserve">  教育</t>
  </si>
  <si>
    <t xml:space="preserve">  文化体育与传媒</t>
  </si>
  <si>
    <t xml:space="preserve">  医疗卫生</t>
  </si>
  <si>
    <t xml:space="preserve">  节能环保</t>
  </si>
  <si>
    <t xml:space="preserve">  交通运输</t>
  </si>
  <si>
    <t xml:space="preserve">  住房保障</t>
  </si>
  <si>
    <t xml:space="preserve">  其他支出</t>
  </si>
  <si>
    <t>国土海洋气象等支出</t>
  </si>
  <si>
    <t xml:space="preserve">  国土资源事务</t>
  </si>
  <si>
    <t xml:space="preserve">    国土资源规划及管理</t>
  </si>
  <si>
    <t xml:space="preserve">    土地资源调查</t>
  </si>
  <si>
    <t xml:space="preserve">    土地资源利用与保护</t>
  </si>
  <si>
    <t xml:space="preserve">    国土资源社会公益服务</t>
  </si>
  <si>
    <t xml:space="preserve">    国土资源行业业务管理</t>
  </si>
  <si>
    <t xml:space="preserve">    国土资源调查</t>
  </si>
  <si>
    <t xml:space="preserve">    国土整治</t>
  </si>
  <si>
    <t xml:space="preserve">    地质灾害防治</t>
  </si>
  <si>
    <t xml:space="preserve">    土地资源储备支出</t>
  </si>
  <si>
    <t xml:space="preserve">    地质及矿产资源调查</t>
  </si>
  <si>
    <t xml:space="preserve">    地质矿产资源利用与保护</t>
  </si>
  <si>
    <t xml:space="preserve">    地质转产项目财政贴息</t>
  </si>
  <si>
    <t xml:space="preserve">    国外风险勘查</t>
  </si>
  <si>
    <t xml:space="preserve">    地质勘查基金(周转金)支出</t>
  </si>
  <si>
    <t xml:space="preserve">    矿产资源专项收入安排的支出</t>
  </si>
  <si>
    <t xml:space="preserve">    其他国土资源事务支出</t>
  </si>
  <si>
    <t xml:space="preserve">  海洋管理事务</t>
  </si>
  <si>
    <t xml:space="preserve">    海域使用管理</t>
  </si>
  <si>
    <t xml:space="preserve">    海洋环境保护与监测</t>
  </si>
  <si>
    <t xml:space="preserve">    海洋调查评价</t>
  </si>
  <si>
    <t xml:space="preserve">    海洋权益维护</t>
  </si>
  <si>
    <t xml:space="preserve">    海洋执法监察</t>
  </si>
  <si>
    <t xml:space="preserve">    海洋防灾减灾</t>
  </si>
  <si>
    <t xml:space="preserve">    海洋卫星</t>
  </si>
  <si>
    <t xml:space="preserve">    极地考察</t>
  </si>
  <si>
    <t xml:space="preserve">    海洋矿产资源勘探研究</t>
  </si>
  <si>
    <t xml:space="preserve">    海港航标维护</t>
  </si>
  <si>
    <t xml:space="preserve">    海域使用金支出</t>
  </si>
  <si>
    <t xml:space="preserve">    海水淡化</t>
  </si>
  <si>
    <t xml:space="preserve">    海洋工程排污费支出</t>
  </si>
  <si>
    <t xml:space="preserve">    无居民海岛使用金支出</t>
  </si>
  <si>
    <t xml:space="preserve">    其他海洋管理事务支出</t>
  </si>
  <si>
    <t xml:space="preserve">  测绘事务</t>
  </si>
  <si>
    <t xml:space="preserve">    基础测绘</t>
  </si>
  <si>
    <t xml:space="preserve">    航空摄影</t>
  </si>
  <si>
    <t xml:space="preserve">    测绘工程建设</t>
  </si>
  <si>
    <t xml:space="preserve">    其他测绘事务支出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</si>
  <si>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</si>
  <si>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</si>
  <si>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</si>
  <si>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</si>
  <si>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</si>
  <si>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</si>
  <si>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</si>
  <si>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</si>
  <si>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</si>
  <si>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</si>
  <si>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气象事务</t>
  </si>
  <si>
    <t xml:space="preserve">    气象事业机构</t>
  </si>
  <si>
    <t xml:space="preserve">    气象技术研究应用</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</si>
  <si>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</si>
  <si>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</si>
  <si>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</si>
  <si>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</si>
  <si>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</si>
  <si>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</si>
  <si>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</si>
  <si>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</si>
  <si>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</si>
  <si>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</si>
  <si>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其他国土海洋气象等支出</t>
  </si>
  <si>
    <t>住房保障支出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</si>
  <si>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</si>
  <si>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</si>
  <si>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</si>
  <si>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</si>
  <si>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</si>
  <si>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</si>
  <si>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</si>
  <si>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</si>
  <si>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</si>
  <si>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</si>
  <si>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</si>
  <si>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</si>
  <si>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</si>
  <si>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</si>
  <si>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</si>
  <si>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其他城乡社区住宅支出</t>
  </si>
  <si>
    <t>粮油物资储备支出</t>
  </si>
  <si>
    <t xml:space="preserve">  粮油事务</t>
  </si>
  <si>
    <t xml:space="preserve">    粮食财务与审计支出</t>
  </si>
  <si>
    <t xml:space="preserve">    粮食信息统计</t>
  </si>
  <si>
    <t xml:space="preserve">    粮食专项业务活动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</si>
  <si>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</si>
  <si>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</si>
  <si>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</si>
  <si>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</si>
  <si>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</si>
  <si>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</si>
  <si>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</si>
  <si>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</si>
  <si>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</si>
  <si>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</si>
  <si>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</si>
  <si>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</si>
  <si>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</si>
  <si>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</si>
  <si>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</si>
  <si>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</si>
  <si>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</si>
  <si>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</si>
  <si>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石油储备支出</t>
  </si>
  <si>
    <t xml:space="preserve">    国家留成油串换石油储备支出</t>
  </si>
  <si>
    <t xml:space="preserve">    天然铀能源储备</t>
  </si>
  <si>
    <t xml:space="preserve">    煤炭储备</t>
  </si>
  <si>
    <t xml:space="preserve">    其他能源储备</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</si>
  <si>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</si>
  <si>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</si>
  <si>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</si>
  <si>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</si>
  <si>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</si>
  <si>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</si>
  <si>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</si>
  <si>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</si>
  <si>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</si>
  <si>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</si>
  <si>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</si>
  <si>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</si>
  <si>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</si>
  <si>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</si>
  <si>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</si>
  <si>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</si>
  <si>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</si>
  <si>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其他重要商品储备支出</t>
  </si>
  <si>
    <t>其他支出(类)</t>
  </si>
  <si>
    <t xml:space="preserve">  其他支出(款)</t>
  </si>
  <si>
    <t xml:space="preserve">    其他支出(项)</t>
  </si>
  <si>
    <t>债务付息支出</t>
  </si>
  <si>
    <t xml:space="preserve">  中央政府债务付息支出</t>
  </si>
  <si>
    <t xml:space="preserve">    中央政府国内债务付息支出</t>
  </si>
  <si>
    <t xml:space="preserve">    中央政府国外债务付息支出</t>
  </si>
  <si>
    <t xml:space="preserve">      中央政府境外发行主权债券付息支出</t>
  </si>
  <si>
    <t xml:space="preserve">      中央政府向外国政府借款付息支出</t>
  </si>
  <si>
    <t xml:space="preserve">      中央政府向国际组织借款付息支出</t>
  </si>
  <si>
    <t xml:space="preserve">      中央政府其他国外借款付息支出</t>
  </si>
  <si>
    <t xml:space="preserve">  地方政府债务付息支出</t>
  </si>
  <si>
    <t xml:space="preserve">    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</si>
  <si>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</si>
  <si>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</si>
  <si>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</si>
  <si>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</si>
  <si>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债务发行费用支出</t>
  </si>
  <si>
    <t xml:space="preserve">  中央政府债务发行费用支出</t>
  </si>
  <si>
    <t xml:space="preserve">    中央政府国内债务发行费用支出</t>
  </si>
  <si>
    <t xml:space="preserve">    中央政府国外债务发行费用支出</t>
  </si>
  <si>
    <t xml:space="preserve">  地方政府债务发行费用支出</t>
  </si>
  <si>
    <t xml:space="preserve">    一般债务发行费用支出</t>
  </si>
  <si>
    <t>预算科目</t>
  </si>
  <si>
    <t>决 算 数</t>
  </si>
  <si>
    <t>上级补助收入</t>
  </si>
  <si>
    <t>补助下级支出</t>
  </si>
  <si>
    <t xml:space="preserve">  返还性收入</t>
  </si>
  <si>
    <t xml:space="preserve">  返还性支出</t>
  </si>
  <si>
    <t xml:space="preserve">    增值税和消费税税收返还收入</t>
  </si>
  <si>
    <t xml:space="preserve">    增值税和消费税税收返还支出</t>
  </si>
  <si>
    <t xml:space="preserve">    所得税基数返还收入</t>
  </si>
  <si>
    <t xml:space="preserve">    所得税基数返还支出</t>
  </si>
  <si>
    <t xml:space="preserve">    成品油价格和税费改革税收返还收入</t>
  </si>
  <si>
    <t xml:space="preserve">    成品油价格和税费改革税收返还支出</t>
  </si>
  <si>
    <t xml:space="preserve">    其他税收返还收入</t>
  </si>
  <si>
    <t xml:space="preserve">    其他税收返还支出</t>
  </si>
  <si>
    <t xml:space="preserve">  一般性转移支付收入</t>
  </si>
  <si>
    <t xml:space="preserve">  一般性转移支付支出</t>
  </si>
  <si>
    <t xml:space="preserve">    体制补助收入</t>
  </si>
  <si>
    <t xml:space="preserve">    体制补助支出</t>
  </si>
  <si>
    <t xml:space="preserve">    均衡性转移支付收入</t>
  </si>
  <si>
    <t xml:space="preserve">    均衡性转移支付支出</t>
  </si>
  <si>
    <t xml:space="preserve">    革命老区及民族和边境地区转移支付收入</t>
  </si>
  <si>
    <t xml:space="preserve">    革命老区及民族和边境地区转移支付支出</t>
  </si>
  <si>
    <t xml:space="preserve">    县级基本财力保障机制奖补资金收入</t>
  </si>
  <si>
    <t xml:space="preserve">    县级基本财力保障机制奖补资金支出</t>
  </si>
  <si>
    <t xml:space="preserve">    结算补助收入</t>
  </si>
  <si>
    <t xml:space="preserve">    结算补助支出</t>
  </si>
  <si>
    <t xml:space="preserve">    化解债务补助收入</t>
  </si>
  <si>
    <t xml:space="preserve">    化解债务补助支出</t>
  </si>
  <si>
    <t xml:space="preserve">    资源枯竭型城市转移支付补助收入</t>
  </si>
  <si>
    <t xml:space="preserve">    资源枯竭型城市转移支付补助支出</t>
  </si>
  <si>
    <t xml:space="preserve">    企业事业单位划转补助收入</t>
  </si>
  <si>
    <t xml:space="preserve">    企业事业单位划转补助支出</t>
  </si>
  <si>
    <t xml:space="preserve">    成品油价格和税费改革转移支付补助收入</t>
  </si>
  <si>
    <t xml:space="preserve">    成品油价格和税费改革转移支付补助支出</t>
  </si>
  <si>
    <t xml:space="preserve">    基层公检法司转移支付收入</t>
  </si>
  <si>
    <t xml:space="preserve">    基层公检法司转移支付支出</t>
  </si>
  <si>
    <t xml:space="preserve">    义务教育等转移支付收入</t>
  </si>
  <si>
    <t xml:space="preserve">    义务教育等转移支付支出</t>
  </si>
  <si>
    <t xml:space="preserve">    基本养老保险和低保等转移支付收入</t>
  </si>
  <si>
    <t xml:space="preserve">    基本养老保险和低保等转移支付支出</t>
  </si>
  <si>
    <t xml:space="preserve">    新型农村合作医疗等转移支付收入</t>
  </si>
  <si>
    <t xml:space="preserve">    新型农村合作医疗等转移支付支出</t>
  </si>
  <si>
    <t xml:space="preserve">    农村综合改革转移支付收入</t>
  </si>
  <si>
    <t xml:space="preserve">    农村综合改革转移支付支出</t>
  </si>
  <si>
    <t xml:space="preserve">    产粮(油)大县奖励资金收入</t>
  </si>
  <si>
    <t xml:space="preserve">    产粮(油)大县奖励资金支出</t>
  </si>
  <si>
    <t xml:space="preserve">    重点生态功能区转移支付收入</t>
  </si>
  <si>
    <t xml:space="preserve">    重点生态功能区转移支付支出</t>
  </si>
  <si>
    <t xml:space="preserve">    固定数额补助收入</t>
  </si>
  <si>
    <t xml:space="preserve">    固定数额补助支出</t>
  </si>
  <si>
    <t xml:space="preserve">    其他一般性转移支付收入</t>
  </si>
  <si>
    <t xml:space="preserve">    其他一般性转移支付支出</t>
  </si>
  <si>
    <t xml:space="preserve">  专项转移支付收入</t>
  </si>
  <si>
    <t xml:space="preserve">  专项转移支付支出</t>
  </si>
  <si>
    <t>省补助计划单列市收入</t>
  </si>
  <si>
    <t>计划单列市上解省支出</t>
  </si>
  <si>
    <t>下级上解收入</t>
  </si>
  <si>
    <t>上解上级支出</t>
  </si>
  <si>
    <t xml:space="preserve">  体制上解收入</t>
  </si>
  <si>
    <t xml:space="preserve">  体制上解支出</t>
  </si>
  <si>
    <t xml:space="preserve">  出口退税专项上解收入</t>
  </si>
  <si>
    <t xml:space="preserve">  出口退税专项上解支出</t>
  </si>
  <si>
    <t xml:space="preserve">  成品油价格和税费改革专项上解收入</t>
  </si>
  <si>
    <t xml:space="preserve">  成品油价格和税费改革专项上解支出</t>
  </si>
  <si>
    <t xml:space="preserve">  专项上解收入</t>
  </si>
  <si>
    <t xml:space="preserve">  专项上解支出</t>
  </si>
  <si>
    <t>计划单列市上解省收入</t>
  </si>
  <si>
    <t>省补助计划单列市支出</t>
  </si>
  <si>
    <t>接受其他地区援助收入</t>
  </si>
  <si>
    <t xml:space="preserve">  接受其他省(自治区、直辖市、计划单列市)援助收入</t>
  </si>
  <si>
    <t xml:space="preserve">  援助其他省(自治区、直辖市、计划单列市)支出</t>
  </si>
  <si>
    <t xml:space="preserve">  接受省内其他地市(区)援助收入</t>
  </si>
  <si>
    <t xml:space="preserve">  援助省内其他地市(区)支出</t>
  </si>
  <si>
    <t xml:space="preserve">  接受市内其他县市(区)援助收入</t>
  </si>
  <si>
    <t xml:space="preserve">  援助市内其他县市(区)支出</t>
  </si>
  <si>
    <t>债务收入</t>
  </si>
  <si>
    <t>债务还本支出</t>
  </si>
  <si>
    <t xml:space="preserve">  地方政府债务收入</t>
  </si>
  <si>
    <t xml:space="preserve">  地方政府债务还本支出</t>
  </si>
  <si>
    <t xml:space="preserve">    一般债务收入</t>
  </si>
  <si>
    <t xml:space="preserve">    一般债务还本支出</t>
  </si>
  <si>
    <t xml:space="preserve">      地方政府一般债券收入</t>
  </si>
  <si>
    <t xml:space="preserve">      地方政府一般债券还本支出</t>
  </si>
  <si>
    <t xml:space="preserve">      地方政府向外国政府借款收入</t>
  </si>
  <si>
    <t xml:space="preserve">      地方政府向外国政府借款还本支出</t>
  </si>
  <si>
    <t xml:space="preserve">      地方政府向国际组织借款收入</t>
  </si>
  <si>
    <t xml:space="preserve">      地方政府向国际组织借款还本支出</t>
  </si>
  <si>
    <t xml:space="preserve">      地方政府其他一般债务收入</t>
  </si>
  <si>
    <t xml:space="preserve">      地方政府其他一般债务还本支出</t>
  </si>
  <si>
    <t>债务转贷收入</t>
  </si>
  <si>
    <t>债务转贷支出</t>
  </si>
  <si>
    <t xml:space="preserve">  地方政府一般债务转贷收入</t>
  </si>
  <si>
    <t xml:space="preserve">  地方政府一般债务转贷支出</t>
  </si>
  <si>
    <t xml:space="preserve">    地方政府一般债券转贷收入</t>
  </si>
  <si>
    <t xml:space="preserve">    地方政府一般债券转贷支出</t>
  </si>
  <si>
    <t xml:space="preserve">    地方政府向外国政府借款转贷收入</t>
  </si>
  <si>
    <t xml:space="preserve">    地方政府向外国政府借款转贷支出</t>
  </si>
  <si>
    <t xml:space="preserve">    地方政府向国际组织借款转贷收入</t>
  </si>
  <si>
    <t xml:space="preserve">    地方政府向国际组织借款转贷支出</t>
  </si>
  <si>
    <t xml:space="preserve">    地方政府其他一般债务转贷收入</t>
  </si>
  <si>
    <t xml:space="preserve">    地方政府其他一般债务转贷支出</t>
  </si>
  <si>
    <t>国债转贷收入</t>
  </si>
  <si>
    <t>增设预算周转金</t>
  </si>
  <si>
    <t>国债转贷资金上年结余</t>
  </si>
  <si>
    <t>拨付国债转贷资金数</t>
  </si>
  <si>
    <t>国债转贷转补助</t>
  </si>
  <si>
    <t>国债转贷资金结余</t>
  </si>
  <si>
    <t>上年结余</t>
  </si>
  <si>
    <t>调入预算稳定调节基金</t>
  </si>
  <si>
    <t>安排预算稳定调节基金</t>
  </si>
  <si>
    <t xml:space="preserve">调入资金   </t>
  </si>
  <si>
    <t>调出资金</t>
  </si>
  <si>
    <t xml:space="preserve">  1.政府性基金调入</t>
  </si>
  <si>
    <t>年终结余</t>
  </si>
  <si>
    <t xml:space="preserve">  2.国有资本经营调入</t>
  </si>
  <si>
    <t>减:结转下年的支出</t>
  </si>
  <si>
    <t xml:space="preserve">  3.其他调入</t>
  </si>
  <si>
    <t>净结余</t>
  </si>
  <si>
    <t>收  入  总  计</t>
  </si>
  <si>
    <t>支  出  总  计</t>
  </si>
  <si>
    <t>预算数</t>
  </si>
  <si>
    <t>变动项目</t>
  </si>
  <si>
    <t>调整预算数</t>
  </si>
  <si>
    <t>上级专项调整数</t>
  </si>
  <si>
    <t>增加(减少)_x000D_
预算指标</t>
  </si>
  <si>
    <t>小计</t>
  </si>
  <si>
    <t>企业上下划</t>
  </si>
  <si>
    <t>其他</t>
  </si>
  <si>
    <t xml:space="preserve">    其中:改征增值税</t>
  </si>
  <si>
    <t xml:space="preserve">  个人所得税</t>
  </si>
  <si>
    <t xml:space="preserve">  车船税</t>
  </si>
  <si>
    <t xml:space="preserve">  船舶吨税</t>
  </si>
  <si>
    <t xml:space="preserve">  车辆购置税</t>
  </si>
  <si>
    <t xml:space="preserve">  关税</t>
  </si>
  <si>
    <t xml:space="preserve">  耕地占用税</t>
  </si>
  <si>
    <t xml:space="preserve">  契税</t>
  </si>
  <si>
    <t xml:space="preserve">  烟叶税</t>
  </si>
  <si>
    <t xml:space="preserve">  其他收入</t>
  </si>
  <si>
    <t>预算结余</t>
  </si>
  <si>
    <t>结转下年使用数</t>
  </si>
  <si>
    <t>专项转移支付</t>
  </si>
  <si>
    <t>返还性收入</t>
  </si>
  <si>
    <t>一般性转
移支付</t>
  </si>
  <si>
    <t>上年结转_x000D_
使用数</t>
  </si>
  <si>
    <t>动用上年_x000D_
净结余</t>
  </si>
  <si>
    <t>动支预_x000D_
备费</t>
  </si>
  <si>
    <t>科目调剂</t>
  </si>
  <si>
    <t>本年短收安排</t>
  </si>
  <si>
    <t>动用预算稳定调节基金</t>
  </si>
  <si>
    <t>调入资金</t>
  </si>
  <si>
    <t>补助下级专款</t>
  </si>
  <si>
    <t>省补助计划单列市</t>
  </si>
  <si>
    <t xml:space="preserve">  其他共产党事务支出</t>
  </si>
  <si>
    <t xml:space="preserve">  其他一般公共服务支出</t>
  </si>
  <si>
    <t xml:space="preserve">  对外宣传</t>
  </si>
  <si>
    <t xml:space="preserve">  其他外交支出</t>
  </si>
  <si>
    <t xml:space="preserve">  现役部队</t>
  </si>
  <si>
    <t xml:space="preserve">  国防科研事业</t>
  </si>
  <si>
    <t xml:space="preserve">  专项工程</t>
  </si>
  <si>
    <t xml:space="preserve">  其他国防支出</t>
  </si>
  <si>
    <t xml:space="preserve">  其他公共安全支出</t>
  </si>
  <si>
    <t xml:space="preserve">  其他教育支出</t>
  </si>
  <si>
    <t xml:space="preserve">  科技重大专项</t>
  </si>
  <si>
    <t xml:space="preserve">  其他科学技术支出</t>
  </si>
  <si>
    <t xml:space="preserve">  其他文化体育与传媒支出</t>
  </si>
  <si>
    <t xml:space="preserve">  其他社会保障和就业支出</t>
  </si>
  <si>
    <t xml:space="preserve">  其他医疗卫生与计划生育支出</t>
  </si>
  <si>
    <t xml:space="preserve">    其中:排污费安排的支出</t>
  </si>
  <si>
    <t xml:space="preserve">  已垦草原退耕还草</t>
  </si>
  <si>
    <t xml:space="preserve">  能源节约利用</t>
  </si>
  <si>
    <t xml:space="preserve">  可再生能源</t>
  </si>
  <si>
    <t xml:space="preserve">  循环经济</t>
  </si>
  <si>
    <t xml:space="preserve">  其他节能环保支出</t>
  </si>
  <si>
    <t xml:space="preserve">  城乡社区规划与管理</t>
  </si>
  <si>
    <t xml:space="preserve">  城乡社区环境卫生</t>
  </si>
  <si>
    <t xml:space="preserve">  建设市场管理与监督</t>
  </si>
  <si>
    <t xml:space="preserve">  其他城乡社区支出</t>
  </si>
  <si>
    <t xml:space="preserve">    其中:水资源费安排的支出</t>
  </si>
  <si>
    <t xml:space="preserve">  其他农林水支出</t>
  </si>
  <si>
    <t xml:space="preserve">  其他交通运输支出</t>
  </si>
  <si>
    <t xml:space="preserve">  其他资源勘探信息等支出</t>
  </si>
  <si>
    <t xml:space="preserve">  其他商业服务业等支出</t>
  </si>
  <si>
    <t xml:space="preserve">  其他金融支出</t>
  </si>
  <si>
    <t xml:space="preserve">    其中:矿产资源专项收入安排的支出</t>
  </si>
  <si>
    <t xml:space="preserve">    其中:海域使用金支出</t>
  </si>
  <si>
    <t>预备费</t>
  </si>
  <si>
    <t xml:space="preserve">  年初预留</t>
  </si>
  <si>
    <t>第二部分: 政府性基金</t>
  </si>
  <si>
    <t>项目</t>
  </si>
  <si>
    <t>省补助计划_x000D_
单列市收入</t>
  </si>
  <si>
    <t>计划单列市_x000D_
上解省收入</t>
  </si>
  <si>
    <t>其中:调入专项收入</t>
  </si>
  <si>
    <t>补助下_x000D_
级支出</t>
  </si>
  <si>
    <t>省补助计划_x000D_
单列市支出</t>
  </si>
  <si>
    <t>上解上_x000D_
级支出</t>
  </si>
  <si>
    <t>计划单列市_x000D_
上解省支出</t>
  </si>
  <si>
    <t>项    目</t>
  </si>
  <si>
    <t>政府性基金收入</t>
  </si>
  <si>
    <t>政府性基金支出</t>
  </si>
  <si>
    <t>政府性基金</t>
  </si>
  <si>
    <t>核电站乏燃料处理处置基金收入</t>
  </si>
  <si>
    <t>核电站乏燃料处理处置基金支出</t>
  </si>
  <si>
    <t>核电站乏燃料处理处置基金</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</si>
  <si>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</si>
  <si>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</si>
  <si>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</si>
  <si>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</si>
  <si>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</si>
  <si>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</si>
  <si>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国家电影事业发展专项资金收入</t>
  </si>
  <si>
    <t>国家电影事业发展专项资金相关支出</t>
  </si>
  <si>
    <t>国家电影事业发展专项资金</t>
  </si>
  <si>
    <t xml:space="preserve">  国家电影事业发展专项资金及对应专项债务收入安排的支出</t>
  </si>
  <si>
    <t xml:space="preserve">    资助国产影片放映</t>
  </si>
  <si>
    <t xml:space="preserve">    资助城市影院</t>
  </si>
  <si>
    <t xml:space="preserve">    资助少数民族电影译制</t>
  </si>
  <si>
    <t xml:space="preserve">    其他国家电影事业发展专项资金支出</t>
  </si>
  <si>
    <t xml:space="preserve">  国家电影事业发展专项资金债务付息支出</t>
  </si>
  <si>
    <t xml:space="preserve">  国家电影事业发展专项资金债务发行费用支出</t>
  </si>
  <si>
    <t>大中型水库移民后期扶持基金收入</t>
  </si>
  <si>
    <t>大中型水库移民后期扶持基金支出</t>
  </si>
  <si>
    <t>大中型水库移民后期扶持基金</t>
  </si>
  <si>
    <t xml:space="preserve">  移民补助</t>
  </si>
  <si>
    <t xml:space="preserve">  基础设施建设和经济发展</t>
  </si>
  <si>
    <t xml:space="preserve">  其他大中型水库移民后期扶持基金支出</t>
  </si>
  <si>
    <t>小型水库移民扶助基金收入</t>
  </si>
  <si>
    <t>小型水库移民扶助基金相关支出</t>
  </si>
  <si>
    <t>小型水库移民扶助基金</t>
  </si>
  <si>
    <t xml:space="preserve">  小型水库移民扶助基金及对应专项债务收入安排的支出</t>
  </si>
  <si>
    <t xml:space="preserve">    移民补助</t>
  </si>
  <si>
    <t xml:space="preserve">    基础设施建设和经济发展</t>
  </si>
  <si>
    <t xml:space="preserve">    其他小型水库移民扶助基金支出</t>
  </si>
  <si>
    <t xml:space="preserve">  小型水库移民扶助基金债务付息支出</t>
  </si>
  <si>
    <t xml:space="preserve">  小型水库移民扶助基金债务发行费用支出</t>
  </si>
  <si>
    <t>可再生能源电价附加收入</t>
  </si>
  <si>
    <t>可再生能源电价附加收入安排的支出</t>
  </si>
  <si>
    <t>可再生能源电价附加</t>
  </si>
  <si>
    <t xml:space="preserve">  风力发电补助</t>
  </si>
  <si>
    <t xml:space="preserve">  太阳能发电补助</t>
  </si>
  <si>
    <t xml:space="preserve">  生物质能发电补助</t>
  </si>
  <si>
    <t xml:space="preserve">  其他可再生能源电价附加收入安排的支出</t>
  </si>
  <si>
    <t>废弃电器电子产品处理基金收入</t>
  </si>
  <si>
    <t>废弃电器电子产品处理基金支出</t>
  </si>
  <si>
    <t>废弃电器电子产品处理基金</t>
  </si>
  <si>
    <t xml:space="preserve">  国家税务局征收的废弃电器电子产品处理基金收入</t>
  </si>
  <si>
    <t xml:space="preserve">  回收处理费用补贴</t>
  </si>
  <si>
    <t xml:space="preserve">  国家税务局征收的废弃电器电子产品处理基金</t>
  </si>
  <si>
    <t xml:space="preserve">  海关征收的废弃电器电子产品处理基金收入</t>
  </si>
  <si>
    <t xml:space="preserve">  信息系统建设</t>
  </si>
  <si>
    <t xml:space="preserve">  海关征收的废弃电器电子产品处理基金</t>
  </si>
  <si>
    <t xml:space="preserve">  基金征管经费</t>
  </si>
  <si>
    <t xml:space="preserve">  其他废弃电器电子产品处理基金支出</t>
  </si>
  <si>
    <t>政府住房基金收入</t>
  </si>
  <si>
    <t>政府住房基金相关支出</t>
  </si>
  <si>
    <t>政府住房基金</t>
  </si>
  <si>
    <t xml:space="preserve">  上缴管理费用</t>
  </si>
  <si>
    <t xml:space="preserve">  政府住房基金及对应专项债务收入安排的支出</t>
  </si>
  <si>
    <t xml:space="preserve">  计提公共租赁住房资金</t>
  </si>
  <si>
    <t xml:space="preserve">    管理费用支出</t>
  </si>
  <si>
    <t xml:space="preserve">  公共租赁住房租金收入</t>
  </si>
  <si>
    <t xml:space="preserve">    廉租住房支出</t>
  </si>
  <si>
    <t xml:space="preserve">  公共租赁住房租金</t>
  </si>
  <si>
    <t xml:space="preserve">  配建商业设施租售收入</t>
  </si>
  <si>
    <t xml:space="preserve">    公共租赁住房支出</t>
  </si>
  <si>
    <t xml:space="preserve">  其他政府住房基金收入</t>
  </si>
  <si>
    <t xml:space="preserve">    公共租赁住房维护和管理支出</t>
  </si>
  <si>
    <t xml:space="preserve">  其他政府住房基金</t>
  </si>
  <si>
    <t xml:space="preserve">    其他政府住房基金支出</t>
  </si>
  <si>
    <t xml:space="preserve">  政府住房基金债务付息支出</t>
  </si>
  <si>
    <t xml:space="preserve">  政府住房基金债务发行费用支出</t>
  </si>
  <si>
    <t>国有土地使用权出让收入</t>
  </si>
  <si>
    <t>国有土地使用权出让相关支出</t>
  </si>
  <si>
    <t>国有土地使用权出让</t>
  </si>
  <si>
    <t xml:space="preserve">  土地出让价款收入</t>
  </si>
  <si>
    <t xml:space="preserve">  国有土地使用权出让收入及对应专项债务收入安排的支出</t>
  </si>
  <si>
    <t xml:space="preserve">  土地出让价款</t>
  </si>
  <si>
    <t xml:space="preserve">  补缴的土地价款</t>
  </si>
  <si>
    <t xml:space="preserve">    征地和拆迁补偿支出</t>
  </si>
  <si>
    <t xml:space="preserve">  划拨土地收入</t>
  </si>
  <si>
    <t xml:space="preserve">    土地开发支出</t>
  </si>
  <si>
    <t xml:space="preserve">  划拨土地</t>
  </si>
  <si>
    <t xml:space="preserve">  缴纳新增建设用地土地有偿使用费</t>
  </si>
  <si>
    <t xml:space="preserve">    城市建设支出</t>
  </si>
  <si>
    <t xml:space="preserve">  其他土地出让收入</t>
  </si>
  <si>
    <t xml:space="preserve">    农村基础设施建设支出</t>
  </si>
  <si>
    <t xml:space="preserve">  其他土地出让</t>
  </si>
  <si>
    <t xml:space="preserve">    补助被征地农民支出</t>
  </si>
  <si>
    <t xml:space="preserve">    土地出让业务支出</t>
  </si>
  <si>
    <t xml:space="preserve">    支付破产或改制企业职工安置费</t>
  </si>
  <si>
    <t xml:space="preserve">    棚户区改造支出</t>
  </si>
  <si>
    <t>2120899</t>
  </si>
  <si>
    <t xml:space="preserve">    其他国有土地使用权出让收入安排的支出</t>
  </si>
  <si>
    <t xml:space="preserve">  国有土地使用权出让债务付息支出</t>
  </si>
  <si>
    <t xml:space="preserve">  国有土地使用权出让债务发行费用支出</t>
  </si>
  <si>
    <t>城市公用事业附加收入</t>
  </si>
  <si>
    <t>城市公用事业附加相关支出</t>
  </si>
  <si>
    <t>城市公用事业附加</t>
  </si>
  <si>
    <t xml:space="preserve">  城市公用事业附加及对应专项债务收入安排的支出</t>
  </si>
  <si>
    <t xml:space="preserve">    城市公共设施</t>
  </si>
  <si>
    <t xml:space="preserve">    城市环境卫生</t>
  </si>
  <si>
    <t xml:space="preserve">    公有房屋</t>
  </si>
  <si>
    <t xml:space="preserve">    城市防洪</t>
  </si>
  <si>
    <t xml:space="preserve">    其他城市公用事业附加安排的支出</t>
  </si>
  <si>
    <t xml:space="preserve">  城市公用事业附加债务付息支出</t>
  </si>
  <si>
    <t xml:space="preserve">  城市公用事业附加债务发行费用支出</t>
  </si>
  <si>
    <t>国有土地收益基金收入</t>
  </si>
  <si>
    <t>国有土地收益基金相关支出</t>
  </si>
  <si>
    <t>国有土地收益基金</t>
  </si>
  <si>
    <t xml:space="preserve">  国有土地收益基金及对应专项债务收入安排的支出</t>
  </si>
  <si>
    <t xml:space="preserve">    其他国有土地收益基金支出</t>
  </si>
  <si>
    <t xml:space="preserve">  国有土地收益基金债务付息支出</t>
  </si>
  <si>
    <t xml:space="preserve">  国有土地收益基金债务发行费用支出</t>
  </si>
  <si>
    <t>农业土地开发资金收入</t>
  </si>
  <si>
    <t>农业土地开发资金相关支出</t>
  </si>
  <si>
    <t>农业土地开发资金</t>
  </si>
  <si>
    <t xml:space="preserve">  农业土地开发资金及对应专项债务收入安排的支出</t>
  </si>
  <si>
    <t xml:space="preserve">  农业土地开发资金债务付息支出</t>
  </si>
  <si>
    <t xml:space="preserve">  农业土地开发资金债务发行费用支出</t>
  </si>
  <si>
    <t>新增建设用地土地有偿使用费收入</t>
  </si>
  <si>
    <t>新增建设用地土地有偿使用费相关支出</t>
  </si>
  <si>
    <t>新增建设用地土地有偿使用费</t>
  </si>
  <si>
    <t xml:space="preserve">  中央新增建设用地土地有偿使用费收入</t>
  </si>
  <si>
    <t xml:space="preserve">  新增建设用地土地有偿使用费及对应专项债务收入安排的支出</t>
  </si>
  <si>
    <t xml:space="preserve">  中央新增建设用地土地有偿使用费</t>
  </si>
  <si>
    <t xml:space="preserve">  地方新增建设用地土地有偿使用费收入</t>
  </si>
  <si>
    <t xml:space="preserve">    耕地开发专项支出</t>
  </si>
  <si>
    <t xml:space="preserve">  地方新增建设用地土地有偿使用费</t>
  </si>
  <si>
    <t xml:space="preserve">    基本农田建设和保护支出</t>
  </si>
  <si>
    <t xml:space="preserve">    土地整理支出</t>
  </si>
  <si>
    <t xml:space="preserve">    用于地震灾后恢复重建的支出</t>
  </si>
  <si>
    <t xml:space="preserve">    其他新增建设用地土地有偿使用费安排的支出</t>
  </si>
  <si>
    <t xml:space="preserve">  新增建设用地土地有偿使用费债务付息支出</t>
  </si>
  <si>
    <t xml:space="preserve">  新增建设用地土地有偿使用费债务发行费用支出</t>
  </si>
  <si>
    <t>城市基础设施配套费收入</t>
  </si>
  <si>
    <t>城市基础设施配套费相关支出</t>
  </si>
  <si>
    <t>城市基础设施配套费</t>
  </si>
  <si>
    <t xml:space="preserve">  城市基础设施配套费及对应专项债务收入安排的支出</t>
  </si>
  <si>
    <t xml:space="preserve">    其他城市基础设施配套费安排的支出</t>
  </si>
  <si>
    <t xml:space="preserve">  城市基础设施配套费债务付息支出</t>
  </si>
  <si>
    <t xml:space="preserve">  城市基础设施配套费债务发行费用支出</t>
  </si>
  <si>
    <t>污水处理费收入</t>
  </si>
  <si>
    <t>污水处理费相关支出</t>
  </si>
  <si>
    <t>污水处理费</t>
  </si>
  <si>
    <t xml:space="preserve">  污水处理费及对应专项债务收入安排的支出</t>
  </si>
  <si>
    <t xml:space="preserve">    污水处理设施建设和运营</t>
  </si>
  <si>
    <t xml:space="preserve">    代征手续费</t>
  </si>
  <si>
    <t xml:space="preserve">    其他污水处理费安排支出</t>
  </si>
  <si>
    <t xml:space="preserve">  污水处理费债务付息支出</t>
  </si>
  <si>
    <t xml:space="preserve">  污水处理费债务发行费用支出</t>
  </si>
  <si>
    <t>新菜地开发建设基金收入</t>
  </si>
  <si>
    <t>新菜地开发建设基金相关支出</t>
  </si>
  <si>
    <t>新菜地开发建设基金</t>
  </si>
  <si>
    <t xml:space="preserve">  新菜地开发建设基金及对应专项债务收入安排的支出</t>
  </si>
  <si>
    <t xml:space="preserve">    开发新菜地工程</t>
  </si>
  <si>
    <t xml:space="preserve">    改造老菜地工程</t>
  </si>
  <si>
    <t xml:space="preserve">    设备购置</t>
  </si>
  <si>
    <t xml:space="preserve">    技术培训与推广</t>
  </si>
  <si>
    <t xml:space="preserve">    其他新菜地开发建设基金支出</t>
  </si>
  <si>
    <t xml:space="preserve">  新菜地开发建设基金债务付息支出</t>
  </si>
  <si>
    <t xml:space="preserve">  新菜地开发建设基金债务发行费用支出</t>
  </si>
  <si>
    <t>大中型水库库区基金收入</t>
  </si>
  <si>
    <t>大中型水库库区基金相关支出</t>
  </si>
  <si>
    <t>大中型水库库区基金</t>
  </si>
  <si>
    <t xml:space="preserve">  中央大中型水库库区基金收入</t>
  </si>
  <si>
    <t xml:space="preserve">  大中型水库库区基金及对应专项债务收入安排的支出</t>
  </si>
  <si>
    <t xml:space="preserve">  中央大中型水库库区基金</t>
  </si>
  <si>
    <t xml:space="preserve">  地方大中型水库库区基金收入</t>
  </si>
  <si>
    <t xml:space="preserve">  地方大中型水库库区基金</t>
  </si>
  <si>
    <t xml:space="preserve">    解决移民遗留问题</t>
  </si>
  <si>
    <t xml:space="preserve">    库区防护工程维护</t>
  </si>
  <si>
    <t xml:space="preserve">    其他大中型水库库区基金支出</t>
  </si>
  <si>
    <t xml:space="preserve">  大中型水库库区基金债务付息支出</t>
  </si>
  <si>
    <t xml:space="preserve">  大中型水库库区基金债务发行费用支出</t>
  </si>
  <si>
    <t>三峡水库库区基金收入</t>
  </si>
  <si>
    <t>三峡水库库区基金支出</t>
  </si>
  <si>
    <t>三峡水库库区基金</t>
  </si>
  <si>
    <t xml:space="preserve">  解决移民遗留问题</t>
  </si>
  <si>
    <t xml:space="preserve">  库区维护和管理</t>
  </si>
  <si>
    <t xml:space="preserve">  其他三峡水库库区基金支出</t>
  </si>
  <si>
    <t>南水北调工程基金收入</t>
  </si>
  <si>
    <t>南水北调工程基金相关支出</t>
  </si>
  <si>
    <t>南水北调工程基金</t>
  </si>
  <si>
    <t xml:space="preserve">  南水北调工程基金及对应专项债务收入安排的支出</t>
  </si>
  <si>
    <t xml:space="preserve">    偿还南水北调工程贷款本息</t>
  </si>
  <si>
    <t xml:space="preserve">  南水北调工程基金债务付息支出</t>
  </si>
  <si>
    <t xml:space="preserve">  南水北调工程基金债务发行费用支出</t>
  </si>
  <si>
    <t>国家重大水利工程建设基金收入</t>
  </si>
  <si>
    <t>国家重大水利工程建设相关支出</t>
  </si>
  <si>
    <t>国家重大水利工程建设基金</t>
  </si>
  <si>
    <t xml:space="preserve">  南水北调工程建设资金</t>
  </si>
  <si>
    <t xml:space="preserve">  国家重大水利工程建设基金及对应专项债务收入安排的支出</t>
  </si>
  <si>
    <t xml:space="preserve">  三峡工程后续工作资金</t>
  </si>
  <si>
    <t xml:space="preserve">  省级重大水利工程建设资金</t>
  </si>
  <si>
    <t xml:space="preserve">    三峡工程后续工作</t>
  </si>
  <si>
    <t xml:space="preserve">    地方重大水利工程建设</t>
  </si>
  <si>
    <t xml:space="preserve">    其他重大水利工程建设基金支出</t>
  </si>
  <si>
    <t xml:space="preserve">  国家重大水利工程建设基金债务付息支出</t>
  </si>
  <si>
    <t xml:space="preserve">  国家重大水利工程建设基金债务发行费用支出</t>
  </si>
  <si>
    <t>水土保持补偿费收入</t>
  </si>
  <si>
    <t>水土保持补偿费安排的支出</t>
  </si>
  <si>
    <t>水土保持补偿费</t>
  </si>
  <si>
    <t xml:space="preserve">  综合治理和生态修复</t>
  </si>
  <si>
    <t xml:space="preserve">  预防保护和监督管理</t>
  </si>
  <si>
    <t xml:space="preserve">  其他水土保持补偿费安排的支出</t>
  </si>
  <si>
    <t>铁路资产变现收入</t>
  </si>
  <si>
    <t>铁路资产变现收入安排的支出</t>
  </si>
  <si>
    <t>铁路资产变现</t>
  </si>
  <si>
    <t>海南省高等级公路车辆通行附加费收入</t>
  </si>
  <si>
    <t>海南省高等级公路车辆通行附加费相关支出</t>
  </si>
  <si>
    <t>海南省高等级公路车辆通行附加费</t>
  </si>
  <si>
    <t xml:space="preserve">  海南省高等级公路车辆通行附加费及对应专项债务收入安排的支出</t>
  </si>
  <si>
    <t xml:space="preserve">    公路建设</t>
  </si>
  <si>
    <t xml:space="preserve">    公路还贷</t>
  </si>
  <si>
    <t xml:space="preserve">    其他海南省高等级公路车辆通行附加费安排的支出</t>
  </si>
  <si>
    <t xml:space="preserve">  海南省高等级公路车辆通行附加费债务付息支出</t>
  </si>
  <si>
    <t xml:space="preserve">  海南省高等级公路车辆通行附加费债务发行费用支出</t>
  </si>
  <si>
    <t>车辆通行费</t>
  </si>
  <si>
    <t>车辆通行费相关支出</t>
  </si>
  <si>
    <t xml:space="preserve">  车辆通行费及对应专项债务收入安排的支出</t>
  </si>
  <si>
    <t xml:space="preserve">    政府还贷公路养护</t>
  </si>
  <si>
    <t xml:space="preserve">    政府还贷公路管理</t>
  </si>
  <si>
    <t xml:space="preserve">    其他车辆通行费安排的支出</t>
  </si>
  <si>
    <t xml:space="preserve">  车辆通行费债务付息支出</t>
  </si>
  <si>
    <t xml:space="preserve">  车辆通行费债务发行费用支出</t>
  </si>
  <si>
    <t>港口建设费收入</t>
  </si>
  <si>
    <t>港口建设费相关支出</t>
  </si>
  <si>
    <t>港口建设费</t>
  </si>
  <si>
    <t xml:space="preserve">  港口建设费及对应专项债务收入安排的支出</t>
  </si>
  <si>
    <t xml:space="preserve">    航道建设和维护</t>
  </si>
  <si>
    <t xml:space="preserve">    航运保障系统建设</t>
  </si>
  <si>
    <t xml:space="preserve">    其他港口建设费安排的支出</t>
  </si>
  <si>
    <t xml:space="preserve">  港口建设费债务付息支出</t>
  </si>
  <si>
    <t xml:space="preserve">  港口建设费债务发行费用支出</t>
  </si>
  <si>
    <t>铁路建设基金收入</t>
  </si>
  <si>
    <t>铁路建设基金支出</t>
  </si>
  <si>
    <t>铁路建设基金</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</si>
  <si>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</si>
  <si>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</si>
  <si>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</si>
  <si>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</si>
  <si>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</si>
  <si>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</si>
  <si>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</si>
  <si>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</si>
  <si>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船舶油污损害赔偿基金收入</t>
  </si>
  <si>
    <t>船舶油污损害赔偿基金支出</t>
  </si>
  <si>
    <t>船舶油污损害赔偿基金</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</si>
  <si>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</si>
  <si>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</si>
  <si>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</si>
  <si>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</si>
  <si>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</si>
  <si>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</si>
  <si>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t>
  </si>
  <si>
    <t>民航发展基金收入</t>
  </si>
  <si>
    <t>民航发展基金支出</t>
  </si>
  <si>
    <t>民航发展基金</t>
  </si>
  <si>
    <t xml:space="preserve">  民航机场建设</t>
  </si>
  <si>
    <t xml:space="preserve">  空管系统建设</t>
  </si>
  <si>
    <t xml:space="preserve">  民航安全</t>
  </si>
  <si>
    <t xml:space="preserve">  航线和机场补贴</t>
  </si>
  <si>
    <t xml:space="preserve">  民航科教和信息</t>
  </si>
  <si>
    <t xml:space="preserve">  民航节能减排</t>
  </si>
  <si>
    <t xml:space="preserve">  通用航空发展</t>
  </si>
  <si>
    <t xml:space="preserve">  征管经费</t>
  </si>
  <si>
    <t xml:space="preserve">  其他民航发展基金支出</t>
  </si>
  <si>
    <t>无线电频率占用费</t>
  </si>
  <si>
    <t>无线电频率占用费安排的支出</t>
  </si>
  <si>
    <t>散装水泥专项资金收入</t>
  </si>
  <si>
    <t>散装水泥专项资金相关支出</t>
  </si>
  <si>
    <t>散装水泥专项资金</t>
  </si>
  <si>
    <t xml:space="preserve">  散装水泥专项资金及对应专项债务收入安排的支出</t>
  </si>
  <si>
    <t xml:space="preserve">    建设专用设施</t>
  </si>
  <si>
    <t xml:space="preserve">    专用设备购置和维修</t>
  </si>
  <si>
    <t xml:space="preserve">    贷款贴息</t>
  </si>
  <si>
    <t xml:space="preserve">    技术研发与推广</t>
  </si>
  <si>
    <t xml:space="preserve">    宣传</t>
  </si>
  <si>
    <t xml:space="preserve">    其他散装水泥专项资金支出</t>
  </si>
  <si>
    <t xml:space="preserve">  散装水泥专项资金债务付息支出</t>
  </si>
  <si>
    <t xml:space="preserve">  散装水泥专项资金债务发行费用支出</t>
  </si>
  <si>
    <t>新型墙体材料专项基金收入</t>
  </si>
  <si>
    <t>新型墙体材料专项基金相关支出</t>
  </si>
  <si>
    <t>新型墙体材料专项基金</t>
  </si>
  <si>
    <t xml:space="preserve">  新型墙体材料专项基金及对应专项债务收入安排的支出</t>
  </si>
  <si>
    <t xml:space="preserve">    技改贴息和补助</t>
  </si>
  <si>
    <t xml:space="preserve">    技术研发和推广</t>
  </si>
  <si>
    <t xml:space="preserve">    示范项目补贴</t>
  </si>
  <si>
    <t xml:space="preserve">    宣传和培训</t>
  </si>
  <si>
    <t xml:space="preserve">    其他新型墙体材料专项基金支出</t>
  </si>
  <si>
    <t xml:space="preserve">  新型墙体材料专项基金债务付息支出</t>
  </si>
  <si>
    <t xml:space="preserve">  新型墙体材料专项基金债务发行费用支出</t>
  </si>
  <si>
    <t>农网还贷资金收入</t>
  </si>
  <si>
    <t>农网还贷资金支出</t>
  </si>
  <si>
    <t>农网还贷资金</t>
  </si>
  <si>
    <t xml:space="preserve">  中央农网还贷资金收入</t>
  </si>
  <si>
    <t xml:space="preserve">  中央农网还贷资金支出</t>
  </si>
  <si>
    <t xml:space="preserve">  中央农网还贷资金</t>
  </si>
  <si>
    <t xml:space="preserve">  地方农网还贷资金收入</t>
  </si>
  <si>
    <t xml:space="preserve">  地方农网还贷资金支出</t>
  </si>
  <si>
    <t xml:space="preserve">  地方农网还贷资金</t>
  </si>
  <si>
    <t xml:space="preserve">  其他农网还贷资金支出</t>
  </si>
  <si>
    <t>电力改革预留资产变现收入</t>
  </si>
  <si>
    <t>电力改革预留资产变现收入安排的支出</t>
  </si>
  <si>
    <t>电力改革预留资产变现</t>
  </si>
  <si>
    <t xml:space="preserve">  920万千瓦变现资产支出</t>
  </si>
  <si>
    <t xml:space="preserve">  647万千瓦变现资产支出</t>
  </si>
  <si>
    <t>旅游发展基金收入</t>
  </si>
  <si>
    <t>旅游发展基金支出</t>
  </si>
  <si>
    <t>旅游发展基金</t>
  </si>
  <si>
    <t xml:space="preserve">  宣传促销</t>
  </si>
  <si>
    <t xml:space="preserve">  行业规划</t>
  </si>
  <si>
    <t xml:space="preserve">  旅游事业补助</t>
  </si>
  <si>
    <t xml:space="preserve">  地方旅游开发项目补助</t>
  </si>
  <si>
    <t xml:space="preserve">  其他旅游发展基金支出</t>
  </si>
  <si>
    <t>中央特别国债经营基金收入</t>
  </si>
  <si>
    <t>中央特别国债经营基金支出</t>
  </si>
  <si>
    <t>中央特别国债经营基金</t>
  </si>
  <si>
    <t>中央特别国债经营基金财务收入</t>
  </si>
  <si>
    <t>中央特别国债经营基金财务支出</t>
  </si>
  <si>
    <t>中央特别国债经营基金财务</t>
  </si>
  <si>
    <t>彩票发行机构和彩票销售机构的业务费用</t>
  </si>
  <si>
    <t>彩票发行销售机构业务费安排的支出</t>
  </si>
  <si>
    <t xml:space="preserve">  福利彩票发行机构的业务费用</t>
  </si>
  <si>
    <t xml:space="preserve">  福利彩票发行机构的业务费支出</t>
  </si>
  <si>
    <t xml:space="preserve">  体育彩票发行机构的业务费用</t>
  </si>
  <si>
    <t xml:space="preserve">  体育彩票发行机构的业务费支出</t>
  </si>
  <si>
    <t xml:space="preserve">  福利彩票销售机构的业务费用</t>
  </si>
  <si>
    <t xml:space="preserve">  福利彩票销售机构的业务费支出</t>
  </si>
  <si>
    <t xml:space="preserve">  体育彩票销售机构的业务费用</t>
  </si>
  <si>
    <t xml:space="preserve">  体育彩票销售机构的业务费支出</t>
  </si>
  <si>
    <t xml:space="preserve">  彩票兑奖周转金</t>
  </si>
  <si>
    <t xml:space="preserve">  彩票兑奖周转金支出</t>
  </si>
  <si>
    <t xml:space="preserve">  彩票发行销售风险基金</t>
  </si>
  <si>
    <t xml:space="preserve">  彩票发行销售风险基金支出</t>
  </si>
  <si>
    <t xml:space="preserve">  彩票市场调控资金收入</t>
  </si>
  <si>
    <t xml:space="preserve">  彩票市场调控资金支出</t>
  </si>
  <si>
    <t xml:space="preserve">  彩票市场调控资金</t>
  </si>
  <si>
    <t xml:space="preserve">  其他彩票发行销售机构业务费安排的支出</t>
  </si>
  <si>
    <t>彩票公益金收入</t>
  </si>
  <si>
    <t>彩票公益金相关支出</t>
  </si>
  <si>
    <t>彩票公益金</t>
  </si>
  <si>
    <t xml:space="preserve">  福利彩票公益金收入</t>
  </si>
  <si>
    <t xml:space="preserve">  彩票公益金及对应专项债务收入安排的支出</t>
  </si>
  <si>
    <t xml:space="preserve">  福利彩票公益金</t>
  </si>
  <si>
    <t xml:space="preserve">  体育彩票公益金收入</t>
  </si>
  <si>
    <t xml:space="preserve">    用于补充全国社会保障基金的彩票公益金支出</t>
  </si>
  <si>
    <t xml:space="preserve">  体育彩票公益金</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</si>
  <si>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</si>
  <si>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</si>
  <si>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</si>
  <si>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</si>
  <si>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</si>
  <si>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</si>
  <si>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用于扶贫的彩票公益金支出</t>
  </si>
  <si>
    <t xml:space="preserve">    用于法律援助的彩票公益金支出</t>
  </si>
  <si>
    <t xml:space="preserve">    用于城乡医疗救助的彩票公益金支出</t>
  </si>
  <si>
    <t xml:space="preserve">    用于其他社会公益事业的彩票公益金支出</t>
  </si>
  <si>
    <t xml:space="preserve">  彩票公益金债务付息支出</t>
  </si>
  <si>
    <t xml:space="preserve">  彩票公益金债务发行费用支出</t>
  </si>
  <si>
    <t>烟草企业上缴专项收入</t>
  </si>
  <si>
    <t>烟草企业上缴专项收入安排的支出</t>
  </si>
  <si>
    <t>烟草企业上缴专项</t>
  </si>
  <si>
    <t>其他政府性基金收入</t>
  </si>
  <si>
    <t>其他政府性基金相关支出</t>
  </si>
  <si>
    <t>其他政府性基金</t>
  </si>
  <si>
    <t xml:space="preserve">  其他政府性基金及对应专项债务收入安排的支出</t>
  </si>
  <si>
    <t xml:space="preserve">  其他政府性基金债务付息支出</t>
  </si>
  <si>
    <t xml:space="preserve">  其他政府性基金债务发行费用支出</t>
  </si>
  <si>
    <t>政府性基金上级补助收入</t>
  </si>
  <si>
    <t>政府性基金补助下级支出</t>
  </si>
  <si>
    <t>政府性基金省补助计划单列市收入</t>
  </si>
  <si>
    <t>政府性基金计划单列市上解省支出</t>
  </si>
  <si>
    <t xml:space="preserve">    专项债务收入</t>
  </si>
  <si>
    <t xml:space="preserve">    专项债务还本支出</t>
  </si>
  <si>
    <t xml:space="preserve">  地方政府专项债务转贷收入</t>
  </si>
  <si>
    <t xml:space="preserve">  地方政府专项债务转贷支出</t>
  </si>
  <si>
    <t>政府性基金下级上解收入</t>
  </si>
  <si>
    <t>政府性基金上解上级支出</t>
  </si>
  <si>
    <t>政府性基金计划单列市上解省收入</t>
  </si>
  <si>
    <t>政府性基金省补助计划单列市支出</t>
  </si>
  <si>
    <t>政府性基金上年结余</t>
  </si>
  <si>
    <t>政府性基金调出资金</t>
  </si>
  <si>
    <t>政府性基金调入资金</t>
  </si>
  <si>
    <t>政府性基金年终结余</t>
  </si>
  <si>
    <t xml:space="preserve">  1.一般公共预算调入</t>
  </si>
  <si>
    <t xml:space="preserve">  2.调入专项收入</t>
  </si>
  <si>
    <t xml:space="preserve">收　　入　　总　　计　</t>
  </si>
  <si>
    <t>支　　出　　总　　计</t>
  </si>
  <si>
    <t>增加（减少）
预算指标</t>
  </si>
  <si>
    <t>专项补助</t>
  </si>
  <si>
    <t>动用上年结余</t>
  </si>
  <si>
    <t>本年超、短收安排</t>
  </si>
  <si>
    <t>增加(减少)
预算指标</t>
  </si>
  <si>
    <t xml:space="preserve">  核电站乏燃料处理处置基金支出</t>
  </si>
  <si>
    <t xml:space="preserve">  大中型水库移民后期扶持基金支出</t>
  </si>
  <si>
    <t xml:space="preserve">  可再生能源电价附加收入安排的支出</t>
  </si>
  <si>
    <t xml:space="preserve">  废弃电器电子产品处理基金支出</t>
  </si>
  <si>
    <t xml:space="preserve">  三峡水库库区基金支出</t>
  </si>
  <si>
    <t xml:space="preserve">  水土保持补偿费安排的支出</t>
  </si>
  <si>
    <t xml:space="preserve">    铁路资产变现收入安排的支出</t>
  </si>
  <si>
    <t xml:space="preserve">  铁路建设基金支出</t>
  </si>
  <si>
    <t xml:space="preserve">  船舶油污损害赔偿基金支出</t>
  </si>
  <si>
    <t xml:space="preserve">  民航发展基金支出</t>
  </si>
  <si>
    <t xml:space="preserve">    无线电频率占用费安排的支出</t>
  </si>
  <si>
    <t xml:space="preserve">  农网还贷资金支出</t>
  </si>
  <si>
    <t xml:space="preserve">  电力改革预留资产变现收入安排的支出</t>
  </si>
  <si>
    <t xml:space="preserve">  旅游发展基金支出</t>
  </si>
  <si>
    <t xml:space="preserve">    中央特别国债经营基金支出</t>
  </si>
  <si>
    <t xml:space="preserve">    中央特别国债经营基金财务支出</t>
  </si>
  <si>
    <t>其他支出</t>
  </si>
  <si>
    <t xml:space="preserve">  彩票发行销售机构业务费安排的支出</t>
  </si>
  <si>
    <t xml:space="preserve">  烟草企业上缴专项收入安排的支出</t>
  </si>
  <si>
    <t>第三部分: 国有资本经营</t>
  </si>
  <si>
    <t>国有资本经营收入</t>
  </si>
  <si>
    <t>国有资本经营支出</t>
  </si>
  <si>
    <t xml:space="preserve">  国有资本经营预算支出</t>
  </si>
  <si>
    <t xml:space="preserve">    国有经济结构调整支出</t>
  </si>
  <si>
    <t xml:space="preserve">      烟草企业利润收入</t>
  </si>
  <si>
    <t xml:space="preserve">    公益性设施投资补助支出</t>
  </si>
  <si>
    <t xml:space="preserve">      石油石化企业利润收入</t>
  </si>
  <si>
    <t xml:space="preserve">    战略性产业发展支出</t>
  </si>
  <si>
    <t xml:space="preserve">      电力企业利润收入</t>
  </si>
  <si>
    <t xml:space="preserve">    生态环境保护支出</t>
  </si>
  <si>
    <t xml:space="preserve">      电信企业利润收入</t>
  </si>
  <si>
    <t xml:space="preserve">    支持科技进步支出</t>
  </si>
  <si>
    <t xml:space="preserve">      煤炭企业利润收入</t>
  </si>
  <si>
    <t xml:space="preserve">    保障国家经济安全支出</t>
  </si>
  <si>
    <t xml:space="preserve">      有色冶金采掘企业利润收入</t>
  </si>
  <si>
    <t xml:space="preserve">    对外投资合作支出</t>
  </si>
  <si>
    <t xml:space="preserve">      钢铁企业利润收入</t>
  </si>
  <si>
    <t xml:space="preserve">    改革成本支出</t>
  </si>
  <si>
    <t xml:space="preserve">      化工企业利润收入</t>
  </si>
  <si>
    <t xml:space="preserve">    其他国有资本经营预算支出</t>
  </si>
  <si>
    <t xml:space="preserve">      运输企业利润收入</t>
  </si>
  <si>
    <t xml:space="preserve">      电子企业利润收入</t>
  </si>
  <si>
    <t xml:space="preserve">      机械企业利润收入</t>
  </si>
  <si>
    <t xml:space="preserve">      投资服务企业利润收入</t>
  </si>
  <si>
    <t xml:space="preserve">      纺织轻工企业利润收入</t>
  </si>
  <si>
    <t xml:space="preserve">      贸易企业利润收入</t>
  </si>
  <si>
    <t xml:space="preserve">      建筑施工企业利润收入</t>
  </si>
  <si>
    <t xml:space="preserve">      房地产企业利润收入</t>
  </si>
  <si>
    <t xml:space="preserve">      建材企业利润收入</t>
  </si>
  <si>
    <t xml:space="preserve">      境外企业利润收入</t>
  </si>
  <si>
    <t xml:space="preserve">      对外合作企业利润收入</t>
  </si>
  <si>
    <t xml:space="preserve">      医药企业利润收入</t>
  </si>
  <si>
    <t xml:space="preserve">      农林牧渔企业利润收入</t>
  </si>
  <si>
    <t xml:space="preserve">      邮政企业利润收入</t>
  </si>
  <si>
    <t xml:space="preserve">      军工企业利润收入</t>
  </si>
  <si>
    <t xml:space="preserve">      转制科研院所利润收入</t>
  </si>
  <si>
    <t xml:space="preserve">      地质勘查企业利润收入</t>
  </si>
  <si>
    <t xml:space="preserve">      卫生体育福利企业利润收入</t>
  </si>
  <si>
    <t xml:space="preserve">      教育文化广播企业利润收入</t>
  </si>
  <si>
    <t xml:space="preserve">      科学研究企业利润收入</t>
  </si>
  <si>
    <t xml:space="preserve">      机关社团所属企业利润收入</t>
  </si>
  <si>
    <t xml:space="preserve">      其他国有资本经营预算企业利润收入</t>
  </si>
  <si>
    <t xml:space="preserve">      国有控股公司股利、股息收入</t>
  </si>
  <si>
    <t xml:space="preserve">    国有资本经营预算补充基金支出</t>
  </si>
  <si>
    <t xml:space="preserve">      国有参股公司股利、股息收入</t>
  </si>
  <si>
    <t xml:space="preserve">      金融企业公司股利、股息收入</t>
  </si>
  <si>
    <t xml:space="preserve">      其他国有资本经营预算企业股利、股息收入</t>
  </si>
  <si>
    <t xml:space="preserve">      其他国有股减持收入</t>
  </si>
  <si>
    <t xml:space="preserve">      国有股权、股份转让收入</t>
  </si>
  <si>
    <t xml:space="preserve">      国有独资企业产权转让收入</t>
  </si>
  <si>
    <t xml:space="preserve">      金融类企业国有股减持收入</t>
  </si>
  <si>
    <t xml:space="preserve">      其他国有资本经营预算企业产权转让收入</t>
  </si>
  <si>
    <t xml:space="preserve">      国有股权、股份清算收入</t>
  </si>
  <si>
    <t xml:space="preserve">      国有独资企业清算收入</t>
  </si>
  <si>
    <t xml:space="preserve">      其他国有资本经营预算企业清算收入</t>
  </si>
  <si>
    <t xml:space="preserve">    其他国有资本经营预算收入</t>
  </si>
  <si>
    <t>213</t>
  </si>
  <si>
    <t>214</t>
  </si>
  <si>
    <t>215</t>
  </si>
  <si>
    <t>216</t>
  </si>
  <si>
    <t xml:space="preserve">    资本性支出</t>
  </si>
  <si>
    <t xml:space="preserve">    改革性支出</t>
  </si>
  <si>
    <t>国有资本经营上级补助收入</t>
  </si>
  <si>
    <t>国有资本经营补助下级支出</t>
  </si>
  <si>
    <t>国有资本经营省补助计划单列市收入</t>
  </si>
  <si>
    <t>国有资本经营省补助计划单列市支出</t>
  </si>
  <si>
    <t>国有资本经营预算调出资金</t>
  </si>
  <si>
    <t>国有资本经营预算上年结余</t>
  </si>
  <si>
    <t>国有资本经营预算年终结余</t>
  </si>
  <si>
    <t>第四部分: 政府性收支及资产负债表</t>
  </si>
  <si>
    <t>本年收入</t>
  </si>
  <si>
    <t>本年支出</t>
  </si>
  <si>
    <t>按规定核减基金结余</t>
  </si>
  <si>
    <t>社会保险基金收入</t>
  </si>
  <si>
    <t>社会保险基金支出</t>
  </si>
  <si>
    <t>一、企业职工基本养老保险基金收入</t>
  </si>
  <si>
    <t>一、企业职工基本养老保险基金支出</t>
  </si>
  <si>
    <t>二、机关事业单位基本养老保险基金收入</t>
  </si>
  <si>
    <t>二、机关事业单位基本养老保险基金支出</t>
  </si>
  <si>
    <t>三、城乡居民基本养老保险基金收入</t>
  </si>
  <si>
    <t>三、城乡居民基本养老保险基金支出</t>
  </si>
  <si>
    <t>四、城镇职工基本医疗保险基金收入</t>
  </si>
  <si>
    <t>四、城镇职工基本医疗保险基金支出</t>
  </si>
  <si>
    <t>五、居民基本医疗保险基金收入</t>
  </si>
  <si>
    <t>五、居民基本医疗保险基金支出</t>
  </si>
  <si>
    <t>六、工伤保险基金收入</t>
  </si>
  <si>
    <t>六、工伤保险基金支出</t>
  </si>
  <si>
    <t>七、失业保险基金收入</t>
  </si>
  <si>
    <t>七、失业保险基金支出</t>
  </si>
  <si>
    <t>八、生育保险基金收入</t>
  </si>
  <si>
    <t>八、生育保险基金支出</t>
  </si>
  <si>
    <t>会计科目</t>
  </si>
  <si>
    <t>期初数</t>
  </si>
  <si>
    <t>期末数</t>
  </si>
  <si>
    <t>合计</t>
  </si>
  <si>
    <t>其中：本级</t>
  </si>
  <si>
    <t>其中: 本级</t>
  </si>
  <si>
    <t xml:space="preserve">资产             </t>
  </si>
  <si>
    <t xml:space="preserve">  国库存款</t>
  </si>
  <si>
    <t xml:space="preserve">  其他财政存款</t>
  </si>
  <si>
    <t xml:space="preserve">  有价证券</t>
  </si>
  <si>
    <t xml:space="preserve">  在途款</t>
  </si>
  <si>
    <t xml:space="preserve">  暂付款</t>
  </si>
  <si>
    <t xml:space="preserve">  与下级往来</t>
  </si>
  <si>
    <t xml:space="preserve">    其中:省与计划单列市往来</t>
  </si>
  <si>
    <t xml:space="preserve">  预拨经费</t>
  </si>
  <si>
    <t xml:space="preserve">  基建拨款</t>
  </si>
  <si>
    <t xml:space="preserve">  借出外债</t>
  </si>
  <si>
    <t xml:space="preserve">  应收外债利息</t>
  </si>
  <si>
    <t xml:space="preserve">  应收外债费用</t>
  </si>
  <si>
    <t>负债</t>
  </si>
  <si>
    <t xml:space="preserve">  暂存款</t>
  </si>
  <si>
    <t xml:space="preserve">    其中:国库集中支付年终结余</t>
  </si>
  <si>
    <t xml:space="preserve">  与上级往来</t>
  </si>
  <si>
    <t xml:space="preserve">    其中:上级拨付国债转贷资金</t>
  </si>
  <si>
    <t xml:space="preserve">         省与计划单列市往来</t>
  </si>
  <si>
    <t xml:space="preserve">  借入外债</t>
  </si>
  <si>
    <t xml:space="preserve">  应付外债利息</t>
  </si>
  <si>
    <t xml:space="preserve">  应付外债费用</t>
  </si>
  <si>
    <t>净资产</t>
  </si>
  <si>
    <t xml:space="preserve">  预算结余</t>
  </si>
  <si>
    <t xml:space="preserve">  基金预算结余</t>
  </si>
  <si>
    <t xml:space="preserve">  国有资本经营预算结余</t>
  </si>
  <si>
    <t xml:space="preserve">  专用基金结余</t>
  </si>
  <si>
    <t xml:space="preserve">  预算稳定调节基金</t>
  </si>
  <si>
    <t xml:space="preserve">  预算周转金</t>
  </si>
  <si>
    <t xml:space="preserve">  净资产调整</t>
  </si>
  <si>
    <t>一般债务</t>
  </si>
  <si>
    <t>专项债务</t>
  </si>
  <si>
    <t>一般债券</t>
  </si>
  <si>
    <t>向外国政府借款</t>
  </si>
  <si>
    <t>向国际组织借款</t>
  </si>
  <si>
    <t>其他一般债务</t>
  </si>
  <si>
    <t>专项债券</t>
  </si>
  <si>
    <t>其他专项债务</t>
  </si>
  <si>
    <t>上年末地方政府债务余额</t>
  </si>
  <si>
    <t>本年地方政府债务余额限额(预算数)</t>
  </si>
  <si>
    <t>本年地方政府债务(转贷)收入</t>
  </si>
  <si>
    <t xml:space="preserve">  新增债券</t>
  </si>
  <si>
    <t xml:space="preserve">  公开发行偿还到期债券的债券</t>
  </si>
  <si>
    <t xml:space="preserve">  公开发行置换其他债务的债券</t>
  </si>
  <si>
    <t xml:space="preserve">  定向发行置换存量债务的债券</t>
  </si>
  <si>
    <t xml:space="preserve">  向外国政府和国际组织借款</t>
  </si>
  <si>
    <t>本年地方政府债务还本支出</t>
  </si>
  <si>
    <t>本年由上级代还地方政府债务本金</t>
  </si>
  <si>
    <t>年末地方政府债务余额</t>
  </si>
  <si>
    <t>农业土地开发资金支出</t>
  </si>
  <si>
    <t>第五部分: 补充资料</t>
  </si>
  <si>
    <t>其中:
地级直属乡镇</t>
  </si>
  <si>
    <t>一、税收收入</t>
  </si>
  <si>
    <t>一、一般公共服务支出</t>
  </si>
  <si>
    <t xml:space="preserve">    增值税</t>
  </si>
  <si>
    <t>二、外交支出</t>
  </si>
  <si>
    <t xml:space="preserve">      其中:改征增值税</t>
  </si>
  <si>
    <t>三、国防支出</t>
  </si>
  <si>
    <t xml:space="preserve">    营业税</t>
  </si>
  <si>
    <t>四、公共安全支出</t>
  </si>
  <si>
    <t xml:space="preserve">    企业所得税</t>
  </si>
  <si>
    <t>五、教育支出</t>
  </si>
  <si>
    <t xml:space="preserve">    企业所得税退税</t>
  </si>
  <si>
    <t>六、科学技术支出</t>
  </si>
  <si>
    <t xml:space="preserve">    个人所得税</t>
  </si>
  <si>
    <t>七、文化体育与传媒支出</t>
  </si>
  <si>
    <t xml:space="preserve">    资源税</t>
  </si>
  <si>
    <t>八、社会保障和就业支出</t>
  </si>
  <si>
    <t xml:space="preserve">    城市维护建设税</t>
  </si>
  <si>
    <t>九、医疗卫生与计划生育支出</t>
  </si>
  <si>
    <t xml:space="preserve">    房产税</t>
  </si>
  <si>
    <t>十、节能环保支出</t>
  </si>
  <si>
    <t xml:space="preserve">    印花税</t>
  </si>
  <si>
    <t>十一、城乡社区支出</t>
  </si>
  <si>
    <t xml:space="preserve">    城镇土地使用税</t>
  </si>
  <si>
    <t>十二、农林水支出</t>
  </si>
  <si>
    <t xml:space="preserve">    土地增值税</t>
  </si>
  <si>
    <t>十三、交通运输支出</t>
  </si>
  <si>
    <t xml:space="preserve">    车船税</t>
  </si>
  <si>
    <t>十四、资源勘探信息等支出</t>
  </si>
  <si>
    <t xml:space="preserve">    耕地占用税</t>
  </si>
  <si>
    <t>十五、商业服务业等支出</t>
  </si>
  <si>
    <t xml:space="preserve">    契税</t>
  </si>
  <si>
    <t>十六、金融支出</t>
  </si>
  <si>
    <t xml:space="preserve">    烟叶税</t>
  </si>
  <si>
    <t>十七、援助其他地区支出</t>
  </si>
  <si>
    <t xml:space="preserve">    其他税收收入</t>
  </si>
  <si>
    <t>十八、国土海洋气象等支出</t>
  </si>
  <si>
    <t>二、非税收入</t>
  </si>
  <si>
    <t>十九、住房保障支出</t>
  </si>
  <si>
    <t xml:space="preserve">    专项收入</t>
  </si>
  <si>
    <t>二十、粮油物资储备支出</t>
  </si>
  <si>
    <t xml:space="preserve">    行政事业性收费收入</t>
  </si>
  <si>
    <t>二十一、预备费</t>
  </si>
  <si>
    <t xml:space="preserve">    罚没收入</t>
  </si>
  <si>
    <t>二十二、其他支出</t>
  </si>
  <si>
    <t xml:space="preserve">    国有资本经营收入</t>
  </si>
  <si>
    <t>二十三、债务付息支出</t>
  </si>
  <si>
    <t xml:space="preserve">    国有资源(资产)有偿使用收入</t>
  </si>
  <si>
    <t>二十四、债务发行费用支出</t>
  </si>
  <si>
    <t xml:space="preserve">    其他收入</t>
  </si>
  <si>
    <t>债务(转贷)收入</t>
  </si>
  <si>
    <t xml:space="preserve">  其中:净结余</t>
  </si>
  <si>
    <t>其他各项政府性基金收入</t>
  </si>
  <si>
    <t>其他各项政府性基金相关支出</t>
  </si>
  <si>
    <t xml:space="preserve">  其他各项政府性基金及对应专项债务收入安排的支出</t>
  </si>
  <si>
    <t xml:space="preserve">  其他各项政府性基金债务付息支出</t>
  </si>
  <si>
    <t xml:space="preserve">  其他各项政府性基金债务发行费用支出</t>
  </si>
  <si>
    <t>利润收入</t>
  </si>
  <si>
    <t>股利、股息收入</t>
  </si>
  <si>
    <t>产权转让收入</t>
  </si>
  <si>
    <t>清算收入</t>
  </si>
  <si>
    <t>其他国有资本经营预算收入</t>
  </si>
  <si>
    <t>单位：个、人</t>
  </si>
  <si>
    <t>年末机
构数
(个)</t>
  </si>
  <si>
    <t>年末人数</t>
  </si>
  <si>
    <t>其中：</t>
  </si>
  <si>
    <t>年末学_x000D_
生人数</t>
  </si>
  <si>
    <t>在职人员</t>
  </si>
  <si>
    <t>离休人员</t>
  </si>
  <si>
    <t>退休人员</t>
  </si>
  <si>
    <t>一般公共预算财政拨款开支人数</t>
  </si>
  <si>
    <t>一般公共预算财政补助开支人数</t>
  </si>
  <si>
    <t>经费自理人数</t>
  </si>
  <si>
    <t>合     计</t>
  </si>
  <si>
    <t>数额</t>
  </si>
  <si>
    <t>一、上划税收</t>
  </si>
  <si>
    <t>上划中央税收</t>
  </si>
  <si>
    <t xml:space="preserve">  上划中央国内增值税</t>
  </si>
  <si>
    <t xml:space="preserve">  上划中央国内消费税</t>
  </si>
  <si>
    <t xml:space="preserve">  上划中央企业所得税</t>
  </si>
  <si>
    <t xml:space="preserve">  上划中央个人所得税</t>
  </si>
  <si>
    <t>上划省税收</t>
  </si>
  <si>
    <t>上划地市税收</t>
  </si>
  <si>
    <t>二、财政专户管理资金</t>
  </si>
  <si>
    <t>财政专户管理资金平衡情况</t>
  </si>
  <si>
    <t xml:space="preserve">  收入总计</t>
  </si>
  <si>
    <t xml:space="preserve">    财政专户管理资金收入</t>
  </si>
  <si>
    <t xml:space="preserve">      其中:行政事业性收费收入(教育收费)</t>
  </si>
  <si>
    <t xml:space="preserve">    上级补助收入</t>
  </si>
  <si>
    <t xml:space="preserve">    省补助计划单列市收入</t>
  </si>
  <si>
    <t xml:space="preserve">    上年结余</t>
  </si>
  <si>
    <t xml:space="preserve">    按规定冲减上年结余</t>
  </si>
  <si>
    <t xml:space="preserve">      1.缴入一般公共预算</t>
  </si>
  <si>
    <t xml:space="preserve">      2.缴入政府性基金预算</t>
  </si>
  <si>
    <t xml:space="preserve">  支出总计</t>
  </si>
  <si>
    <t xml:space="preserve">    财政专户管理资金支出</t>
  </si>
  <si>
    <t xml:space="preserve">      其中:教育支出</t>
  </si>
  <si>
    <t xml:space="preserve">    上解上级支出</t>
  </si>
  <si>
    <t xml:space="preserve">    计划单列市上解省支出</t>
  </si>
  <si>
    <t xml:space="preserve">    调出资金</t>
  </si>
  <si>
    <t xml:space="preserve">      1.调出至一般公共预算</t>
  </si>
  <si>
    <t xml:space="preserve">      2.调出至政府性基金预算</t>
  </si>
  <si>
    <t xml:space="preserve">    年终结余</t>
  </si>
  <si>
    <t>财政专户管理资金年终资产负债情况</t>
  </si>
  <si>
    <t xml:space="preserve">  资产             </t>
  </si>
  <si>
    <t xml:space="preserve">    其他财政存款</t>
  </si>
  <si>
    <t xml:space="preserve">    有价证券</t>
  </si>
  <si>
    <t xml:space="preserve">    暂付款</t>
  </si>
  <si>
    <t xml:space="preserve">  负债</t>
  </si>
  <si>
    <t xml:space="preserve">  净资产</t>
  </si>
  <si>
    <t>三、政府收支统计</t>
  </si>
  <si>
    <t>一般公共预算收入、政府性基金收入、国有资本经营收入、社会保险基金收入、财政专户管理资金收入中重复计算部分</t>
  </si>
  <si>
    <t xml:space="preserve">  1.财政对社会保险基金的补助</t>
  </si>
  <si>
    <t xml:space="preserve">  2.收入中其他重复计算的部分</t>
  </si>
  <si>
    <t xml:space="preserve">    收入中其他重复计算的部分情况说明</t>
  </si>
  <si>
    <t>一般公共预算支出、政府性基金支出、国有资本经营支出、社会保险基金支出、财政专户管理资金支出中重复计算部分</t>
  </si>
  <si>
    <t xml:space="preserve">  2.支出中其他重复计算的部分</t>
  </si>
  <si>
    <t xml:space="preserve">    支出中其他重复计算的部分情况说明</t>
  </si>
  <si>
    <t>四、权责发生制核算情况</t>
  </si>
  <si>
    <t>一般公共预算</t>
  </si>
  <si>
    <t xml:space="preserve">  权责发生制核算的资金期初数</t>
  </si>
  <si>
    <t xml:space="preserve">  权责发生制核算的资金期末数</t>
  </si>
  <si>
    <t xml:space="preserve">  本年权责发生制核算的资金</t>
  </si>
  <si>
    <t xml:space="preserve">  国库集中支付年终结余期初数</t>
  </si>
  <si>
    <t xml:space="preserve">  国库集中支付年终结余期末数</t>
  </si>
  <si>
    <t xml:space="preserve">  本年国库集中支付结余</t>
  </si>
  <si>
    <t>国有资本经营</t>
  </si>
  <si>
    <t>五、收回存量资金情况</t>
  </si>
  <si>
    <t>收回存量资金</t>
  </si>
  <si>
    <t xml:space="preserve">  收回部门预算存量资金</t>
  </si>
  <si>
    <t xml:space="preserve">    一般公共预算资金</t>
  </si>
  <si>
    <t xml:space="preserve">      其中:已安排使用</t>
  </si>
  <si>
    <t xml:space="preserve">    政府性基金资金</t>
  </si>
  <si>
    <t xml:space="preserve">    国有资本经营资金</t>
  </si>
  <si>
    <t xml:space="preserve">  收回转移支付存量资金</t>
  </si>
  <si>
    <t xml:space="preserve">  收回财政专户存量资金</t>
  </si>
  <si>
    <t>六、一般公共预算支出年初预算情况</t>
  </si>
  <si>
    <t>全辖一般公共预算支出年初预算数(代编)</t>
  </si>
  <si>
    <t>全辖一般公共预算支出年初预算数(汇编)</t>
  </si>
  <si>
    <t>人大批准的本级全辖一般公共预算支出年初预算数(汇总)</t>
  </si>
  <si>
    <t>七、乡镇基本情况</t>
  </si>
  <si>
    <t>本年乡镇数</t>
  </si>
  <si>
    <t xml:space="preserve">  其中:实行“乡财县管”的乡镇数</t>
  </si>
  <si>
    <t>乡镇财政机构数</t>
  </si>
  <si>
    <t xml:space="preserve">  其中:财税所数</t>
  </si>
  <si>
    <t>已建立乡镇国库的乡镇数</t>
  </si>
  <si>
    <t>乡镇财政供养人数</t>
  </si>
  <si>
    <t xml:space="preserve">  一般公共预算财政拨款开支人数</t>
  </si>
  <si>
    <t xml:space="preserve">  一般公共预算财政补助开支人数</t>
  </si>
  <si>
    <t xml:space="preserve">    其中:教师</t>
  </si>
  <si>
    <t>赤字乡镇个数</t>
  </si>
  <si>
    <t>乡镇年末总人口(万人)</t>
  </si>
  <si>
    <t xml:space="preserve">  城镇人口(万人)</t>
  </si>
  <si>
    <t xml:space="preserve">  乡村人口(万人)</t>
  </si>
  <si>
    <t>八、其他统计指标</t>
  </si>
  <si>
    <t>地区生产总值</t>
  </si>
  <si>
    <t xml:space="preserve">  第一产业</t>
  </si>
  <si>
    <t xml:space="preserve">  第二产业</t>
  </si>
  <si>
    <t xml:space="preserve">  第三产业</t>
  </si>
  <si>
    <t>总人口(万人)</t>
  </si>
  <si>
    <t>居民人均可支配收入(元)</t>
  </si>
  <si>
    <t>农民人均纯收入(元)</t>
  </si>
  <si>
    <t>与上级往来（上下级往来款对账）</t>
  </si>
  <si>
    <t>国库存款（人行库款余额）</t>
  </si>
  <si>
    <t>上划中央税收（小，核对数据1）</t>
  </si>
  <si>
    <t>上划中央税收（大，核对数据2）</t>
  </si>
  <si>
    <t xml:space="preserve">  上划中央国内增值税（小，核对数据1）</t>
  </si>
  <si>
    <t xml:space="preserve">  上划中央国内增值税（大，核对数据2）</t>
  </si>
  <si>
    <t xml:space="preserve">  上划中央国内消费税（小，核对数据1）</t>
  </si>
  <si>
    <t xml:space="preserve">  上划中央国内消费税（大，核对数据2）</t>
  </si>
  <si>
    <t xml:space="preserve">  上划中央企业所得税（小，核对数据1）</t>
  </si>
  <si>
    <t xml:space="preserve">  上划中央企业所得税（大，核对数据2）</t>
  </si>
  <si>
    <t xml:space="preserve">  上划中央个人所得税（小，核对数据1）</t>
  </si>
  <si>
    <t xml:space="preserve">  上划中央个人所得税（大，核对数据2）</t>
  </si>
  <si>
    <t>地区生产总值(亿元)（统计年鉴）</t>
  </si>
  <si>
    <t xml:space="preserve">  第一产业（统计年鉴）</t>
  </si>
  <si>
    <t xml:space="preserve">  第二产业（统计年鉴）</t>
  </si>
  <si>
    <t xml:space="preserve">  第三产业（统计年鉴）</t>
  </si>
  <si>
    <t>总人口(万人)（统计年鉴）</t>
  </si>
  <si>
    <t>居民人均可支配收入(元)（统计年鉴）</t>
  </si>
  <si>
    <t>农民人均纯收入(元)（统计年鉴）</t>
  </si>
  <si>
    <t>乡村人口(万人)(L20表)（统计年鉴）</t>
  </si>
  <si>
    <t>乡镇个数（统计年鉴）</t>
  </si>
  <si>
    <t>本年债务收入</t>
  </si>
  <si>
    <t>本年债务还本支出</t>
  </si>
  <si>
    <t>地方政府债券实际付息额</t>
  </si>
  <si>
    <t>上年一般债务余额</t>
  </si>
  <si>
    <t>上年一般债券余额</t>
  </si>
  <si>
    <t>上年专项债务余额</t>
  </si>
  <si>
    <t>本年地方政府一般债券收入</t>
  </si>
  <si>
    <t>本年地方政府专项债券收入</t>
  </si>
  <si>
    <t>年初专项债务余额</t>
  </si>
  <si>
    <t xml:space="preserve">  国家电影事业发展专项资金</t>
  </si>
  <si>
    <t xml:space="preserve">  小型水库移民扶助基金</t>
  </si>
  <si>
    <t xml:space="preserve">  政府住房基金</t>
  </si>
  <si>
    <t xml:space="preserve">  国有土地使用权出让</t>
  </si>
  <si>
    <t xml:space="preserve">  城市公用事业附加</t>
  </si>
  <si>
    <t xml:space="preserve">  国有土地收益基金</t>
  </si>
  <si>
    <t xml:space="preserve">  农业土地开发资金支出</t>
  </si>
  <si>
    <t xml:space="preserve">  新增建设用地土地有偿使用费</t>
  </si>
  <si>
    <t xml:space="preserve">  城市基础设施配套费</t>
  </si>
  <si>
    <t xml:space="preserve">  污水处理费</t>
  </si>
  <si>
    <t xml:space="preserve">  新菜地开发建设基金</t>
  </si>
  <si>
    <t xml:space="preserve">  大中型水库库区基金</t>
  </si>
  <si>
    <t xml:space="preserve">  南水北调工程基金</t>
  </si>
  <si>
    <t xml:space="preserve">  国家重大水利工程建设基金</t>
  </si>
  <si>
    <t xml:space="preserve">  海南省高等级公路车辆通行附加费</t>
  </si>
  <si>
    <t xml:space="preserve">  车辆通行费</t>
  </si>
  <si>
    <t xml:space="preserve">  港口建设费</t>
  </si>
  <si>
    <t xml:space="preserve">  散装水泥专项资金</t>
  </si>
  <si>
    <t xml:space="preserve">  新型墙体材料专项基金</t>
  </si>
  <si>
    <t xml:space="preserve">  彩票公益金</t>
  </si>
  <si>
    <t xml:space="preserve">  其他政府性基金</t>
  </si>
  <si>
    <t>年末专项债务余额</t>
  </si>
  <si>
    <t>一般公共预算上级补助</t>
  </si>
  <si>
    <t xml:space="preserve">  专项转移支付收入(J01-2表)</t>
  </si>
  <si>
    <t>专项转移支付收入(J03表)</t>
  </si>
  <si>
    <t>政府性基金上级补助</t>
  </si>
  <si>
    <t>收 入 合 计</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</si>
</sst>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64" formatCode="* _-&quot;￥&quot;#,##0;* \-&quot;￥&quot;#,##0;* _-&quot;￥&quot;&quot;-&quot;;@"/>
    <numFmt numFmtId="65" formatCode="* _-&quot;￥&quot;#,##0.00;* \-&quot;￥&quot;#,##0.00;* _-&quot;￥&quot;&quot;-&quot;??;@"/>
    <numFmt numFmtId="75" formatCode="* #,##0;* \-#,##0;* &quot;-&quot;;@"/>
    <numFmt numFmtId="77" formatCode="* #,##0.00;* \-#,##0.00;* &quot;-&quot;??;@"/>
  </numFmts>
  <fonts count="26">
    <font>
      <color rgb="FF000000"/>
      <sz val="12"/>
      <name val="宋体"/>
    </font>
    <font>
      <color auto="1"/>
      <sz val="12"/>
      <name val="宋体"/>
    </font>
    <font>
      <color theme="1"/>
      <sz val="11"/>
      <name val="Calibri"/>
      <scheme val="minor"/>
    </font>
    <font>
      <color theme="0"/>
      <sz val="11"/>
      <name val="Calibri"/>
      <scheme val="minor"/>
    </font>
    <font>
      <color rgb="FF9C0006"/>
      <sz val="11"/>
      <name val="Calibri"/>
      <scheme val="minor"/>
    </font>
    <font>
      <b/>
      <color rgb="FFFA7D00"/>
      <sz val="11"/>
      <name val="Calibri"/>
      <scheme val="minor"/>
    </font>
    <font>
      <b/>
      <color theme="0"/>
      <sz val="11"/>
      <name val="Calibri"/>
      <scheme val="minor"/>
    </font>
    <font>
      <color indexed="0"/>
      <sz val="11"/>
      <name val="Calibri"/>
      <family val="2"/>
    </font>
    <font>
      <i/>
      <color rgb="FF7F7F7F"/>
      <sz val="11"/>
      <name val="Calibri"/>
      <scheme val="minor"/>
    </font>
    <font>
      <color rgb="FF006100"/>
      <sz val="11"/>
      <name val="Calibri"/>
      <scheme val="minor"/>
    </font>
    <font>
      <b/>
      <color theme="3"/>
      <sz val="15"/>
      <name val="Calibri"/>
      <scheme val="minor"/>
    </font>
    <font>
      <b/>
      <color theme="3"/>
      <sz val="13"/>
      <name val="Calibri"/>
      <scheme val="minor"/>
    </font>
    <font>
      <b/>
      <color theme="3"/>
      <sz val="11"/>
      <name val="Calibri"/>
      <scheme val="minor"/>
    </font>
    <font>
      <color rgb="FF3F3F76"/>
      <sz val="11"/>
      <name val="Calibri"/>
      <scheme val="minor"/>
    </font>
    <font>
      <color rgb="FFFA7D00"/>
      <sz val="11"/>
      <name val="Calibri"/>
      <scheme val="minor"/>
    </font>
    <font>
      <color rgb="FF9C6500"/>
      <sz val="11"/>
      <name val="Calibri"/>
      <scheme val="minor"/>
    </font>
    <font>
      <b/>
      <color rgb="FF3F3F3F"/>
      <sz val="11"/>
      <name val="Calibri"/>
      <scheme val="minor"/>
    </font>
    <font>
      <b/>
      <color theme="3"/>
      <sz val="18"/>
      <name val="Cambria"/>
      <scheme val="major"/>
    </font>
    <font>
      <b/>
      <color theme="1"/>
      <sz val="11"/>
      <name val="Calibri"/>
      <scheme val="minor"/>
    </font>
    <font>
      <color rgb="FFFF0000"/>
      <sz val="11"/>
      <name val="Calibri"/>
      <scheme val="minor"/>
    </font>
    <font>
      <b/>
      <color auto="1"/>
      <sz val="20"/>
      <name val="宋体"/>
    </font>
    <font>
      <color auto="1"/>
      <sz val="10"/>
      <name val="宋体"/>
    </font>
    <font>
      <color auto="1"/>
      <sz val="11"/>
      <name val="宋体"/>
    </font>
    <font>
      <b/>
      <color auto="1"/>
      <sz val="28"/>
      <name val="宋体"/>
    </font>
    <font>
      <b/>
      <color auto="1"/>
      <sz val="18"/>
      <name val="宋体"/>
    </font>
    <font>
      <b/>
      <color auto="1"/>
      <sz val="10"/>
      <name val="宋体"/>
    </font>
  </fonts>
  <fills count="39">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FF"/>
      </patternFill>
    </fill>
    <fill>
      <patternFill patternType="solid">
        <fgColor rgb="FFC0C0C0"/>
      </patternFill>
    </fill>
    <fill>
      <patternFill patternType="solid">
        <fgColor rgb="FF99CCFF"/>
      </patternFill>
    </fill>
    <fill>
      <patternFill patternType="solid">
        <fgColor rgb="FF33CCCC"/>
      </patternFill>
    </fill>
    <fill>
      <patternFill patternType="solid">
        <fgColor rgb="FFFFFF99"/>
      </patternFill>
    </fill>
    <fill>
      <patternFill patternType="solid">
        <fgColor rgb="FFB4EEB4"/>
      </patternFill>
    </fill>
  </fills>
  <borders count="24">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top style="thin">
        <color rgb="FF000000"/>
      </top>
      <bottom/>
    </border>
    <border>
      <left style="thin">
        <color rgb="FF000000"/>
      </left>
      <right style="thin">
        <color rgb="FF000000"/>
      </right>
      <top/>
      <bottom style="thin">
        <color rgb="FF000000"/>
      </bottom>
    </border>
    <border>
      <left style="thin">
        <color rgb="FF000000"/>
      </left>
      <right/>
      <top/>
      <bottom style="thin">
        <color rgb="FF000000"/>
      </bottom>
    </border>
    <border>
      <left style="thin">
        <color rgb="FF000000"/>
      </left>
      <right style="thin">
        <color rgb="FF000000"/>
      </right>
      <top/>
      <bottom/>
    </border>
    <border>
      <left/>
      <right/>
      <top/>
      <bottom style="thin">
        <color rgb="FF000000"/>
      </bottom>
    </border>
    <border>
      <left/>
      <right style="thin">
        <color rgb="FF000000"/>
      </right>
      <top/>
      <bottom style="thin">
        <color rgb="FF000000"/>
      </bottom>
    </border>
    <border>
      <left/>
      <right style="thin">
        <color rgb="FF000000"/>
      </right>
      <top style="thin">
        <color rgb="FF000000"/>
      </top>
      <bottom/>
    </border>
    <border>
      <left/>
      <right style="thin">
        <color rgb="FF000000"/>
      </right>
      <top style="thin">
        <color rgb="FF000000"/>
      </top>
      <bottom style="thin">
        <color rgb="FF000000"/>
      </bottom>
    </border>
    <border>
      <left/>
      <right/>
      <top style="thin">
        <color rgb="FF000000"/>
      </top>
      <bottom style="thin">
        <color rgb="FF000000"/>
      </bottom>
    </border>
    <border>
      <left/>
      <right/>
      <top style="thin">
        <color rgb="FF000000"/>
      </top>
      <bottom/>
    </border>
    <border>
      <left/>
      <right style="thin">
        <color rgb="FF000000"/>
      </right>
      <top/>
      <bottom/>
    </border>
  </borders>
  <cellStyleXfs count="47">
    <xf numFmtId="0" fontId="0" fillId="0" borderId="0" applyFont="1"/>
    <xf numFmtId="0" fontId="2" fillId="2" borderId="0" applyFont="1" applyFill="1">
      <alignment vertical="top"/>
    </xf>
    <xf numFmtId="0" fontId="2" fillId="3" borderId="0" applyFont="1" applyFill="1">
      <alignment vertical="top"/>
    </xf>
    <xf numFmtId="0" fontId="2" fillId="4" borderId="0" applyFont="1" applyFill="1">
      <alignment vertical="top"/>
    </xf>
    <xf numFmtId="0" fontId="2" fillId="5" borderId="0" applyFont="1" applyFill="1">
      <alignment vertical="top"/>
    </xf>
    <xf numFmtId="0" fontId="2" fillId="6" borderId="0" applyFont="1" applyFill="1">
      <alignment vertical="top"/>
    </xf>
    <xf numFmtId="0" fontId="2" fillId="7" borderId="0" applyFont="1" applyFill="1">
      <alignment vertical="top"/>
    </xf>
    <xf numFmtId="0" fontId="2" fillId="8" borderId="0" applyFont="1" applyFill="1">
      <alignment vertical="top"/>
    </xf>
    <xf numFmtId="0" fontId="2" fillId="9" borderId="0" applyFont="1" applyFill="1">
      <alignment vertical="top"/>
    </xf>
    <xf numFmtId="0" fontId="2" fillId="10" borderId="0" applyFont="1" applyFill="1">
      <alignment vertical="top"/>
    </xf>
    <xf numFmtId="0" fontId="2" fillId="11" borderId="0" applyFont="1" applyFill="1">
      <alignment vertical="top"/>
    </xf>
    <xf numFmtId="0" fontId="2" fillId="12" borderId="0" applyFont="1" applyFill="1">
      <alignment vertical="top"/>
    </xf>
    <xf numFmtId="0" fontId="2" fillId="13" borderId="0" applyFont="1" applyFill="1">
      <alignment vertical="top"/>
    </xf>
    <xf numFmtId="0" fontId="3" fillId="14" borderId="0" applyFont="1" applyFill="1">
      <alignment vertical="top"/>
    </xf>
    <xf numFmtId="0" fontId="3" fillId="15" borderId="0" applyFont="1" applyFill="1">
      <alignment vertical="top"/>
    </xf>
    <xf numFmtId="0" fontId="3" fillId="16" borderId="0" applyFont="1" applyFill="1">
      <alignment vertical="top"/>
    </xf>
    <xf numFmtId="0" fontId="3" fillId="17" borderId="0" applyFont="1" applyFill="1">
      <alignment vertical="top"/>
    </xf>
    <xf numFmtId="0" fontId="3" fillId="18" borderId="0" applyFont="1" applyFill="1">
      <alignment vertical="top"/>
    </xf>
    <xf numFmtId="0" fontId="3" fillId="19" borderId="0" applyFont="1" applyFill="1">
      <alignment vertical="top"/>
    </xf>
    <xf numFmtId="0" fontId="3" fillId="20" borderId="0" applyFont="1" applyFill="1">
      <alignment vertical="top"/>
    </xf>
    <xf numFmtId="0" fontId="3" fillId="21" borderId="0" applyFont="1" applyFill="1">
      <alignment vertical="top"/>
    </xf>
    <xf numFmtId="0" fontId="3" fillId="22" borderId="0" applyFont="1" applyFill="1">
      <alignment vertical="top"/>
    </xf>
    <xf numFmtId="0" fontId="3" fillId="23" borderId="0" applyFont="1" applyFill="1">
      <alignment vertical="top"/>
    </xf>
    <xf numFmtId="0" fontId="3" fillId="24" borderId="0" applyFont="1" applyFill="1">
      <alignment vertical="top"/>
    </xf>
    <xf numFmtId="0" fontId="3" fillId="25" borderId="0" applyFont="1" applyFill="1">
      <alignment vertical="top"/>
    </xf>
    <xf numFmtId="0" fontId="4" fillId="26" borderId="0" applyFont="1" applyFill="1">
      <alignment vertical="top"/>
    </xf>
    <xf numFmtId="0" fontId="5" fillId="27" borderId="1" applyFont="1" applyFill="1" applyBorder="1">
      <alignment vertical="top"/>
    </xf>
    <xf numFmtId="0" fontId="6" fillId="28" borderId="2" applyFont="1" applyFill="1" applyBorder="1">
      <alignment vertical="top"/>
    </xf>
    <xf numFmtId="77" fontId="7" fillId="0" borderId="0" applyNumberFormat="1">
      <alignment vertical="top"/>
    </xf>
    <xf numFmtId="75" fontId="7" fillId="0" borderId="0" applyNumberFormat="1">
      <alignment vertical="top"/>
    </xf>
    <xf numFmtId="65" fontId="7" fillId="0" borderId="0" applyNumberFormat="1">
      <alignment vertical="top"/>
    </xf>
    <xf numFmtId="64" fontId="7" fillId="0" borderId="0" applyNumberFormat="1">
      <alignment vertical="top"/>
    </xf>
    <xf numFmtId="0" fontId="8" fillId="0" borderId="0" applyFont="1">
      <alignment vertical="top"/>
    </xf>
    <xf numFmtId="0" fontId="9" fillId="29" borderId="0" applyFont="1" applyFill="1">
      <alignment vertical="top"/>
    </xf>
    <xf numFmtId="0" fontId="10" fillId="0" borderId="3" applyFont="1" applyBorder="1">
      <alignment vertical="top"/>
    </xf>
    <xf numFmtId="0" fontId="11" fillId="0" borderId="4" applyFont="1" applyBorder="1">
      <alignment vertical="top"/>
    </xf>
    <xf numFmtId="0" fontId="12" fillId="0" borderId="5" applyFont="1" applyBorder="1">
      <alignment vertical="top"/>
    </xf>
    <xf numFmtId="0" fontId="12" fillId="0" borderId="0" applyFont="1">
      <alignment vertical="top"/>
    </xf>
    <xf numFmtId="0" fontId="13" fillId="30" borderId="1" applyFont="1" applyFill="1" applyBorder="1">
      <alignment vertical="top"/>
    </xf>
    <xf numFmtId="0" fontId="14" fillId="0" borderId="6" applyFont="1" applyBorder="1">
      <alignment vertical="top"/>
    </xf>
    <xf numFmtId="0" fontId="15" fillId="31" borderId="0" applyFont="1" applyFill="1">
      <alignment vertical="top"/>
    </xf>
    <xf numFmtId="0" fontId="7" fillId="32" borderId="7" applyFill="1" applyBorder="1">
      <alignment vertical="top"/>
    </xf>
    <xf numFmtId="0" fontId="16" fillId="27" borderId="8" applyFont="1" applyFill="1" applyBorder="1">
      <alignment vertical="top"/>
    </xf>
    <xf numFmtId="9" fontId="7" fillId="0" borderId="0" applyNumberFormat="1">
      <alignment vertical="top"/>
    </xf>
    <xf numFmtId="0" fontId="17" fillId="0" borderId="0" applyFont="1">
      <alignment vertical="top"/>
    </xf>
    <xf numFmtId="0" fontId="18" fillId="0" borderId="9" applyFont="1" applyBorder="1">
      <alignment vertical="top"/>
    </xf>
    <xf numFmtId="0" fontId="19" fillId="0" borderId="0" applyFont="1">
      <alignment vertical="top"/>
    </xf>
  </cellStyleXfs>
  <cellXfs count="498">
    <xf numFmtId="0" fontId="1" fillId="0" borderId="0" xfId="0" applyNumberFormat="1" applyFont="1"/>
    <xf numFmtId="0" fontId="0" fillId="0" borderId="0" xfId="0" applyFont="1"/>
    <xf numFmtId="0" fontId="2" fillId="2" borderId="0" xfId="1" applyFont="1" applyFill="1">
      <alignment vertical="top"/>
    </xf>
    <xf numFmtId="0" fontId="2" fillId="3" borderId="0" xfId="2" applyFont="1" applyFill="1">
      <alignment vertical="top"/>
    </xf>
    <xf numFmtId="0" fontId="2" fillId="4" borderId="0" xfId="3" applyFont="1" applyFill="1">
      <alignment vertical="top"/>
    </xf>
    <xf numFmtId="0" fontId="2" fillId="5" borderId="0" xfId="4" applyFont="1" applyFill="1">
      <alignment vertical="top"/>
    </xf>
    <xf numFmtId="0" fontId="2" fillId="6" borderId="0" xfId="5" applyFont="1" applyFill="1">
      <alignment vertical="top"/>
    </xf>
    <xf numFmtId="0" fontId="2" fillId="7" borderId="0" xfId="6" applyFont="1" applyFill="1">
      <alignment vertical="top"/>
    </xf>
    <xf numFmtId="0" fontId="2" fillId="8" borderId="0" xfId="7" applyFont="1" applyFill="1">
      <alignment vertical="top"/>
    </xf>
    <xf numFmtId="0" fontId="2" fillId="9" borderId="0" xfId="8" applyFont="1" applyFill="1">
      <alignment vertical="top"/>
    </xf>
    <xf numFmtId="0" fontId="2" fillId="10" borderId="0" xfId="9" applyFont="1" applyFill="1">
      <alignment vertical="top"/>
    </xf>
    <xf numFmtId="0" fontId="2" fillId="11" borderId="0" xfId="10" applyFont="1" applyFill="1">
      <alignment vertical="top"/>
    </xf>
    <xf numFmtId="0" fontId="2" fillId="12" borderId="0" xfId="11" applyFont="1" applyFill="1">
      <alignment vertical="top"/>
    </xf>
    <xf numFmtId="0" fontId="2" fillId="13" borderId="0" xfId="12" applyFont="1" applyFill="1">
      <alignment vertical="top"/>
    </xf>
    <xf numFmtId="0" fontId="3" fillId="14" borderId="0" xfId="13" applyFont="1" applyFill="1">
      <alignment vertical="top"/>
    </xf>
    <xf numFmtId="0" fontId="3" fillId="15" borderId="0" xfId="14" applyFont="1" applyFill="1">
      <alignment vertical="top"/>
    </xf>
    <xf numFmtId="0" fontId="3" fillId="16" borderId="0" xfId="15" applyFont="1" applyFill="1">
      <alignment vertical="top"/>
    </xf>
    <xf numFmtId="0" fontId="3" fillId="17" borderId="0" xfId="16" applyFont="1" applyFill="1">
      <alignment vertical="top"/>
    </xf>
    <xf numFmtId="0" fontId="3" fillId="18" borderId="0" xfId="17" applyFont="1" applyFill="1">
      <alignment vertical="top"/>
    </xf>
    <xf numFmtId="0" fontId="3" fillId="19" borderId="0" xfId="18" applyFont="1" applyFill="1">
      <alignment vertical="top"/>
    </xf>
    <xf numFmtId="0" fontId="3" fillId="20" borderId="0" xfId="19" applyFont="1" applyFill="1">
      <alignment vertical="top"/>
    </xf>
    <xf numFmtId="0" fontId="3" fillId="21" borderId="0" xfId="20" applyFont="1" applyFill="1">
      <alignment vertical="top"/>
    </xf>
    <xf numFmtId="0" fontId="3" fillId="22" borderId="0" xfId="21" applyFont="1" applyFill="1">
      <alignment vertical="top"/>
    </xf>
    <xf numFmtId="0" fontId="3" fillId="23" borderId="0" xfId="22" applyFont="1" applyFill="1">
      <alignment vertical="top"/>
    </xf>
    <xf numFmtId="0" fontId="3" fillId="24" borderId="0" xfId="23" applyFont="1" applyFill="1">
      <alignment vertical="top"/>
    </xf>
    <xf numFmtId="0" fontId="3" fillId="25" borderId="0" xfId="24" applyFont="1" applyFill="1">
      <alignment vertical="top"/>
    </xf>
    <xf numFmtId="0" fontId="4" fillId="26" borderId="0" xfId="25" applyFont="1" applyFill="1">
      <alignment vertical="top"/>
    </xf>
    <xf numFmtId="0" fontId="5" fillId="27" borderId="1" xfId="26" applyFont="1" applyFill="1" applyBorder="1">
      <alignment vertical="top"/>
    </xf>
    <xf numFmtId="0" fontId="6" fillId="28" borderId="2" xfId="27" applyFont="1" applyFill="1" applyBorder="1">
      <alignment vertical="top"/>
    </xf>
    <xf numFmtId="77" fontId="7" fillId="0" borderId="0" xfId="28" applyNumberFormat="1">
      <alignment vertical="top"/>
    </xf>
    <xf numFmtId="75" fontId="7" fillId="0" borderId="0" xfId="29" applyNumberFormat="1">
      <alignment vertical="top"/>
    </xf>
    <xf numFmtId="65" fontId="7" fillId="0" borderId="0" xfId="30" applyNumberFormat="1">
      <alignment vertical="top"/>
    </xf>
    <xf numFmtId="64" fontId="7" fillId="0" borderId="0" xfId="31" applyNumberFormat="1">
      <alignment vertical="top"/>
    </xf>
    <xf numFmtId="0" fontId="8" fillId="0" borderId="0" xfId="32" applyFont="1">
      <alignment vertical="top"/>
    </xf>
    <xf numFmtId="0" fontId="9" fillId="29" borderId="0" xfId="33" applyFont="1" applyFill="1">
      <alignment vertical="top"/>
    </xf>
    <xf numFmtId="0" fontId="10" fillId="0" borderId="3" xfId="34" applyFont="1" applyBorder="1">
      <alignment vertical="top"/>
    </xf>
    <xf numFmtId="0" fontId="11" fillId="0" borderId="4" xfId="35" applyFont="1" applyBorder="1">
      <alignment vertical="top"/>
    </xf>
    <xf numFmtId="0" fontId="12" fillId="0" borderId="5" xfId="36" applyFont="1" applyBorder="1">
      <alignment vertical="top"/>
    </xf>
    <xf numFmtId="0" fontId="12" fillId="0" borderId="0" xfId="37" applyFont="1">
      <alignment vertical="top"/>
    </xf>
    <xf numFmtId="0" fontId="13" fillId="30" borderId="1" xfId="38" applyFont="1" applyFill="1" applyBorder="1">
      <alignment vertical="top"/>
    </xf>
    <xf numFmtId="0" fontId="14" fillId="0" borderId="6" xfId="39" applyFont="1" applyBorder="1">
      <alignment vertical="top"/>
    </xf>
    <xf numFmtId="0" fontId="15" fillId="31" borderId="0" xfId="40" applyFont="1" applyFill="1">
      <alignment vertical="top"/>
    </xf>
    <xf numFmtId="0" fontId="7" fillId="32" borderId="7" xfId="41" applyFill="1" applyBorder="1">
      <alignment vertical="top"/>
    </xf>
    <xf numFmtId="0" fontId="16" fillId="27" borderId="8" xfId="42" applyFont="1" applyFill="1" applyBorder="1">
      <alignment vertical="top"/>
    </xf>
    <xf numFmtId="9" fontId="7" fillId="0" borderId="0" xfId="43" applyNumberFormat="1">
      <alignment vertical="top"/>
    </xf>
    <xf numFmtId="0" fontId="17" fillId="0" borderId="0" xfId="44" applyFont="1">
      <alignment vertical="top"/>
    </xf>
    <xf numFmtId="0" fontId="18" fillId="0" borderId="9" xfId="45" applyFont="1" applyBorder="1">
      <alignment vertical="top"/>
    </xf>
    <xf numFmtId="0" fontId="19" fillId="0" borderId="0" xfId="46" applyFont="1">
      <alignment vertical="top"/>
    </xf>
    <xf numFmtId="0" fontId="1" fillId="0" borderId="0" xfId="0" applyNumberFormat="1" applyFont="1"/>
    <xf numFmtId="0" fontId="20" fillId="0" borderId="0" xfId="0" applyNumberFormat="1" applyFont="1">
      <alignment horizontal="center" vertical="center"/>
    </xf>
    <xf numFmtId="0" fontId="1" fillId="0" borderId="0" xfId="0" applyNumberFormat="1" applyFont="1">
      <alignment vertical="center"/>
    </xf>
    <xf numFmtId="0" fontId="1" fillId="0" borderId="0" xfId="0" applyNumberFormat="1" applyFont="1">
      <alignment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0" fontId="21" fillId="34" borderId="10" xfId="0" applyNumberFormat="1" applyFont="1" applyFill="1" applyBorder="1">
      <alignment vertical="center"/>
    </xf>
    <xf numFmtId="0" fontId="21" fillId="34" borderId="10" xfId="0" applyNumberFormat="1" applyFont="1" applyFill="1" applyBorder="1">
      <alignment horizontal="center" vertical="center"/>
    </xf>
    <xf numFmtId="0" fontId="1" fillId="33" borderId="0" xfId="0" applyNumberFormat="1" applyFont="1" applyFill="1">
      <alignment horizontal="center" vertical="center"/>
    </xf>
    <xf numFmtId="0" fontId="22" fillId="0" borderId="0" xfId="0" applyNumberFormat="1" applyFont="1">
      <alignment vertical="center"/>
    </xf>
    <xf numFmtId="0" fontId="1" fillId="34" borderId="0" xfId="0" applyNumberFormat="1" applyFont="1" applyFill="1"/>
    <xf numFmtId="0" fontId="1" fillId="0" borderId="0" xfId="0" applyNumberFormat="1" applyFont="1"/>
    <xf numFmtId="0" fontId="1" fillId="0" borderId="0" xfId="0" applyNumberFormat="1" applyFont="1">
      <alignment horizontal="left" vertical="center"/>
    </xf>
    <xf numFmtId="0" fontId="23" fillId="0" borderId="0" xfId="0" applyNumberFormat="1" applyFont="1">
      <alignment horizontal="center" vertical="center"/>
    </xf>
    <xf numFmtId="0" fontId="20" fillId="0" borderId="0" xfId="0" applyNumberFormat="1" applyFont="1">
      <alignment horizontal="center" vertical="center"/>
    </xf>
    <xf numFmtId="0" fontId="22" fillId="0" borderId="10" xfId="0" applyNumberFormat="1" applyFont="1" applyBorder="1">
      <alignment horizontal="center" vertical="center"/>
    </xf>
    <xf numFmtId="0" fontId="23" fillId="0" borderId="0" xfId="0" applyNumberFormat="1" applyFont="1">
      <alignment horizontal="center" vertical="center"/>
    </xf>
    <xf numFmtId="0" fontId="24" fillId="33" borderId="0" xfId="0" applyNumberFormat="1" applyFont="1" applyFill="1">
      <alignment horizontal="center" vertical="center"/>
    </xf>
    <xf numFmtId="0" fontId="21" fillId="0" borderId="0" xfId="0" applyNumberFormat="1" applyFont="1">
      <alignment horizontal="right" vertical="center"/>
    </xf>
    <xf numFmtId="0" fontId="24" fillId="0" borderId="0" xfId="0" applyNumberFormat="1" applyFont="1">
      <alignment horizontal="center" vertical="center"/>
    </xf>
    <xf numFmtId="0" fontId="25" fillId="34" borderId="10"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2" fillId="33" borderId="10" xfId="0" applyNumberFormat="1" applyFont="1" applyFill="1" applyBorder="1">
      <alignment horizontal="center" vertical="center"/>
    </xf>
    <xf numFmtId="0" fontId="25" fillId="34" borderId="10" xfId="0" applyNumberFormat="1" applyFont="1" applyFill="1" applyBorder="1">
      <alignment horizontal="center" vertical="center"/>
    </xf>
    <xf numFmtId="0" fontId="21" fillId="34" borderId="10" xfId="0" applyNumberFormat="1" applyFont="1" applyFill="1" applyBorder="1">
      <alignment horizontal="left" vertical="center"/>
    </xf>
    <xf numFmtId="0" fontId="1" fillId="0" borderId="10" xfId="0" applyNumberFormat="1" applyFont="1" applyBorder="1">
      <alignment vertical="center"/>
    </xf>
    <xf numFmtId="0" fontId="22" fillId="0" borderId="10" xfId="0" applyNumberFormat="1" applyFont="1" applyBorder="1">
      <alignment vertical="center"/>
    </xf>
    <xf numFmtId="0" fontId="21" fillId="0" borderId="10" xfId="0" applyNumberFormat="1" applyFont="1" applyBorder="1">
      <alignment vertical="center"/>
    </xf>
    <xf numFmtId="0" fontId="1" fillId="0" borderId="0" xfId="0" applyNumberFormat="1" applyFont="1">
      <alignment horizontal="right" vertical="center"/>
    </xf>
    <xf numFmtId="0" fontId="21" fillId="0" borderId="10" xfId="0" applyNumberFormat="1" applyFont="1" applyBorder="1">
      <alignment horizontal="center" vertical="center"/>
    </xf>
    <xf numFmtId="0" fontId="25" fillId="34" borderId="11" xfId="0" applyNumberFormat="1" applyFont="1" applyFill="1" applyBorder="1">
      <alignment horizontal="center" vertical="center"/>
    </xf>
    <xf numFmtId="0" fontId="25" fillId="34" borderId="11" xfId="0" applyNumberFormat="1" applyFont="1" applyFill="1" applyBorder="1">
      <alignment horizontal="left" vertical="center"/>
    </xf>
    <xf numFmtId="0" fontId="21" fillId="34" borderId="11" xfId="0" applyNumberFormat="1" applyFont="1" applyFill="1" applyBorder="1">
      <alignment vertical="center"/>
    </xf>
    <xf numFmtId="0" fontId="21" fillId="34" borderId="11" xfId="0" applyNumberFormat="1" applyFont="1" applyFill="1" applyBorder="1">
      <alignment horizontal="left" vertical="center"/>
    </xf>
    <xf numFmtId="0" fontId="25" fillId="34" borderId="12" xfId="0" applyNumberFormat="1" applyFont="1" applyFill="1" applyBorder="1">
      <alignment horizontal="center" vertical="center"/>
    </xf>
    <xf numFmtId="0" fontId="25" fillId="34" borderId="11" xfId="0" applyNumberFormat="1" applyFont="1" applyFill="1" applyBorder="1">
      <alignment vertical="center"/>
    </xf>
    <xf numFmtId="0" fontId="21" fillId="34" borderId="11" xfId="0" applyNumberFormat="1" applyFont="1" applyFill="1" applyBorder="1">
      <alignment horizontal="center" vertical="center"/>
    </xf>
    <xf numFmtId="0" fontId="25" fillId="34" borderId="12" xfId="0" applyNumberFormat="1" applyFont="1" applyFill="1" applyBorder="1">
      <alignment horizontal="center" vertical="center"/>
    </xf>
    <xf numFmtId="0" fontId="25" fillId="34" borderId="12" xfId="0" applyNumberFormat="1" applyFont="1" applyFill="1" applyBorder="1">
      <alignment horizontal="center" vertical="center" wrapText="1"/>
    </xf>
    <xf numFmtId="0" fontId="21" fillId="34" borderId="12" xfId="0" applyNumberFormat="1" applyFont="1" applyFill="1" applyBorder="1">
      <alignment horizontal="left" vertical="center"/>
    </xf>
    <xf numFmtId="0" fontId="21" fillId="34" borderId="13" xfId="0" applyNumberFormat="1" applyFont="1" applyFill="1" applyBorder="1">
      <alignment horizontal="left" vertical="center"/>
    </xf>
    <xf numFmtId="0" fontId="21" fillId="34" borderId="14" xfId="0" applyNumberFormat="1" applyFont="1" applyFill="1" applyBorder="1">
      <alignment horizontal="left" vertical="center"/>
    </xf>
    <xf numFmtId="0" fontId="25" fillId="34" borderId="15" xfId="0" applyNumberFormat="1" applyFont="1" applyFill="1" applyBorder="1">
      <alignment horizontal="left" vertical="center"/>
    </xf>
    <xf numFmtId="0" fontId="1" fillId="0" borderId="0" xfId="0" applyNumberFormat="1" applyFont="1"/>
    <xf numFmtId="0" fontId="1" fillId="0" borderId="12" xfId="0" applyNumberFormat="1" applyFont="1" applyBorder="1">
      <alignment vertical="center"/>
    </xf>
    <xf numFmtId="0" fontId="1" fillId="0" borderId="16" xfId="0" applyNumberFormat="1" applyFont="1" applyBorder="1">
      <alignment vertical="center"/>
    </xf>
    <xf numFmtId="0" fontId="21" fillId="0" borderId="17" xfId="0" applyNumberFormat="1" applyFont="1" applyBorder="1">
      <alignment horizontal="right" vertical="center"/>
    </xf>
    <xf numFmtId="0" fontId="25" fillId="34" borderId="14" xfId="0" applyNumberFormat="1" applyFont="1" applyFill="1" applyBorder="1">
      <alignment horizontal="center" vertical="center"/>
    </xf>
    <xf numFmtId="0" fontId="25" fillId="34" borderId="15" xfId="0" applyNumberFormat="1" applyFont="1" applyFill="1" applyBorder="1">
      <alignment horizontal="center" vertical="center" wrapText="1"/>
    </xf>
    <xf numFmtId="3" fontId="21" fillId="34" borderId="10" xfId="0" applyNumberFormat="1" applyFont="1" applyFill="1" applyBorder="1">
      <alignment horizontal="left" vertical="center"/>
    </xf>
    <xf numFmtId="0" fontId="21" fillId="34" borderId="15" xfId="0" applyNumberFormat="1" applyFont="1" applyFill="1" applyBorder="1">
      <alignment vertical="center"/>
    </xf>
    <xf numFmtId="0" fontId="25" fillId="34" borderId="10" xfId="0" applyNumberFormat="1" applyFont="1" applyFill="1" applyBorder="1">
      <alignment vertical="center"/>
    </xf>
    <xf numFmtId="0" fontId="25" fillId="34" borderId="10" xfId="0" applyNumberFormat="1" applyFont="1" applyFill="1" applyBorder="1">
      <alignment horizontal="left" vertical="center"/>
    </xf>
    <xf numFmtId="0" fontId="25" fillId="34" borderId="14" xfId="0" applyNumberFormat="1" applyFont="1" applyFill="1" applyBorder="1">
      <alignment horizontal="center" vertical="center" wrapText="1"/>
    </xf>
    <xf numFmtId="0" fontId="25" fillId="34" borderId="18" xfId="0" applyNumberFormat="1" applyFont="1" applyFill="1" applyBorder="1">
      <alignment horizontal="center" vertical="center" wrapText="1"/>
    </xf>
    <xf numFmtId="0" fontId="25" fillId="34" borderId="13" xfId="0" applyNumberFormat="1" applyFont="1" applyFill="1" applyBorder="1">
      <alignment horizontal="center" vertical="center" wrapText="1"/>
    </xf>
    <xf numFmtId="0" fontId="25" fillId="34" borderId="19" xfId="0" applyNumberFormat="1" applyFont="1" applyFill="1" applyBorder="1">
      <alignment horizontal="center" vertical="center" wrapText="1"/>
    </xf>
    <xf numFmtId="0" fontId="22" fillId="34" borderId="10" xfId="0" applyNumberFormat="1" applyFont="1" applyFill="1" applyBorder="1">
      <alignment horizontal="center" vertical="center"/>
    </xf>
    <xf numFmtId="0" fontId="22" fillId="0" borderId="10" xfId="0" applyNumberFormat="1" applyFont="1" applyBorder="1">
      <alignment horizontal="center" vertical="center"/>
    </xf>
    <xf numFmtId="3" fontId="21" fillId="34" borderId="11" xfId="0" applyNumberFormat="1" applyFont="1" applyFill="1" applyBorder="1">
      <alignment horizontal="left" vertical="center"/>
    </xf>
    <xf numFmtId="0" fontId="21" fillId="34" borderId="15" xfId="0" applyNumberFormat="1" applyFont="1" applyFill="1" applyBorder="1">
      <alignment horizontal="left" vertical="center"/>
    </xf>
    <xf numFmtId="3" fontId="25" fillId="34" borderId="11" xfId="0" applyNumberFormat="1" applyFont="1" applyFill="1" applyBorder="1">
      <alignment horizontal="left" vertical="center"/>
    </xf>
    <xf numFmtId="0" fontId="25" fillId="34" borderId="13" xfId="0" applyNumberFormat="1" applyFont="1" applyFill="1" applyBorder="1">
      <alignment horizontal="left" vertical="center"/>
    </xf>
    <xf numFmtId="0" fontId="22" fillId="0" borderId="12" xfId="0" applyNumberFormat="1" applyFont="1" applyBorder="1">
      <alignment horizontal="center" vertical="center"/>
    </xf>
    <xf numFmtId="0" fontId="21" fillId="34" borderId="20" xfId="0" applyNumberFormat="1" applyFont="1" applyFill="1" applyBorder="1">
      <alignment vertical="center"/>
    </xf>
    <xf numFmtId="0" fontId="1" fillId="0" borderId="14" xfId="0" applyNumberFormat="1" applyFont="1" applyBorder="1">
      <alignment horizontal="center" vertical="center"/>
    </xf>
    <xf numFmtId="3" fontId="21" fillId="0" borderId="12" xfId="0" applyNumberFormat="1" applyFont="1" applyBorder="1">
      <alignment horizontal="center" vertical="center"/>
    </xf>
    <xf numFmtId="0" fontId="22" fillId="0" borderId="20" xfId="0" applyNumberFormat="1" applyFont="1" applyBorder="1">
      <alignment horizontal="center" vertical="center"/>
    </xf>
    <xf numFmtId="3" fontId="21" fillId="35" borderId="0" xfId="0" applyNumberFormat="1" applyFont="1" applyFill="1">
      <alignment horizontal="right" vertical="center"/>
    </xf>
    <xf numFmtId="0" fontId="21" fillId="33" borderId="0" xfId="0" applyNumberFormat="1" applyFont="1" applyFill="1">
      <alignment horizontal="right" vertical="center"/>
    </xf>
    <xf numFmtId="0" fontId="25" fillId="34" borderId="10" xfId="0" applyNumberFormat="1" applyFont="1" applyFill="1" applyBorder="1">
      <alignment horizontal="center" vertical="center" wrapText="1"/>
    </xf>
    <xf numFmtId="0" fontId="25" fillId="34" borderId="12" xfId="0" applyNumberFormat="1" applyFont="1" applyFill="1" applyBorder="1">
      <alignment horizontal="center" vertical="center" wrapText="1"/>
    </xf>
    <xf numFmtId="1" fontId="21" fillId="34" borderId="10" xfId="0" applyNumberFormat="1" applyFont="1" applyFill="1" applyBorder="1">
      <alignment horizontal="left" vertical="center"/>
    </xf>
    <xf numFmtId="3" fontId="21" fillId="34" borderId="10" xfId="0" applyNumberFormat="1" applyFont="1" applyFill="1" applyBorder="1">
      <alignment horizontal="right" vertical="center"/>
    </xf>
    <xf numFmtId="3" fontId="25" fillId="34" borderId="10" xfId="0" applyNumberFormat="1" applyFont="1" applyFill="1" applyBorder="1">
      <alignment horizontal="right" vertical="center" wrapText="1"/>
    </xf>
    <xf numFmtId="3" fontId="21" fillId="34" borderId="14" xfId="0" applyNumberFormat="1" applyFont="1" applyFill="1" applyBorder="1">
      <alignment horizontal="right" vertical="center"/>
    </xf>
    <xf numFmtId="3" fontId="21" fillId="34" borderId="12" xfId="0" applyNumberFormat="1" applyFont="1" applyFill="1" applyBorder="1">
      <alignment horizontal="right" vertical="center"/>
    </xf>
    <xf numFmtId="0" fontId="21" fillId="34" borderId="21" xfId="0" applyNumberFormat="1" applyFont="1" applyFill="1" applyBorder="1">
      <alignment horizontal="left" vertical="center"/>
    </xf>
    <xf numFmtId="0" fontId="1" fillId="34" borderId="10" xfId="0" applyNumberFormat="1" applyFont="1" applyFill="1" applyBorder="1">
      <alignment vertical="center"/>
    </xf>
    <xf numFmtId="1" fontId="21" fillId="34" borderId="14" xfId="0" applyNumberFormat="1" applyFont="1" applyFill="1" applyBorder="1">
      <alignment horizontal="left" vertical="center"/>
    </xf>
    <xf numFmtId="0" fontId="1" fillId="36" borderId="0" xfId="0" applyNumberFormat="1" applyFont="1" applyFill="1"/>
    <xf numFmtId="0" fontId="21" fillId="34" borderId="21" xfId="0" applyNumberFormat="1" applyFont="1" applyFill="1" applyBorder="1">
      <alignment vertical="center"/>
    </xf>
    <xf numFmtId="0" fontId="21" fillId="34" borderId="21" xfId="0" applyNumberFormat="1" applyFont="1" applyFill="1" applyBorder="1">
      <alignment horizontal="center" vertical="center"/>
    </xf>
    <xf numFmtId="0" fontId="25" fillId="34" borderId="11" xfId="0" applyNumberFormat="1" applyFont="1" applyFill="1" applyBorder="1">
      <alignment horizontal="center" vertical="center" wrapText="1"/>
    </xf>
    <xf numFmtId="0" fontId="21" fillId="34" borderId="13" xfId="0" applyNumberFormat="1" applyFont="1" applyFill="1" applyBorder="1">
      <alignment vertical="center"/>
    </xf>
    <xf numFmtId="1" fontId="21" fillId="34" borderId="11" xfId="0" applyNumberFormat="1" applyFont="1" applyFill="1" applyBorder="1">
      <alignment horizontal="left" vertical="center"/>
    </xf>
    <xf numFmtId="0" fontId="1" fillId="37" borderId="0" xfId="0" applyNumberFormat="1" applyFont="1" applyFill="1"/>
    <xf numFmtId="0" fontId="25" fillId="34" borderId="16" xfId="0" applyNumberFormat="1" applyFont="1" applyFill="1" applyBorder="1">
      <alignment horizontal="center" vertical="center" wrapText="1"/>
    </xf>
    <xf numFmtId="3" fontId="21" fillId="37" borderId="10" xfId="0" applyNumberFormat="1" applyFont="1" applyFill="1" applyBorder="1">
      <alignment horizontal="right" vertical="center"/>
    </xf>
    <xf numFmtId="0" fontId="21" fillId="33" borderId="17" xfId="0" applyNumberFormat="1" applyFont="1" applyFill="1" applyBorder="1">
      <alignment horizontal="right" vertical="center"/>
    </xf>
    <xf numFmtId="3" fontId="21" fillId="37" borderId="14" xfId="0" applyNumberFormat="1" applyFont="1" applyFill="1" applyBorder="1">
      <alignment horizontal="right" vertical="center"/>
    </xf>
    <xf numFmtId="3" fontId="21" fillId="37" borderId="19" xfId="0" applyNumberFormat="1" applyFont="1" applyFill="1" applyBorder="1">
      <alignment horizontal="right" vertical="center"/>
    </xf>
    <xf numFmtId="3" fontId="21" fillId="37" borderId="20" xfId="0" applyNumberFormat="1" applyFont="1" applyFill="1" applyBorder="1">
      <alignment horizontal="right" vertical="center"/>
    </xf>
    <xf numFmtId="3" fontId="21" fillId="37" borderId="12" xfId="0" applyNumberFormat="1" applyFont="1" applyFill="1" applyBorder="1">
      <alignment horizontal="right" vertical="center"/>
    </xf>
    <xf numFmtId="3" fontId="21" fillId="37" borderId="11" xfId="0" applyNumberFormat="1" applyFont="1" applyFill="1" applyBorder="1">
      <alignment horizontal="right" vertical="center"/>
    </xf>
    <xf numFmtId="3" fontId="21" fillId="37" borderId="10" xfId="0" applyNumberFormat="1" applyFont="1" applyFill="1" applyBorder="1">
      <alignment horizontal="right" vertical="center" wrapText="1"/>
    </xf>
    <xf numFmtId="0" fontId="22" fillId="0" borderId="0" xfId="0" applyNumberFormat="1" applyFont="1">
      <alignment vertical="center"/>
    </xf>
    <xf numFmtId="0" fontId="21" fillId="34" borderId="10" xfId="0" applyNumberFormat="1" applyFont="1" applyFill="1" applyBorder="1">
      <alignment horizontal="center" vertical="center"/>
    </xf>
    <xf numFmtId="3" fontId="25" fillId="34" borderId="11" xfId="0" applyNumberFormat="1" applyFont="1" applyFill="1" applyBorder="1">
      <alignment horizontal="center" vertical="center"/>
    </xf>
    <xf numFmtId="3" fontId="25" fillId="34" borderId="10" xfId="0" applyNumberFormat="1" applyFont="1" applyFill="1" applyBorder="1">
      <alignment horizontal="left" vertical="center"/>
    </xf>
    <xf numFmtId="0" fontId="21" fillId="34" borderId="10" xfId="0" applyNumberFormat="1" applyFont="1" applyFill="1" applyBorder="1">
      <alignment horizontal="left" vertical="center" wrapText="1"/>
    </xf>
    <xf numFmtId="3" fontId="21" fillId="37" borderId="20" xfId="0" applyNumberFormat="1" applyFont="1" applyFill="1" applyBorder="1">
      <alignment horizontal="right" vertical="center" wrapText="1"/>
    </xf>
    <xf numFmtId="3" fontId="21" fillId="37" borderId="14" xfId="0" applyNumberFormat="1" applyFont="1" applyFill="1" applyBorder="1">
      <alignment horizontal="right" vertical="center" wrapText="1"/>
    </xf>
    <xf numFmtId="3" fontId="21" fillId="34" borderId="10" xfId="0" applyNumberFormat="1" applyFont="1" applyFill="1" applyBorder="1">
      <alignment horizontal="right" vertical="center" wrapText="1"/>
    </xf>
    <xf numFmtId="0" fontId="25" fillId="34" borderId="18" xfId="0" applyNumberFormat="1" applyFont="1" applyFill="1" applyBorder="1">
      <alignment horizontal="center" vertical="center"/>
    </xf>
    <xf numFmtId="0" fontId="21" fillId="0" borderId="12" xfId="0" applyNumberFormat="1" applyFont="1" applyBorder="1">
      <alignment horizontal="center" vertical="center"/>
    </xf>
    <xf numFmtId="0" fontId="21" fillId="0" borderId="16" xfId="0" applyNumberFormat="1" applyFont="1" applyBorder="1">
      <alignment horizontal="center" vertical="center"/>
    </xf>
    <xf numFmtId="0" fontId="22" fillId="33" borderId="12" xfId="0" applyNumberFormat="1" applyFont="1" applyFill="1" applyBorder="1">
      <alignment horizontal="center" vertical="center"/>
    </xf>
    <xf numFmtId="3" fontId="21" fillId="37" borderId="0" xfId="0" applyNumberFormat="1" applyFont="1" applyFill="1">
      <alignment horizontal="right" vertical="center"/>
    </xf>
    <xf numFmtId="0" fontId="21" fillId="34" borderId="10" xfId="0" applyNumberFormat="1" applyFont="1" applyFill="1" applyBorder="1">
      <alignment horizontal="right" vertical="center"/>
    </xf>
    <xf numFmtId="0" fontId="25" fillId="34" borderId="10" xfId="0" applyNumberFormat="1" applyFont="1" applyFill="1" applyBorder="1">
      <alignment horizontal="left" vertical="center" wrapText="1"/>
    </xf>
    <xf numFmtId="3" fontId="25" fillId="34" borderId="10" xfId="0" applyNumberFormat="1" applyFont="1" applyFill="1" applyBorder="1">
      <alignment horizontal="center" vertical="center"/>
    </xf>
    <xf numFmtId="3" fontId="1" fillId="34" borderId="10" xfId="0" applyNumberFormat="1" applyFont="1" applyFill="1" applyBorder="1">
      <alignment vertical="center"/>
    </xf>
    <xf numFmtId="3" fontId="25" fillId="34" borderId="10" xfId="0" applyNumberFormat="1" applyFont="1" applyFill="1" applyBorder="1">
      <alignment vertical="center"/>
    </xf>
    <xf numFmtId="3" fontId="21" fillId="34" borderId="10" xfId="0" applyNumberFormat="1" applyFont="1" applyFill="1" applyBorder="1">
      <alignment vertical="center"/>
    </xf>
    <xf numFmtId="0" fontId="21" fillId="34" borderId="20" xfId="0" applyNumberFormat="1" applyFont="1" applyFill="1" applyBorder="1">
      <alignment horizontal="left" vertical="center"/>
    </xf>
    <xf numFmtId="0" fontId="1" fillId="0" borderId="0" xfId="0" applyNumberFormat="1" applyFont="1"/>
    <xf numFmtId="3" fontId="21" fillId="37" borderId="12" xfId="0" applyNumberFormat="1" applyFont="1" applyFill="1" applyBorder="1">
      <alignment horizontal="right" vertical="center" wrapText="1"/>
    </xf>
    <xf numFmtId="0" fontId="25" fillId="34" borderId="21" xfId="0" applyNumberFormat="1" applyFont="1" applyFill="1" applyBorder="1">
      <alignment horizontal="center" vertical="center"/>
    </xf>
    <xf numFmtId="0" fontId="25" fillId="34" borderId="19" xfId="0" applyNumberFormat="1" applyFont="1" applyFill="1" applyBorder="1">
      <alignment horizontal="center" vertical="center" wrapText="1"/>
    </xf>
    <xf numFmtId="0" fontId="25" fillId="34" borderId="19" xfId="0" applyNumberFormat="1" applyFont="1" applyFill="1" applyBorder="1">
      <alignment horizontal="center" vertical="center"/>
    </xf>
    <xf numFmtId="0" fontId="25" fillId="34" borderId="14" xfId="0" applyNumberFormat="1" applyFont="1" applyFill="1" applyBorder="1">
      <alignment horizontal="center" vertical="center"/>
    </xf>
    <xf numFmtId="0" fontId="25" fillId="34" borderId="20" xfId="0" applyNumberFormat="1" applyFont="1" applyFill="1" applyBorder="1">
      <alignment horizontal="center" vertical="center"/>
    </xf>
    <xf numFmtId="0" fontId="21" fillId="34" borderId="14" xfId="0" applyNumberFormat="1" applyFont="1" applyFill="1" applyBorder="1">
      <alignment horizontal="center" vertical="center" wrapText="1"/>
    </xf>
    <xf numFmtId="0" fontId="21" fillId="34" borderId="15" xfId="0" applyNumberFormat="1" applyFont="1" applyFill="1" applyBorder="1">
      <alignment horizontal="center" vertical="center"/>
    </xf>
    <xf numFmtId="0" fontId="1" fillId="0" borderId="0" xfId="0" applyNumberFormat="1" applyFont="1"/>
    <xf numFmtId="0" fontId="25" fillId="34" borderId="16" xfId="0" applyNumberFormat="1" applyFont="1" applyFill="1" applyBorder="1">
      <alignment horizontal="center" vertical="center"/>
    </xf>
    <xf numFmtId="3" fontId="1" fillId="34" borderId="11" xfId="0" applyNumberFormat="1" applyFont="1" applyFill="1" applyBorder="1">
      <alignment horizontal="right" vertical="center"/>
    </xf>
    <xf numFmtId="3" fontId="21" fillId="34" borderId="11" xfId="0" applyNumberFormat="1" applyFont="1" applyFill="1" applyBorder="1">
      <alignment horizontal="right" vertical="center"/>
    </xf>
    <xf numFmtId="0" fontId="21" fillId="34" borderId="21" xfId="0" applyNumberFormat="1" applyFont="1" applyFill="1" applyBorder="1">
      <alignment horizontal="left" vertical="center" wrapText="1"/>
    </xf>
    <xf numFmtId="0" fontId="21" fillId="34" borderId="11" xfId="0" applyNumberFormat="1" applyFont="1" applyFill="1" applyBorder="1">
      <alignment horizontal="left" vertical="center" wrapText="1"/>
    </xf>
    <xf numFmtId="0" fontId="21" fillId="34" borderId="12" xfId="0" applyNumberFormat="1" applyFont="1" applyFill="1" applyBorder="1">
      <alignment vertical="center"/>
    </xf>
    <xf numFmtId="3" fontId="1" fillId="0" borderId="0" xfId="0" applyNumberFormat="1" applyFont="1"/>
    <xf numFmtId="0" fontId="21" fillId="34" borderId="17" xfId="0" applyNumberFormat="1" applyFont="1" applyFill="1" applyBorder="1">
      <alignment horizontal="left" vertical="center"/>
    </xf>
    <xf numFmtId="3" fontId="21" fillId="34" borderId="21" xfId="0" applyNumberFormat="1" applyFont="1" applyFill="1" applyBorder="1">
      <alignment horizontal="left" vertical="center"/>
    </xf>
    <xf numFmtId="3" fontId="21" fillId="34" borderId="22" xfId="0" applyNumberFormat="1" applyFont="1" applyFill="1" applyBorder="1">
      <alignment horizontal="left" vertical="center"/>
    </xf>
    <xf numFmtId="0" fontId="1" fillId="0" borderId="0" xfId="0" applyNumberFormat="1" applyFont="1">
      <alignment vertical="center"/>
    </xf>
    <xf numFmtId="3" fontId="21" fillId="34" borderId="13" xfId="0" applyNumberFormat="1" applyFont="1" applyFill="1" applyBorder="1">
      <alignment horizontal="right" vertical="center"/>
    </xf>
    <xf numFmtId="0" fontId="25" fillId="34" borderId="10" xfId="0" applyNumberFormat="1" applyFont="1" applyFill="1" applyBorder="1">
      <alignment horizontal="left" vertical="center"/>
    </xf>
    <xf numFmtId="1" fontId="25" fillId="34" borderId="11" xfId="0" applyNumberFormat="1" applyFont="1" applyFill="1" applyBorder="1">
      <alignment vertical="center"/>
    </xf>
    <xf numFmtId="1" fontId="1" fillId="0" borderId="0" xfId="0" applyNumberFormat="1" applyFont="1"/>
    <xf numFmtId="0" fontId="1" fillId="0" borderId="0" xfId="0" applyNumberFormat="1" applyFont="1">
      <alignment horizontal="center" vertical="center"/>
    </xf>
    <xf numFmtId="3" fontId="21" fillId="34" borderId="13" xfId="0" applyNumberFormat="1" applyFont="1" applyFill="1" applyBorder="1">
      <alignment horizontal="left" vertical="center"/>
    </xf>
    <xf numFmtId="3" fontId="1" fillId="34" borderId="10" xfId="0" applyNumberFormat="1" applyFont="1" applyFill="1" applyBorder="1">
      <alignment horizontal="right" vertical="center"/>
    </xf>
    <xf numFmtId="0" fontId="25" fillId="34" borderId="13" xfId="0" applyNumberFormat="1" applyFont="1" applyFill="1" applyBorder="1">
      <alignment vertical="center"/>
    </xf>
    <xf numFmtId="0" fontId="25" fillId="34" borderId="17" xfId="0" applyNumberFormat="1" applyFont="1" applyFill="1" applyBorder="1">
      <alignment horizontal="center" vertical="center" wrapText="1"/>
    </xf>
    <xf numFmtId="0" fontId="25" fillId="34" borderId="20" xfId="0" applyNumberFormat="1" applyFont="1" applyFill="1" applyBorder="1">
      <alignment horizontal="center" vertical="center" wrapText="1"/>
    </xf>
    <xf numFmtId="0" fontId="25" fillId="34" borderId="22"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0" fontId="21" fillId="34" borderId="14" xfId="0" applyNumberFormat="1" applyFont="1" applyFill="1" applyBorder="1">
      <alignment vertical="center"/>
    </xf>
    <xf numFmtId="0" fontId="21" fillId="34" borderId="14" xfId="0" applyNumberFormat="1" applyFont="1" applyFill="1" applyBorder="1">
      <alignment horizontal="center" vertical="center"/>
    </xf>
    <xf numFmtId="0" fontId="21" fillId="34" borderId="10" xfId="0" applyNumberFormat="1" applyFont="1" applyFill="1" applyBorder="1">
      <alignment horizontal="center" vertical="center"/>
    </xf>
    <xf numFmtId="0" fontId="21" fillId="34" borderId="20" xfId="0" applyNumberFormat="1" applyFont="1" applyFill="1" applyBorder="1">
      <alignment horizontal="center" vertical="center"/>
    </xf>
    <xf numFmtId="3" fontId="21" fillId="37" borderId="23" xfId="0" applyNumberFormat="1" applyFont="1" applyFill="1" applyBorder="1">
      <alignment horizontal="right" vertical="center"/>
    </xf>
    <xf numFmtId="0" fontId="1" fillId="34" borderId="10" xfId="0" applyNumberFormat="1" applyFont="1" applyFill="1" applyBorder="1">
      <alignment horizontal="right" vertical="center"/>
    </xf>
    <xf numFmtId="0" fontId="1" fillId="34" borderId="10" xfId="0" applyNumberFormat="1" applyFont="1" applyFill="1" applyBorder="1">
      <alignment horizontal="left" vertical="center"/>
    </xf>
    <xf numFmtId="1" fontId="21" fillId="34" borderId="16" xfId="0" applyNumberFormat="1" applyFont="1" applyFill="1" applyBorder="1">
      <alignment horizontal="left" vertical="center"/>
    </xf>
    <xf numFmtId="0" fontId="21" fillId="34" borderId="12" xfId="0" applyNumberFormat="1" applyFont="1" applyFill="1" applyBorder="1">
      <alignment horizontal="center" vertical="center"/>
    </xf>
    <xf numFmtId="0" fontId="21" fillId="34" borderId="12" xfId="0" applyNumberFormat="1" applyFont="1" applyFill="1" applyBorder="1">
      <alignment horizontal="right" vertical="center"/>
    </xf>
    <xf numFmtId="1" fontId="21" fillId="34" borderId="20" xfId="0" applyNumberFormat="1" applyFont="1" applyFill="1" applyBorder="1">
      <alignment horizontal="left" vertical="center"/>
    </xf>
    <xf numFmtId="0" fontId="21" fillId="34" borderId="14" xfId="0" applyNumberFormat="1" applyFont="1" applyFill="1" applyBorder="1">
      <alignment horizontal="right" vertical="center"/>
    </xf>
    <xf numFmtId="0" fontId="25" fillId="34" borderId="10" xfId="0" applyNumberFormat="1" applyFont="1" applyFill="1" applyBorder="1">
      <alignment horizontal="right" vertical="center"/>
    </xf>
    <xf numFmtId="0" fontId="25" fillId="34" borderId="10" xfId="0" applyNumberFormat="1" applyFont="1" applyFill="1" applyBorder="1">
      <alignment horizontal="right" vertical="center" wrapText="1"/>
    </xf>
    <xf numFmtId="3" fontId="21" fillId="37" borderId="11" xfId="0" applyNumberFormat="1" applyFont="1" applyFill="1" applyBorder="1">
      <alignment horizontal="right" vertical="center" wrapText="1"/>
    </xf>
    <xf numFmtId="4" fontId="22" fillId="35" borderId="17" xfId="0" applyNumberFormat="1" applyFont="1" applyFill="1" applyBorder="1">
      <alignment horizontal="left" vertical="center"/>
    </xf>
    <xf numFmtId="4" fontId="22" fillId="35" borderId="22" xfId="0" applyNumberFormat="1" applyFont="1" applyFill="1" applyBorder="1">
      <alignment horizontal="left" vertical="center"/>
    </xf>
    <xf numFmtId="4" fontId="22" fillId="35" borderId="21" xfId="0" applyNumberFormat="1" applyFont="1" applyFill="1" applyBorder="1">
      <alignment horizontal="left" vertical="center"/>
    </xf>
    <xf numFmtId="4" fontId="22" fillId="35" borderId="0" xfId="0" applyNumberFormat="1" applyFont="1" applyFill="1">
      <alignment horizontal="left" vertical="center"/>
    </xf>
    <xf numFmtId="0" fontId="22" fillId="35" borderId="21" xfId="0" applyNumberFormat="1" applyFont="1" applyFill="1" applyBorder="1">
      <alignment horizontal="left" vertical="center"/>
    </xf>
    <xf numFmtId="3" fontId="21" fillId="35" borderId="10" xfId="0" applyNumberFormat="1" applyFont="1" applyFill="1" applyBorder="1">
      <alignment horizontal="right" vertical="center"/>
    </xf>
    <xf numFmtId="3" fontId="21" fillId="35" borderId="12" xfId="0" applyNumberFormat="1" applyFont="1" applyFill="1" applyBorder="1">
      <alignment horizontal="right" vertical="center"/>
    </xf>
    <xf numFmtId="3" fontId="21" fillId="35" borderId="14" xfId="0" applyNumberFormat="1" applyFont="1" applyFill="1" applyBorder="1">
      <alignment horizontal="right" vertical="center"/>
    </xf>
    <xf numFmtId="3" fontId="21" fillId="35" borderId="10" xfId="0" applyNumberFormat="1" applyFont="1" applyFill="1" applyBorder="1">
      <alignment horizontal="right" vertical="center" wrapText="1"/>
    </xf>
    <xf numFmtId="3" fontId="21" fillId="35" borderId="11" xfId="0" applyNumberFormat="1" applyFont="1" applyFill="1" applyBorder="1">
      <alignment horizontal="right" vertical="center"/>
    </xf>
    <xf numFmtId="3" fontId="21" fillId="35" borderId="14" xfId="0" applyNumberFormat="1" applyFont="1" applyFill="1" applyBorder="1">
      <alignment horizontal="right" vertical="center" wrapText="1"/>
    </xf>
    <xf numFmtId="3" fontId="21" fillId="35" borderId="20" xfId="0" applyNumberFormat="1" applyFont="1" applyFill="1" applyBorder="1">
      <alignment horizontal="right" vertical="center"/>
    </xf>
    <xf numFmtId="3" fontId="21" fillId="35" borderId="19" xfId="0" applyNumberFormat="1" applyFont="1" applyFill="1" applyBorder="1">
      <alignment horizontal="right" vertical="center"/>
    </xf>
    <xf numFmtId="3" fontId="21" fillId="35" borderId="12" xfId="0" applyNumberFormat="1" applyFont="1" applyFill="1" applyBorder="1">
      <alignment horizontal="right" vertical="center" wrapText="1"/>
    </xf>
    <xf numFmtId="3" fontId="21" fillId="37" borderId="18" xfId="0" applyNumberFormat="1" applyFont="1" applyFill="1" applyBorder="1">
      <alignment horizontal="right" vertical="center"/>
    </xf>
    <xf numFmtId="3" fontId="21" fillId="35" borderId="11" xfId="0" applyNumberFormat="1" applyFont="1" applyFill="1" applyBorder="1">
      <alignment horizontal="right" vertical="center" wrapText="1"/>
    </xf>
    <xf numFmtId="3" fontId="21" fillId="35" borderId="20" xfId="0" applyNumberFormat="1" applyFont="1" applyFill="1" applyBorder="1">
      <alignment horizontal="right" vertical="center" wrapText="1"/>
    </xf>
    <xf numFmtId="3" fontId="21" fillId="35" borderId="13" xfId="0" applyNumberFormat="1" applyFont="1" applyFill="1" applyBorder="1">
      <alignment horizontal="right" vertical="center" wrapText="1"/>
    </xf>
    <xf numFmtId="3" fontId="21" fillId="35" borderId="0" xfId="0" applyNumberFormat="1" applyFont="1" applyFill="1">
      <alignment horizontal="right" vertical="center"/>
    </xf>
    <xf numFmtId="3" fontId="21" fillId="35" borderId="16" xfId="0" applyNumberFormat="1" applyFont="1" applyFill="1" applyBorder="1">
      <alignment horizontal="right" vertical="center"/>
    </xf>
    <xf numFmtId="3" fontId="21" fillId="35" borderId="19" xfId="0" applyNumberFormat="1" applyFont="1" applyFill="1" applyBorder="1">
      <alignment horizontal="right" vertical="center" wrapText="1"/>
    </xf>
    <xf numFmtId="0" fontId="21" fillId="35" borderId="10" xfId="0" applyNumberFormat="1" applyFont="1" applyFill="1" applyBorder="1">
      <alignment horizontal="right" vertical="center"/>
    </xf>
    <xf numFmtId="0" fontId="25" fillId="34" borderId="15" xfId="0" applyNumberFormat="1" applyFont="1" applyFill="1" applyBorder="1">
      <alignment vertical="center"/>
    </xf>
    <xf numFmtId="3" fontId="25" fillId="34" borderId="20" xfId="0" applyNumberFormat="1" applyFont="1" applyFill="1" applyBorder="1">
      <alignment horizontal="left" vertical="center"/>
    </xf>
    <xf numFmtId="3" fontId="21" fillId="34" borderId="20" xfId="0" applyNumberFormat="1" applyFont="1" applyFill="1" applyBorder="1">
      <alignment horizontal="left" vertical="center"/>
    </xf>
    <xf numFmtId="1" fontId="25" fillId="34" borderId="10" xfId="0" applyNumberFormat="1" applyFont="1" applyFill="1" applyBorder="1">
      <alignment horizontal="left" vertical="center"/>
    </xf>
    <xf numFmtId="3" fontId="21" fillId="35" borderId="18" xfId="0" applyNumberFormat="1" applyFont="1" applyFill="1" applyBorder="1">
      <alignment horizontal="right" vertical="center"/>
    </xf>
    <xf numFmtId="0" fontId="25" fillId="34" borderId="13" xfId="0" applyNumberFormat="1" applyFont="1" applyFill="1" applyBorder="1">
      <alignment horizontal="center" vertical="center"/>
    </xf>
    <xf numFmtId="0" fontId="21" fillId="34" borderId="12" xfId="0" applyNumberFormat="1" applyFont="1" applyFill="1" applyBorder="1">
      <alignment horizontal="center" vertical="center"/>
    </xf>
    <xf numFmtId="0" fontId="21" fillId="34" borderId="19" xfId="0" applyNumberFormat="1" applyFont="1" applyFill="1" applyBorder="1">
      <alignment horizontal="center" vertical="center"/>
    </xf>
    <xf numFmtId="0" fontId="25" fillId="34" borderId="10" xfId="0" applyNumberFormat="1" applyFont="1" applyFill="1" applyBorder="1">
      <alignment vertical="center" wrapText="1"/>
    </xf>
    <xf numFmtId="0" fontId="25" fillId="34" borderId="10" xfId="0" applyNumberFormat="1" applyFont="1" applyFill="1" applyBorder="1">
      <alignment vertical="center" wrapText="1"/>
    </xf>
    <xf numFmtId="3" fontId="21" fillId="34" borderId="20" xfId="0" applyNumberFormat="1" applyFont="1" applyFill="1" applyBorder="1">
      <alignment horizontal="right" vertical="center"/>
    </xf>
    <xf numFmtId="0" fontId="25" fillId="34" borderId="16" xfId="0" applyNumberFormat="1" applyFont="1" applyFill="1" applyBorder="1">
      <alignment horizontal="center" vertical="center"/>
    </xf>
    <xf numFmtId="9" fontId="21" fillId="34" borderId="10" xfId="0" applyNumberFormat="1" applyFont="1" applyFill="1" applyBorder="1">
      <alignment horizontal="left" vertical="center"/>
    </xf>
    <xf numFmtId="0" fontId="1" fillId="34" borderId="10" xfId="0" applyNumberFormat="1" applyFont="1" applyFill="1" applyBorder="1">
      <alignment horizontal="center" vertical="center"/>
    </xf>
    <xf numFmtId="0" fontId="1" fillId="34" borderId="12" xfId="0" applyNumberFormat="1" applyFont="1" applyFill="1" applyBorder="1">
      <alignment vertical="center"/>
    </xf>
    <xf numFmtId="3" fontId="1" fillId="34" borderId="20" xfId="0" applyNumberFormat="1" applyFont="1" applyFill="1" applyBorder="1">
      <alignment horizontal="right" vertical="center"/>
    </xf>
    <xf numFmtId="0" fontId="1" fillId="34" borderId="21" xfId="0" applyNumberFormat="1" applyFont="1" applyFill="1" applyBorder="1">
      <alignment horizontal="right" vertical="center"/>
    </xf>
    <xf numFmtId="0" fontId="1" fillId="34" borderId="0" xfId="0" applyNumberFormat="1" applyFont="1" applyFill="1">
      <alignment vertical="center"/>
    </xf>
    <xf numFmtId="3" fontId="25" fillId="34" borderId="13" xfId="0" applyNumberFormat="1" applyFont="1" applyFill="1" applyBorder="1">
      <alignment horizontal="left" vertical="center"/>
    </xf>
    <xf numFmtId="3" fontId="22" fillId="0" borderId="21" xfId="0" applyNumberFormat="1" applyFont="1" applyBorder="1">
      <alignment horizontal="left" vertical="center"/>
    </xf>
    <xf numFmtId="3" fontId="21" fillId="0" borderId="10" xfId="0" applyNumberFormat="1" applyFont="1" applyBorder="1">
      <alignment horizontal="center" vertical="center"/>
    </xf>
    <xf numFmtId="3" fontId="21" fillId="0" borderId="14" xfId="0" applyNumberFormat="1" applyFont="1" applyBorder="1">
      <alignment horizontal="center" vertical="center"/>
    </xf>
    <xf numFmtId="3" fontId="21" fillId="0" borderId="11" xfId="0" applyNumberFormat="1" applyFont="1" applyBorder="1">
      <alignment horizontal="center" vertical="center"/>
    </xf>
    <xf numFmtId="3" fontId="21" fillId="0" borderId="10" xfId="0" applyNumberFormat="1" applyFont="1" applyBorder="1">
      <alignment horizontal="right" vertical="center"/>
    </xf>
    <xf numFmtId="3" fontId="21" fillId="0" borderId="14" xfId="0" applyNumberFormat="1" applyFont="1" applyBorder="1">
      <alignment horizontal="right" vertical="center"/>
    </xf>
    <xf numFmtId="3" fontId="21" fillId="0" borderId="11" xfId="0" applyNumberFormat="1" applyFont="1" applyBorder="1">
      <alignment horizontal="right" vertical="center"/>
    </xf>
    <xf numFmtId="3" fontId="21" fillId="0" borderId="10" xfId="0" applyNumberFormat="1" applyFont="1" applyBorder="1">
      <alignment horizontal="right" vertical="center" wrapText="1"/>
    </xf>
    <xf numFmtId="3" fontId="21" fillId="0" borderId="12" xfId="0" applyNumberFormat="1" applyFont="1" applyBorder="1">
      <alignment horizontal="right" vertical="center" wrapText="1"/>
    </xf>
    <xf numFmtId="3" fontId="21" fillId="0" borderId="14" xfId="0" applyNumberFormat="1" applyFont="1" applyBorder="1">
      <alignment horizontal="right" vertical="center" wrapText="1"/>
    </xf>
    <xf numFmtId="3" fontId="21" fillId="0" borderId="12" xfId="0" applyNumberFormat="1" applyFont="1" applyBorder="1">
      <alignment horizontal="right" vertical="center"/>
    </xf>
    <xf numFmtId="3" fontId="21" fillId="0" borderId="20" xfId="0" applyNumberFormat="1" applyFont="1" applyBorder="1">
      <alignment horizontal="right" vertical="center"/>
    </xf>
    <xf numFmtId="3" fontId="21" fillId="0" borderId="20" xfId="0" applyNumberFormat="1" applyFont="1" applyBorder="1">
      <alignment horizontal="right" vertical="center" wrapText="1"/>
    </xf>
    <xf numFmtId="3" fontId="21" fillId="0" borderId="15" xfId="0" applyNumberFormat="1" applyFont="1" applyBorder="1">
      <alignment horizontal="right" vertical="center"/>
    </xf>
    <xf numFmtId="3" fontId="21" fillId="0" borderId="19" xfId="0" applyNumberFormat="1" applyFont="1" applyBorder="1">
      <alignment horizontal="right" vertical="center"/>
    </xf>
    <xf numFmtId="3" fontId="21" fillId="0" borderId="11" xfId="0" applyNumberFormat="1" applyFont="1" applyBorder="1">
      <alignment horizontal="right" vertical="center" wrapText="1"/>
    </xf>
    <xf numFmtId="3" fontId="21" fillId="0" borderId="13" xfId="0" applyNumberFormat="1" applyFont="1" applyBorder="1">
      <alignment horizontal="right" vertical="center"/>
    </xf>
    <xf numFmtId="3" fontId="21" fillId="0" borderId="19" xfId="0" applyNumberFormat="1" applyFont="1" applyBorder="1">
      <alignment horizontal="right" vertical="center" wrapText="1"/>
    </xf>
    <xf numFmtId="3" fontId="21" fillId="0" borderId="21" xfId="0" applyNumberFormat="1" applyFont="1" applyBorder="1">
      <alignment horizontal="right" vertical="center" wrapText="1"/>
    </xf>
    <xf numFmtId="3" fontId="22" fillId="0" borderId="21" xfId="0" applyNumberFormat="1" applyFont="1" applyBorder="1">
      <alignment horizontal="left" vertical="center"/>
    </xf>
    <xf numFmtId="3" fontId="21" fillId="0" borderId="10" xfId="0" applyNumberFormat="1" applyFont="1" applyBorder="1">
      <alignment horizontal="right" vertical="center" wrapText="1"/>
    </xf>
    <xf numFmtId="3" fontId="21" fillId="0" borderId="10" xfId="0" applyNumberFormat="1" applyFont="1" applyBorder="1">
      <alignment horizontal="right" vertical="center"/>
    </xf>
    <xf numFmtId="3" fontId="21" fillId="0" borderId="10" xfId="0" applyNumberFormat="1" applyFont="1" applyBorder="1">
      <alignment horizontal="center" vertical="center"/>
    </xf>
    <xf numFmtId="3" fontId="21" fillId="38" borderId="10" xfId="0" applyNumberFormat="1" applyFont="1" applyFill="1" applyBorder="1">
      <alignment horizontal="right" vertical="center"/>
    </xf>
    <xf numFmtId="3" fontId="21" fillId="0" borderId="20" xfId="0" applyNumberFormat="1" applyFont="1" applyBorder="1">
      <alignment horizontal="right" vertical="center" wrapText="1"/>
    </xf>
    <xf numFmtId="0" fontId="1" fillId="0" borderId="0" xfId="0" applyFont="1"/>
    <xf numFmtId="0" fontId="20" fillId="0" borderId="0" xfId="0" applyNumberFormat="1" applyFont="1">
      <alignment horizontal="center" vertical="center"/>
    </xf>
    <xf numFmtId="0" fontId="20" fillId="0" borderId="0" xfId="0" applyNumberFormat="1" applyFont="1">
      <alignment horizontal="center" vertical="center"/>
    </xf>
    <xf numFmtId="0" fontId="1" fillId="0" borderId="0" xfId="0" applyNumberFormat="1" applyFont="1">
      <alignment vertical="center"/>
    </xf>
    <xf numFmtId="0" fontId="1" fillId="33" borderId="0" xfId="0" applyNumberFormat="1" applyFont="1" applyFill="1">
      <alignment vertical="center"/>
    </xf>
    <xf numFmtId="0" fontId="1" fillId="33" borderId="0" xfId="0" applyNumberFormat="1" applyFont="1" applyFill="1">
      <alignment horizontal="right" vertical="center"/>
    </xf>
    <xf numFmtId="4" fontId="22" fillId="35" borderId="17" xfId="0" applyNumberFormat="1" applyFont="1" applyFill="1" applyBorder="1">
      <alignment horizontal="left" vertical="center"/>
    </xf>
    <xf numFmtId="4" fontId="22" fillId="35" borderId="22" xfId="0" applyNumberFormat="1" applyFont="1" applyFill="1" applyBorder="1">
      <alignment horizontal="left" vertical="center"/>
    </xf>
    <xf numFmtId="4" fontId="22" fillId="35" borderId="21" xfId="0" applyNumberFormat="1" applyFont="1" applyFill="1" applyBorder="1">
      <alignment horizontal="left" vertical="center"/>
    </xf>
    <xf numFmtId="4" fontId="22" fillId="35" borderId="0" xfId="0" applyNumberFormat="1" applyFont="1" applyFill="1">
      <alignment horizontal="left" vertical="center"/>
    </xf>
    <xf numFmtId="0" fontId="22" fillId="35" borderId="21" xfId="0" applyFont="1" applyFill="1" applyBorder="1">
      <alignment horizontal="left" vertical="center"/>
    </xf>
    <xf numFmtId="0" fontId="22" fillId="35" borderId="0" xfId="0" applyFont="1" applyFill="1">
      <alignment horizontal="left" vertical="center"/>
    </xf>
    <xf numFmtId="0" fontId="22" fillId="35" borderId="21" xfId="0" applyNumberFormat="1" applyFont="1" applyFill="1" applyBorder="1">
      <alignment horizontal="left" vertical="center"/>
    </xf>
    <xf numFmtId="0" fontId="1" fillId="0" borderId="0" xfId="0" applyNumberFormat="1" applyFont="1">
      <alignment horizontal="right" vertical="center"/>
    </xf>
    <xf numFmtId="3" fontId="22" fillId="0" borderId="21" xfId="0" applyNumberFormat="1" applyFont="1" applyBorder="1">
      <alignment horizontal="left" vertical="center"/>
    </xf>
    <xf numFmtId="0" fontId="1" fillId="0" borderId="0" xfId="0" applyNumberFormat="1" applyFont="1">
      <alignment horizontal="left" vertical="center"/>
    </xf>
    <xf numFmtId="0" fontId="1" fillId="0" borderId="0" xfId="0" applyNumberFormat="1" applyFont="1"/>
    <xf numFmtId="0" fontId="1" fillId="0" borderId="0" xfId="0" applyNumberFormat="1" applyFont="1"/>
    <xf numFmtId="0" fontId="22" fillId="0" borderId="0" xfId="0" applyNumberFormat="1" applyFont="1">
      <alignment vertical="center"/>
    </xf>
    <xf numFmtId="0" fontId="22" fillId="34" borderId="10" xfId="0" applyNumberFormat="1" applyFont="1" applyFill="1" applyBorder="1">
      <alignment horizontal="center" vertical="center"/>
    </xf>
    <xf numFmtId="0" fontId="22" fillId="0" borderId="12" xfId="0" applyNumberFormat="1" applyFont="1" applyBorder="1">
      <alignment horizontal="center" vertical="center"/>
    </xf>
    <xf numFmtId="0" fontId="22" fillId="0" borderId="10" xfId="0" applyNumberFormat="1" applyFont="1" applyBorder="1">
      <alignment horizontal="center" vertical="center"/>
    </xf>
    <xf numFmtId="0" fontId="21" fillId="34" borderId="10" xfId="0" applyNumberFormat="1" applyFont="1" applyFill="1" applyBorder="1">
      <alignment horizontal="center" vertical="center"/>
    </xf>
    <xf numFmtId="0" fontId="21" fillId="34" borderId="20" xfId="0" applyNumberFormat="1" applyFont="1" applyFill="1" applyBorder="1">
      <alignment vertical="center"/>
    </xf>
    <xf numFmtId="3" fontId="21" fillId="0" borderId="10" xfId="0" applyNumberFormat="1" applyFont="1" applyBorder="1">
      <alignment horizontal="center" vertical="center"/>
    </xf>
    <xf numFmtId="0" fontId="22" fillId="0" borderId="10" xfId="0" applyNumberFormat="1" applyFont="1" applyBorder="1">
      <alignment vertical="center"/>
    </xf>
    <xf numFmtId="0" fontId="1" fillId="0" borderId="14" xfId="0" applyNumberFormat="1" applyFont="1" applyBorder="1">
      <alignment horizontal="center" vertical="center"/>
    </xf>
    <xf numFmtId="0" fontId="21" fillId="0" borderId="10" xfId="0" applyNumberFormat="1" applyFont="1" applyBorder="1">
      <alignment vertical="center"/>
    </xf>
    <xf numFmtId="3" fontId="21" fillId="0" borderId="12" xfId="0" applyNumberFormat="1" applyFont="1" applyBorder="1">
      <alignment horizontal="center" vertical="center"/>
    </xf>
    <xf numFmtId="0" fontId="21" fillId="34" borderId="11" xfId="0" applyNumberFormat="1" applyFont="1" applyFill="1" applyBorder="1">
      <alignment vertical="center"/>
    </xf>
    <xf numFmtId="0" fontId="22" fillId="0" borderId="20" xfId="0" applyNumberFormat="1" applyFont="1" applyBorder="1">
      <alignment horizontal="center" vertical="center"/>
    </xf>
    <xf numFmtId="0" fontId="21" fillId="34" borderId="10" xfId="0" applyNumberFormat="1" applyFont="1" applyFill="1" applyBorder="1">
      <alignment vertical="center"/>
    </xf>
    <xf numFmtId="0" fontId="22" fillId="0" borderId="10" xfId="0" applyNumberFormat="1" applyFont="1" applyBorder="1">
      <alignment horizontal="center" vertical="center"/>
    </xf>
    <xf numFmtId="0" fontId="1" fillId="0" borderId="0" xfId="0" applyNumberFormat="1" applyFont="1">
      <alignment vertical="center"/>
    </xf>
    <xf numFmtId="0" fontId="1" fillId="0" borderId="10" xfId="0" applyNumberFormat="1" applyFont="1" applyBorder="1">
      <alignment vertical="center"/>
    </xf>
    <xf numFmtId="0" fontId="21" fillId="0" borderId="10" xfId="0" applyNumberFormat="1" applyFont="1" applyBorder="1">
      <alignment horizontal="center" vertical="center"/>
    </xf>
    <xf numFmtId="0" fontId="22" fillId="33" borderId="10" xfId="0" applyNumberFormat="1" applyFont="1" applyFill="1" applyBorder="1">
      <alignment horizontal="center" vertical="center"/>
    </xf>
    <xf numFmtId="0" fontId="21" fillId="0" borderId="12" xfId="0" applyNumberFormat="1" applyFont="1" applyBorder="1">
      <alignment horizontal="center" vertical="center"/>
    </xf>
    <xf numFmtId="0" fontId="1" fillId="0" borderId="12" xfId="0" applyNumberFormat="1" applyFont="1" applyBorder="1">
      <alignment vertical="center"/>
    </xf>
    <xf numFmtId="0" fontId="22" fillId="33" borderId="12" xfId="0" applyNumberFormat="1" applyFont="1" applyFill="1" applyBorder="1">
      <alignment horizontal="center" vertical="center"/>
    </xf>
    <xf numFmtId="0" fontId="22" fillId="0" borderId="0" xfId="0" applyNumberFormat="1" applyFont="1">
      <alignment vertical="center"/>
    </xf>
    <xf numFmtId="0" fontId="21" fillId="34" borderId="10" xfId="0" applyNumberFormat="1" applyFont="1" applyFill="1" applyBorder="1">
      <alignment horizontal="center" vertical="center"/>
    </xf>
    <xf numFmtId="0" fontId="1" fillId="0" borderId="16" xfId="0" applyNumberFormat="1" applyFont="1" applyBorder="1">
      <alignment vertical="center"/>
    </xf>
    <xf numFmtId="0" fontId="21" fillId="0" borderId="16" xfId="0" applyNumberFormat="1" applyFont="1" applyBorder="1">
      <alignment horizontal="center" vertical="center"/>
    </xf>
    <xf numFmtId="3" fontId="21" fillId="35" borderId="0" xfId="0" applyNumberFormat="1" applyFont="1" applyFill="1">
      <alignment horizontal="right" vertical="center"/>
    </xf>
    <xf numFmtId="0" fontId="1" fillId="33" borderId="0" xfId="0" applyNumberFormat="1" applyFont="1" applyFill="1">
      <alignment horizontal="center" vertical="center"/>
    </xf>
    <xf numFmtId="0" fontId="1" fillId="0" borderId="0" xfId="0" applyNumberFormat="1" applyFont="1">
      <alignment vertical="center"/>
    </xf>
    <xf numFmtId="0" fontId="23" fillId="0" borderId="0" xfId="0" applyNumberFormat="1" applyFont="1">
      <alignment horizontal="center" vertical="center"/>
    </xf>
    <xf numFmtId="0" fontId="23" fillId="0" borderId="0" xfId="0" applyNumberFormat="1" applyFont="1">
      <alignment horizontal="center" vertical="center"/>
    </xf>
    <xf numFmtId="0" fontId="24" fillId="0" borderId="0" xfId="0" applyNumberFormat="1" applyFont="1">
      <alignment horizontal="center" vertical="center"/>
    </xf>
    <xf numFmtId="0" fontId="24" fillId="0" borderId="0" xfId="0" applyNumberFormat="1" applyFont="1">
      <alignment horizontal="center" vertical="center"/>
    </xf>
    <xf numFmtId="0" fontId="21" fillId="0" borderId="0" xfId="0" applyNumberFormat="1" applyFont="1">
      <alignment horizontal="right" vertical="center"/>
    </xf>
    <xf numFmtId="0" fontId="25" fillId="34" borderId="10" xfId="0" applyNumberFormat="1" applyFont="1" applyFill="1" applyBorder="1">
      <alignment horizontal="center" vertical="center"/>
    </xf>
    <xf numFmtId="0" fontId="25" fillId="34" borderId="12" xfId="0" applyNumberFormat="1" applyFont="1" applyFill="1" applyBorder="1">
      <alignment horizontal="center" vertical="center"/>
    </xf>
    <xf numFmtId="3" fontId="25" fillId="34" borderId="11" xfId="0" applyNumberFormat="1" applyFont="1" applyFill="1" applyBorder="1">
      <alignment horizontal="center" vertical="center"/>
    </xf>
    <xf numFmtId="3" fontId="21" fillId="37" borderId="10" xfId="0" applyNumberFormat="1" applyFont="1" applyFill="1" applyBorder="1">
      <alignment horizontal="right" vertical="center"/>
    </xf>
    <xf numFmtId="0" fontId="21" fillId="34" borderId="10" xfId="0" applyNumberFormat="1" applyFont="1" applyFill="1" applyBorder="1">
      <alignment horizontal="left" vertical="center"/>
    </xf>
    <xf numFmtId="3" fontId="25" fillId="34" borderId="11" xfId="0" applyNumberFormat="1" applyFont="1" applyFill="1" applyBorder="1">
      <alignment horizontal="left" vertical="center"/>
    </xf>
    <xf numFmtId="3" fontId="21" fillId="37" borderId="14" xfId="0" applyNumberFormat="1" applyFont="1" applyFill="1" applyBorder="1">
      <alignment horizontal="right" vertical="center"/>
    </xf>
    <xf numFmtId="3" fontId="21" fillId="37" borderId="12" xfId="0" applyNumberFormat="1" applyFont="1" applyFill="1" applyBorder="1">
      <alignment horizontal="right" vertical="center"/>
    </xf>
    <xf numFmtId="3" fontId="21" fillId="34" borderId="11" xfId="0" applyNumberFormat="1" applyFont="1" applyFill="1" applyBorder="1">
      <alignment horizontal="left" vertical="center"/>
    </xf>
    <xf numFmtId="3" fontId="21" fillId="35" borderId="10" xfId="0" applyNumberFormat="1" applyFont="1" applyFill="1" applyBorder="1">
      <alignment horizontal="right" vertical="center"/>
    </xf>
    <xf numFmtId="0" fontId="25" fillId="34" borderId="11" xfId="0" applyNumberFormat="1" applyFont="1" applyFill="1" applyBorder="1">
      <alignment horizontal="left" vertical="center"/>
    </xf>
    <xf numFmtId="0" fontId="21" fillId="34" borderId="11" xfId="0" applyNumberFormat="1" applyFont="1" applyFill="1" applyBorder="1">
      <alignment horizontal="left" vertical="center"/>
    </xf>
    <xf numFmtId="0" fontId="21" fillId="34" borderId="12" xfId="0" applyNumberFormat="1" applyFont="1" applyFill="1" applyBorder="1">
      <alignment horizontal="left" vertical="center"/>
    </xf>
    <xf numFmtId="3" fontId="25" fillId="34" borderId="13" xfId="0" applyNumberFormat="1" applyFont="1" applyFill="1" applyBorder="1">
      <alignment horizontal="left" vertical="center"/>
    </xf>
    <xf numFmtId="3" fontId="21" fillId="35" borderId="12" xfId="0" applyNumberFormat="1" applyFont="1" applyFill="1" applyBorder="1">
      <alignment horizontal="right" vertical="center"/>
    </xf>
    <xf numFmtId="0" fontId="25" fillId="34" borderId="10" xfId="0" applyNumberFormat="1" applyFont="1" applyFill="1" applyBorder="1">
      <alignment horizontal="center" vertical="center"/>
    </xf>
    <xf numFmtId="0" fontId="25" fillId="34" borderId="10" xfId="0" applyNumberFormat="1" applyFont="1" applyFill="1" applyBorder="1">
      <alignment vertical="center"/>
    </xf>
    <xf numFmtId="3" fontId="21" fillId="0" borderId="10" xfId="0" applyNumberFormat="1" applyFont="1" applyBorder="1">
      <alignment horizontal="right" vertical="center"/>
    </xf>
    <xf numFmtId="0" fontId="21" fillId="34" borderId="10" xfId="0" applyNumberFormat="1" applyFont="1" applyFill="1" applyBorder="1">
      <alignment horizontal="right" vertical="center"/>
    </xf>
    <xf numFmtId="3" fontId="21" fillId="34" borderId="10" xfId="0" applyNumberFormat="1" applyFont="1" applyFill="1" applyBorder="1">
      <alignment horizontal="right" vertical="center"/>
    </xf>
    <xf numFmtId="0" fontId="1" fillId="34" borderId="0" xfId="0" applyNumberFormat="1" applyFont="1" applyFill="1"/>
    <xf numFmtId="0" fontId="24" fillId="33" borderId="0" xfId="0" applyNumberFormat="1" applyFont="1" applyFill="1">
      <alignment horizontal="center" vertical="center"/>
    </xf>
    <xf numFmtId="0" fontId="24" fillId="33" borderId="0" xfId="0" applyNumberFormat="1" applyFont="1" applyFill="1">
      <alignment horizontal="center" vertical="center"/>
    </xf>
    <xf numFmtId="0" fontId="25" fillId="34" borderId="11" xfId="0" applyNumberFormat="1" applyFont="1" applyFill="1" applyBorder="1">
      <alignment horizontal="center" vertical="center"/>
    </xf>
    <xf numFmtId="0" fontId="21" fillId="34" borderId="13" xfId="0" applyNumberFormat="1" applyFont="1" applyFill="1" applyBorder="1">
      <alignment horizontal="left" vertical="center"/>
    </xf>
    <xf numFmtId="0" fontId="25" fillId="34" borderId="15" xfId="0" applyNumberFormat="1" applyFont="1" applyFill="1" applyBorder="1">
      <alignment horizontal="left" vertical="center"/>
    </xf>
    <xf numFmtId="3" fontId="21" fillId="35" borderId="14" xfId="0" applyNumberFormat="1" applyFont="1" applyFill="1" applyBorder="1">
      <alignment horizontal="right" vertical="center"/>
    </xf>
    <xf numFmtId="0" fontId="25" fillId="34" borderId="11" xfId="0" applyNumberFormat="1" applyFont="1" applyFill="1" applyBorder="1">
      <alignment vertical="center"/>
    </xf>
    <xf numFmtId="0" fontId="21" fillId="34" borderId="14" xfId="0" applyNumberFormat="1" applyFont="1" applyFill="1" applyBorder="1">
      <alignment horizontal="left" vertical="center"/>
    </xf>
    <xf numFmtId="0" fontId="25" fillId="34" borderId="15" xfId="0" applyNumberFormat="1" applyFont="1" applyFill="1" applyBorder="1">
      <alignment vertical="center"/>
    </xf>
    <xf numFmtId="0" fontId="21" fillId="34" borderId="15" xfId="0" applyNumberFormat="1" applyFont="1" applyFill="1" applyBorder="1">
      <alignment vertical="center"/>
    </xf>
    <xf numFmtId="0" fontId="21" fillId="34" borderId="15" xfId="0" applyNumberFormat="1" applyFont="1" applyFill="1" applyBorder="1">
      <alignment horizontal="left" vertical="center"/>
    </xf>
    <xf numFmtId="0" fontId="25" fillId="34" borderId="13" xfId="0" applyNumberFormat="1" applyFont="1" applyFill="1" applyBorder="1">
      <alignment horizontal="left" vertical="center"/>
    </xf>
    <xf numFmtId="0" fontId="21" fillId="34" borderId="13" xfId="0" applyNumberFormat="1" applyFont="1" applyFill="1" applyBorder="1">
      <alignment vertical="center"/>
    </xf>
    <xf numFmtId="0" fontId="25" fillId="34" borderId="10" xfId="0" applyNumberFormat="1" applyFont="1" applyFill="1" applyBorder="1">
      <alignment horizontal="left" vertical="center"/>
    </xf>
    <xf numFmtId="3" fontId="25" fillId="34" borderId="10" xfId="0" applyNumberFormat="1" applyFont="1" applyFill="1" applyBorder="1">
      <alignment horizontal="left" vertical="center"/>
    </xf>
    <xf numFmtId="3" fontId="21" fillId="34" borderId="10" xfId="0" applyNumberFormat="1" applyFont="1" applyFill="1" applyBorder="1">
      <alignment horizontal="left" vertical="center"/>
    </xf>
    <xf numFmtId="3" fontId="25" fillId="34" borderId="20" xfId="0" applyNumberFormat="1" applyFont="1" applyFill="1" applyBorder="1">
      <alignment horizontal="left" vertical="center"/>
    </xf>
    <xf numFmtId="3" fontId="21" fillId="34" borderId="20" xfId="0" applyNumberFormat="1" applyFont="1" applyFill="1" applyBorder="1">
      <alignment horizontal="left" vertical="center"/>
    </xf>
    <xf numFmtId="3" fontId="21" fillId="34" borderId="12" xfId="0" applyNumberFormat="1" applyFont="1" applyFill="1" applyBorder="1">
      <alignment horizontal="right" vertical="center"/>
    </xf>
    <xf numFmtId="0" fontId="21" fillId="34" borderId="11" xfId="0" applyNumberFormat="1" applyFont="1" applyFill="1" applyBorder="1">
      <alignment horizontal="center" vertical="center"/>
    </xf>
    <xf numFmtId="0" fontId="21" fillId="34" borderId="21" xfId="0" applyNumberFormat="1" applyFont="1" applyFill="1" applyBorder="1">
      <alignment horizontal="center" vertical="center"/>
    </xf>
    <xf numFmtId="0" fontId="25" fillId="34" borderId="10" xfId="0" applyNumberFormat="1" applyFont="1" applyFill="1" applyBorder="1">
      <alignment horizontal="center" vertical="center" wrapText="1"/>
    </xf>
    <xf numFmtId="0" fontId="25" fillId="34" borderId="12" xfId="0" applyNumberFormat="1" applyFont="1" applyFill="1" applyBorder="1">
      <alignment horizontal="center" vertical="center"/>
    </xf>
    <xf numFmtId="0" fontId="25" fillId="34" borderId="12" xfId="0" applyNumberFormat="1" applyFont="1" applyFill="1" applyBorder="1">
      <alignment horizontal="center" vertical="center" wrapText="1"/>
    </xf>
    <xf numFmtId="3" fontId="21" fillId="37" borderId="10" xfId="0" applyNumberFormat="1" applyFont="1" applyFill="1" applyBorder="1">
      <alignment horizontal="right" vertical="center" wrapText="1"/>
    </xf>
    <xf numFmtId="3" fontId="21" fillId="37" borderId="11" xfId="0" applyNumberFormat="1" applyFont="1" applyFill="1" applyBorder="1">
      <alignment horizontal="right" vertical="center"/>
    </xf>
    <xf numFmtId="3" fontId="21" fillId="37" borderId="14" xfId="0" applyNumberFormat="1" applyFont="1" applyFill="1" applyBorder="1">
      <alignment horizontal="right" vertical="center" wrapText="1"/>
    </xf>
    <xf numFmtId="3" fontId="21" fillId="37" borderId="20" xfId="0" applyNumberFormat="1" applyFont="1" applyFill="1" applyBorder="1">
      <alignment horizontal="right" vertical="center"/>
    </xf>
    <xf numFmtId="3" fontId="21" fillId="0" borderId="10" xfId="0" applyNumberFormat="1" applyFont="1" applyBorder="1">
      <alignment horizontal="right" vertical="center" wrapText="1"/>
    </xf>
    <xf numFmtId="3" fontId="21" fillId="37" borderId="19" xfId="0" applyNumberFormat="1" applyFont="1" applyFill="1" applyBorder="1">
      <alignment horizontal="right" vertical="center"/>
    </xf>
    <xf numFmtId="3" fontId="21" fillId="37" borderId="18" xfId="0" applyNumberFormat="1" applyFont="1" applyFill="1" applyBorder="1">
      <alignment horizontal="right" vertical="center"/>
    </xf>
    <xf numFmtId="0" fontId="1" fillId="0" borderId="0" xfId="0" applyNumberFormat="1" applyFont="1"/>
    <xf numFmtId="0" fontId="21" fillId="33" borderId="0" xfId="0" applyNumberFormat="1" applyFont="1" applyFill="1">
      <alignment horizontal="right" vertical="center"/>
    </xf>
    <xf numFmtId="0" fontId="21" fillId="33" borderId="17" xfId="0" applyNumberFormat="1" applyFont="1" applyFill="1" applyBorder="1">
      <alignment horizontal="right" vertical="center"/>
    </xf>
    <xf numFmtId="0" fontId="25" fillId="34" borderId="14" xfId="0" applyNumberFormat="1" applyFont="1" applyFill="1" applyBorder="1">
      <alignment horizontal="center" vertical="center"/>
    </xf>
    <xf numFmtId="0" fontId="25" fillId="34" borderId="15" xfId="0" applyNumberFormat="1" applyFont="1" applyFill="1" applyBorder="1">
      <alignment horizontal="center" vertical="center" wrapText="1"/>
    </xf>
    <xf numFmtId="0" fontId="25" fillId="34" borderId="18" xfId="0" applyNumberFormat="1" applyFont="1" applyFill="1" applyBorder="1">
      <alignment horizontal="center" vertical="center" wrapText="1"/>
    </xf>
    <xf numFmtId="0" fontId="25" fillId="34" borderId="14" xfId="0" applyNumberFormat="1" applyFont="1" applyFill="1" applyBorder="1">
      <alignment horizontal="center" vertical="center" wrapText="1"/>
    </xf>
    <xf numFmtId="0" fontId="25" fillId="34" borderId="17" xfId="0" applyNumberFormat="1" applyFont="1" applyFill="1" applyBorder="1">
      <alignment horizontal="center" vertical="center" wrapText="1"/>
    </xf>
    <xf numFmtId="0" fontId="25" fillId="34" borderId="20" xfId="0" applyNumberFormat="1" applyFont="1" applyFill="1" applyBorder="1">
      <alignment horizontal="center" vertical="center" wrapText="1"/>
    </xf>
    <xf numFmtId="0" fontId="25" fillId="34" borderId="13" xfId="0" applyNumberFormat="1" applyFont="1" applyFill="1" applyBorder="1">
      <alignment horizontal="center" vertical="center" wrapText="1"/>
    </xf>
    <xf numFmtId="0" fontId="25" fillId="34" borderId="22" xfId="0" applyNumberFormat="1" applyFont="1" applyFill="1" applyBorder="1">
      <alignment horizontal="center" vertical="center" wrapText="1"/>
    </xf>
    <xf numFmtId="0" fontId="25" fillId="34" borderId="19"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3" fontId="21" fillId="35" borderId="10" xfId="0" applyNumberFormat="1" applyFont="1" applyFill="1" applyBorder="1">
      <alignment horizontal="right" vertical="center" wrapText="1"/>
    </xf>
    <xf numFmtId="3" fontId="21" fillId="38" borderId="10" xfId="0" applyNumberFormat="1" applyFont="1" applyFill="1" applyBorder="1">
      <alignment horizontal="right" vertical="center"/>
    </xf>
    <xf numFmtId="3" fontId="21" fillId="35" borderId="11" xfId="0" applyNumberFormat="1" applyFont="1" applyFill="1" applyBorder="1">
      <alignment horizontal="right" vertical="center" wrapText="1"/>
    </xf>
    <xf numFmtId="3" fontId="21" fillId="35" borderId="12" xfId="0" applyNumberFormat="1" applyFont="1" applyFill="1" applyBorder="1">
      <alignment horizontal="right" vertical="center" wrapText="1"/>
    </xf>
    <xf numFmtId="3" fontId="21" fillId="35" borderId="20" xfId="0" applyNumberFormat="1" applyFont="1" applyFill="1" applyBorder="1">
      <alignment horizontal="right" vertical="center" wrapText="1"/>
    </xf>
    <xf numFmtId="3" fontId="21" fillId="35" borderId="14" xfId="0" applyNumberFormat="1" applyFont="1" applyFill="1" applyBorder="1">
      <alignment horizontal="right" vertical="center" wrapText="1"/>
    </xf>
    <xf numFmtId="0" fontId="25" fillId="34" borderId="13" xfId="0" applyNumberFormat="1" applyFont="1" applyFill="1" applyBorder="1">
      <alignment vertical="center"/>
    </xf>
    <xf numFmtId="3" fontId="21" fillId="37" borderId="0" xfId="0" applyNumberFormat="1" applyFont="1" applyFill="1">
      <alignment horizontal="right" vertical="center"/>
    </xf>
    <xf numFmtId="3" fontId="21" fillId="35" borderId="11" xfId="0" applyNumberFormat="1" applyFont="1" applyFill="1" applyBorder="1">
      <alignment horizontal="right" vertical="center"/>
    </xf>
    <xf numFmtId="3" fontId="21" fillId="0" borderId="20" xfId="0" applyNumberFormat="1" applyFont="1" applyBorder="1">
      <alignment horizontal="right" vertical="center" wrapText="1"/>
    </xf>
    <xf numFmtId="3" fontId="21" fillId="35" borderId="13" xfId="0" applyNumberFormat="1" applyFont="1" applyFill="1" applyBorder="1">
      <alignment horizontal="right" vertical="center" wrapText="1"/>
    </xf>
    <xf numFmtId="3" fontId="21" fillId="37" borderId="11" xfId="0" applyNumberFormat="1" applyFont="1" applyFill="1" applyBorder="1">
      <alignment horizontal="right" vertical="center" wrapText="1"/>
    </xf>
    <xf numFmtId="3" fontId="21" fillId="37" borderId="20" xfId="0" applyNumberFormat="1" applyFont="1" applyFill="1" applyBorder="1">
      <alignment horizontal="right" vertical="center" wrapText="1"/>
    </xf>
    <xf numFmtId="3" fontId="21" fillId="35" borderId="20" xfId="0" applyNumberFormat="1" applyFont="1" applyFill="1" applyBorder="1">
      <alignment horizontal="right" vertical="center"/>
    </xf>
    <xf numFmtId="0" fontId="1" fillId="37" borderId="0" xfId="0" applyNumberFormat="1" applyFont="1" applyFill="1"/>
    <xf numFmtId="0" fontId="25" fillId="34" borderId="10" xfId="0" applyNumberFormat="1" applyFont="1" applyFill="1" applyBorder="1">
      <alignment horizontal="center" vertical="center" wrapText="1"/>
    </xf>
    <xf numFmtId="1" fontId="21" fillId="34" borderId="10" xfId="0" applyNumberFormat="1" applyFont="1" applyFill="1" applyBorder="1">
      <alignment horizontal="left" vertical="center"/>
    </xf>
    <xf numFmtId="3" fontId="21" fillId="36" borderId="10" xfId="0" applyNumberFormat="1" applyFont="1" applyFill="1" applyBorder="1">
      <alignment horizontal="right" vertical="center"/>
    </xf>
    <xf numFmtId="3" fontId="21" fillId="36" borderId="10" xfId="0" applyNumberFormat="1" applyFont="1" applyFill="1" applyBorder="1">
      <alignment horizontal="right" vertical="center" wrapText="1"/>
    </xf>
    <xf numFmtId="1" fontId="21" fillId="34" borderId="20" xfId="0" applyNumberFormat="1" applyFont="1" applyFill="1" applyBorder="1">
      <alignment horizontal="left" vertical="center"/>
    </xf>
    <xf numFmtId="0" fontId="21" fillId="34" borderId="14" xfId="0" applyNumberFormat="1" applyFont="1" applyFill="1" applyBorder="1">
      <alignment horizontal="right" vertical="center"/>
    </xf>
    <xf numFmtId="0" fontId="1" fillId="34" borderId="10" xfId="0" applyNumberFormat="1" applyFont="1" applyFill="1" applyBorder="1">
      <alignment vertical="center"/>
    </xf>
    <xf numFmtId="0" fontId="1" fillId="34" borderId="10" xfId="0" applyNumberFormat="1" applyFont="1" applyFill="1" applyBorder="1">
      <alignment horizontal="right" vertical="center"/>
    </xf>
    <xf numFmtId="0" fontId="21" fillId="34" borderId="12" xfId="0" applyNumberFormat="1" applyFont="1" applyFill="1" applyBorder="1">
      <alignment horizontal="right" vertical="center"/>
    </xf>
    <xf numFmtId="3" fontId="21" fillId="34" borderId="10" xfId="0" applyNumberFormat="1" applyFont="1" applyFill="1" applyBorder="1">
      <alignment horizontal="right" vertical="center" wrapText="1"/>
    </xf>
    <xf numFmtId="0" fontId="1" fillId="34" borderId="10" xfId="0" applyNumberFormat="1" applyFont="1" applyFill="1" applyBorder="1">
      <alignment horizontal="left" vertical="center"/>
    </xf>
    <xf numFmtId="3" fontId="25" fillId="34" borderId="10" xfId="0" applyNumberFormat="1" applyFont="1" applyFill="1" applyBorder="1">
      <alignment horizontal="right" vertical="center" wrapText="1"/>
    </xf>
    <xf numFmtId="1" fontId="25" fillId="34" borderId="10" xfId="0" applyNumberFormat="1" applyFont="1" applyFill="1" applyBorder="1">
      <alignment horizontal="left" vertical="center"/>
    </xf>
    <xf numFmtId="3" fontId="21" fillId="34" borderId="11" xfId="0" applyNumberFormat="1" applyFont="1" applyFill="1" applyBorder="1">
      <alignment horizontal="right" vertical="center"/>
    </xf>
    <xf numFmtId="0" fontId="25" fillId="34" borderId="10" xfId="0" applyNumberFormat="1" applyFont="1" applyFill="1" applyBorder="1">
      <alignment horizontal="left" vertical="center" wrapText="1"/>
    </xf>
    <xf numFmtId="0" fontId="21" fillId="34" borderId="10" xfId="0" applyNumberFormat="1" applyFont="1" applyFill="1" applyBorder="1">
      <alignment horizontal="left" vertical="center" wrapText="1"/>
    </xf>
    <xf numFmtId="3" fontId="21" fillId="34" borderId="14" xfId="0" applyNumberFormat="1" applyFont="1" applyFill="1" applyBorder="1">
      <alignment horizontal="right" vertical="center"/>
    </xf>
    <xf numFmtId="0" fontId="21" fillId="34" borderId="20" xfId="0" applyNumberFormat="1" applyFont="1" applyFill="1" applyBorder="1">
      <alignment horizontal="left" vertical="center"/>
    </xf>
    <xf numFmtId="0" fontId="1" fillId="36" borderId="0" xfId="0" applyNumberFormat="1" applyFont="1" applyFill="1"/>
    <xf numFmtId="0" fontId="21" fillId="34" borderId="21" xfId="0" applyNumberFormat="1" applyFont="1" applyFill="1" applyBorder="1">
      <alignment horizontal="left" vertical="center"/>
    </xf>
    <xf numFmtId="0" fontId="21" fillId="34" borderId="21" xfId="0" applyNumberFormat="1" applyFont="1" applyFill="1" applyBorder="1">
      <alignment vertical="center"/>
    </xf>
    <xf numFmtId="3" fontId="21" fillId="35" borderId="16" xfId="0" applyNumberFormat="1" applyFont="1" applyFill="1" applyBorder="1">
      <alignment horizontal="right" vertical="center"/>
    </xf>
    <xf numFmtId="0" fontId="25" fillId="34" borderId="12" xfId="0" applyNumberFormat="1" applyFont="1" applyFill="1" applyBorder="1">
      <alignment horizontal="center" vertical="center" wrapText="1"/>
    </xf>
    <xf numFmtId="0" fontId="25" fillId="34" borderId="18" xfId="0" applyNumberFormat="1" applyFont="1" applyFill="1" applyBorder="1">
      <alignment horizontal="center" vertical="center"/>
    </xf>
    <xf numFmtId="0" fontId="25" fillId="34" borderId="16" xfId="0" applyNumberFormat="1" applyFont="1" applyFill="1" applyBorder="1">
      <alignment horizontal="center" vertical="center" wrapText="1"/>
    </xf>
    <xf numFmtId="0" fontId="25" fillId="34" borderId="11" xfId="0" applyNumberFormat="1" applyFont="1" applyFill="1" applyBorder="1">
      <alignment horizontal="center" vertical="center" wrapText="1"/>
    </xf>
    <xf numFmtId="1" fontId="21" fillId="34" borderId="11" xfId="0" applyNumberFormat="1" applyFont="1" applyFill="1" applyBorder="1">
      <alignment horizontal="left" vertical="center"/>
    </xf>
    <xf numFmtId="0" fontId="21" fillId="34" borderId="11" xfId="0" applyNumberFormat="1" applyFont="1" applyFill="1" applyBorder="1">
      <alignment horizontal="left" vertical="center" wrapText="1"/>
    </xf>
    <xf numFmtId="1" fontId="21" fillId="34" borderId="14" xfId="0" applyNumberFormat="1" applyFont="1" applyFill="1" applyBorder="1">
      <alignment horizontal="left" vertical="center"/>
    </xf>
    <xf numFmtId="0" fontId="21" fillId="34" borderId="21" xfId="0" applyNumberFormat="1" applyFont="1" applyFill="1" applyBorder="1">
      <alignment horizontal="left" vertical="center" wrapText="1"/>
    </xf>
    <xf numFmtId="1" fontId="21" fillId="34" borderId="16" xfId="0" applyNumberFormat="1" applyFont="1" applyFill="1" applyBorder="1">
      <alignment horizontal="left" vertical="center"/>
    </xf>
    <xf numFmtId="0" fontId="25" fillId="34" borderId="14" xfId="0" applyNumberFormat="1" applyFont="1" applyFill="1" applyBorder="1">
      <alignment horizontal="center" vertical="center"/>
    </xf>
    <xf numFmtId="3" fontId="25" fillId="34" borderId="10" xfId="0" applyNumberFormat="1" applyFont="1" applyFill="1" applyBorder="1">
      <alignment horizontal="center" vertical="center"/>
    </xf>
    <xf numFmtId="0" fontId="21" fillId="34" borderId="12" xfId="0" applyNumberFormat="1" applyFont="1" applyFill="1" applyBorder="1">
      <alignment vertical="center"/>
    </xf>
    <xf numFmtId="0" fontId="21" fillId="34" borderId="14" xfId="0" applyNumberFormat="1" applyFont="1" applyFill="1" applyBorder="1">
      <alignment vertical="center"/>
    </xf>
    <xf numFmtId="3" fontId="1" fillId="34" borderId="10" xfId="0" applyNumberFormat="1" applyFont="1" applyFill="1" applyBorder="1">
      <alignment vertical="center"/>
    </xf>
    <xf numFmtId="3" fontId="25" fillId="34" borderId="10" xfId="0" applyNumberFormat="1" applyFont="1" applyFill="1" applyBorder="1">
      <alignment vertical="center"/>
    </xf>
    <xf numFmtId="3" fontId="21" fillId="34" borderId="10" xfId="0" applyNumberFormat="1" applyFont="1" applyFill="1" applyBorder="1">
      <alignment vertical="center"/>
    </xf>
    <xf numFmtId="0" fontId="1" fillId="34" borderId="12" xfId="0" applyNumberFormat="1" applyFont="1" applyFill="1" applyBorder="1">
      <alignment vertical="center"/>
    </xf>
    <xf numFmtId="0" fontId="1" fillId="0" borderId="0" xfId="0" applyNumberFormat="1" applyFont="1"/>
    <xf numFmtId="0" fontId="25" fillId="34" borderId="13" xfId="0" applyNumberFormat="1" applyFont="1" applyFill="1" applyBorder="1">
      <alignment horizontal="center" vertical="center"/>
    </xf>
    <xf numFmtId="0" fontId="25" fillId="34" borderId="20" xfId="0" applyNumberFormat="1" applyFont="1" applyFill="1" applyBorder="1">
      <alignment horizontal="center" vertical="center"/>
    </xf>
    <xf numFmtId="0" fontId="21" fillId="0" borderId="17" xfId="0" applyNumberFormat="1" applyFont="1" applyBorder="1">
      <alignment horizontal="right" vertical="center"/>
    </xf>
    <xf numFmtId="0" fontId="25" fillId="34" borderId="19" xfId="0" applyNumberFormat="1" applyFont="1" applyFill="1" applyBorder="1">
      <alignment horizontal="center" vertical="center" wrapText="1"/>
    </xf>
    <xf numFmtId="0" fontId="25" fillId="34" borderId="19" xfId="0" applyNumberFormat="1" applyFont="1" applyFill="1" applyBorder="1">
      <alignment horizontal="center" vertical="center"/>
    </xf>
    <xf numFmtId="3" fontId="21" fillId="37" borderId="23" xfId="0" applyNumberFormat="1" applyFont="1" applyFill="1" applyBorder="1">
      <alignment horizontal="right" vertical="center"/>
    </xf>
    <xf numFmtId="0" fontId="21" fillId="34" borderId="10" xfId="0" applyNumberFormat="1" applyFont="1" applyFill="1" applyBorder="1">
      <alignment horizontal="center" vertical="center"/>
    </xf>
    <xf numFmtId="0" fontId="21" fillId="34" borderId="20" xfId="0" applyNumberFormat="1" applyFont="1" applyFill="1" applyBorder="1">
      <alignment horizontal="center" vertical="center"/>
    </xf>
    <xf numFmtId="0" fontId="21" fillId="34" borderId="12" xfId="0" applyNumberFormat="1" applyFont="1" applyFill="1" applyBorder="1">
      <alignment horizontal="center" vertical="center"/>
    </xf>
    <xf numFmtId="0" fontId="21" fillId="34" borderId="19" xfId="0" applyNumberFormat="1" applyFont="1" applyFill="1" applyBorder="1">
      <alignment horizontal="center" vertical="center"/>
    </xf>
    <xf numFmtId="0" fontId="21" fillId="34" borderId="12" xfId="0" applyNumberFormat="1" applyFont="1" applyFill="1" applyBorder="1">
      <alignment horizontal="center" vertical="center"/>
    </xf>
    <xf numFmtId="0" fontId="1" fillId="34" borderId="10" xfId="0" applyNumberFormat="1" applyFont="1" applyFill="1" applyBorder="1">
      <alignment vertical="center"/>
    </xf>
    <xf numFmtId="0" fontId="21" fillId="34" borderId="15" xfId="0" applyNumberFormat="1" applyFont="1" applyFill="1" applyBorder="1">
      <alignment horizontal="center" vertical="center"/>
    </xf>
    <xf numFmtId="0" fontId="21" fillId="34" borderId="14" xfId="0" applyNumberFormat="1" applyFont="1" applyFill="1" applyBorder="1">
      <alignment horizontal="center" vertical="center" wrapText="1"/>
    </xf>
    <xf numFmtId="0" fontId="21" fillId="34" borderId="14" xfId="0" applyNumberFormat="1" applyFont="1" applyFill="1" applyBorder="1">
      <alignment horizontal="center" vertical="center"/>
    </xf>
    <xf numFmtId="0" fontId="25" fillId="34" borderId="16" xfId="0" applyNumberFormat="1" applyFont="1" applyFill="1" applyBorder="1">
      <alignment horizontal="center" vertical="center"/>
    </xf>
    <xf numFmtId="3" fontId="1" fillId="34" borderId="10" xfId="0" applyNumberFormat="1" applyFont="1" applyFill="1" applyBorder="1">
      <alignment horizontal="right" vertical="center"/>
    </xf>
    <xf numFmtId="0" fontId="25" fillId="34" borderId="10" xfId="0" applyNumberFormat="1" applyFont="1" applyFill="1" applyBorder="1">
      <alignment vertical="center" wrapText="1"/>
    </xf>
    <xf numFmtId="3" fontId="21" fillId="37" borderId="12" xfId="0" applyNumberFormat="1" applyFont="1" applyFill="1" applyBorder="1">
      <alignment horizontal="right" vertical="center" wrapText="1"/>
    </xf>
    <xf numFmtId="3" fontId="21" fillId="35" borderId="18" xfId="0" applyNumberFormat="1" applyFont="1" applyFill="1" applyBorder="1">
      <alignment horizontal="right" vertical="center"/>
    </xf>
    <xf numFmtId="3" fontId="1" fillId="0" borderId="0" xfId="0" applyNumberFormat="1" applyFont="1"/>
    <xf numFmtId="3" fontId="21" fillId="35" borderId="19" xfId="0" applyNumberFormat="1" applyFont="1" applyFill="1" applyBorder="1">
      <alignment horizontal="right" vertical="center"/>
    </xf>
    <xf numFmtId="0" fontId="25" fillId="34" borderId="10" xfId="0" applyNumberFormat="1" applyFont="1" applyFill="1" applyBorder="1">
      <alignment horizontal="right" vertical="center"/>
    </xf>
    <xf numFmtId="0" fontId="25" fillId="34" borderId="10" xfId="0" applyNumberFormat="1" applyFont="1" applyFill="1" applyBorder="1">
      <alignment horizontal="right" vertical="center" wrapText="1"/>
    </xf>
    <xf numFmtId="0" fontId="25" fillId="34" borderId="10" xfId="0" applyNumberFormat="1" applyFont="1" applyFill="1" applyBorder="1">
      <alignment vertical="center" wrapText="1"/>
    </xf>
    <xf numFmtId="3" fontId="21" fillId="35" borderId="19" xfId="0" applyNumberFormat="1" applyFont="1" applyFill="1" applyBorder="1">
      <alignment horizontal="right" vertical="center" wrapText="1"/>
    </xf>
    <xf numFmtId="3" fontId="1" fillId="34" borderId="20" xfId="0" applyNumberFormat="1" applyFont="1" applyFill="1" applyBorder="1">
      <alignment horizontal="right" vertical="center"/>
    </xf>
    <xf numFmtId="0" fontId="1" fillId="34" borderId="21" xfId="0" applyNumberFormat="1" applyFont="1" applyFill="1" applyBorder="1">
      <alignment horizontal="right" vertical="center"/>
    </xf>
    <xf numFmtId="3" fontId="21" fillId="34" borderId="20" xfId="0" applyNumberFormat="1" applyFont="1" applyFill="1" applyBorder="1">
      <alignment horizontal="right" vertical="center"/>
    </xf>
    <xf numFmtId="0" fontId="1" fillId="0" borderId="0" xfId="0" applyNumberFormat="1" applyFont="1"/>
    <xf numFmtId="0" fontId="1" fillId="0" borderId="0" xfId="0" applyNumberFormat="1" applyFont="1">
      <alignment vertical="center"/>
    </xf>
    <xf numFmtId="0" fontId="21" fillId="34" borderId="17" xfId="0" applyNumberFormat="1" applyFont="1" applyFill="1" applyBorder="1">
      <alignment horizontal="left" vertical="center"/>
    </xf>
    <xf numFmtId="3" fontId="21" fillId="34" borderId="21" xfId="0" applyNumberFormat="1" applyFont="1" applyFill="1" applyBorder="1">
      <alignment horizontal="left" vertical="center"/>
    </xf>
    <xf numFmtId="3" fontId="21" fillId="34" borderId="22" xfId="0" applyNumberFormat="1" applyFont="1" applyFill="1" applyBorder="1">
      <alignment horizontal="left" vertical="center"/>
    </xf>
    <xf numFmtId="3" fontId="21" fillId="34" borderId="13" xfId="0" applyNumberFormat="1" applyFont="1" applyFill="1" applyBorder="1">
      <alignment horizontal="right" vertical="center"/>
    </xf>
    <xf numFmtId="3" fontId="21" fillId="34" borderId="13" xfId="0" applyNumberFormat="1" applyFont="1" applyFill="1" applyBorder="1">
      <alignment horizontal="left" vertical="center"/>
    </xf>
    <xf numFmtId="0" fontId="1" fillId="34" borderId="0" xfId="0" applyNumberFormat="1" applyFont="1" applyFill="1">
      <alignment vertical="center"/>
    </xf>
    <xf numFmtId="3" fontId="1" fillId="34" borderId="11" xfId="0" applyNumberFormat="1" applyFont="1" applyFill="1" applyBorder="1">
      <alignment horizontal="right" vertical="center"/>
    </xf>
    <xf numFmtId="0" fontId="25" fillId="34" borderId="21" xfId="0" applyNumberFormat="1" applyFont="1" applyFill="1" applyBorder="1">
      <alignment horizontal="center" vertical="center"/>
    </xf>
    <xf numFmtId="0" fontId="25" fillId="34" borderId="10" xfId="0" applyNumberFormat="1" applyFont="1" applyFill="1" applyBorder="1">
      <alignment horizontal="left" vertical="center"/>
    </xf>
    <xf numFmtId="1" fontId="1" fillId="0" borderId="0" xfId="0" applyNumberFormat="1" applyFont="1"/>
    <xf numFmtId="1" fontId="25" fillId="34" borderId="11" xfId="0" applyNumberFormat="1" applyFont="1" applyFill="1" applyBorder="1">
      <alignment vertical="center"/>
    </xf>
    <xf numFmtId="0" fontId="25" fillId="34" borderId="16" xfId="0" applyNumberFormat="1" applyFont="1" applyFill="1" applyBorder="1">
      <alignment horizontal="center" vertical="center"/>
    </xf>
    <xf numFmtId="0" fontId="21" fillId="35" borderId="10" xfId="0" applyNumberFormat="1" applyFont="1" applyFill="1" applyBorder="1">
      <alignment horizontal="right" vertical="center"/>
    </xf>
    <xf numFmtId="0" fontId="1" fillId="0" borderId="0" xfId="0" applyNumberFormat="1" applyFont="1">
      <alignment horizontal="center" vertical="center"/>
    </xf>
    <xf numFmtId="9" fontId="21" fillId="34" borderId="10" xfId="0" applyNumberFormat="1" applyFont="1" applyFill="1" applyBorder="1">
      <alignment horizontal="left" vertical="center"/>
    </xf>
    <xf numFmtId="0" fontId="1" fillId="34" borderId="10" xfId="0" applyNumberFormat="1" applyFont="1" applyFill="1" applyBorder="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sharedStrings" Target="sharedStrings.xml"/><Relationship Id="rId31"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E22A3-98AB-523C-5429-EDF40EC57DAB}" mc:Ignorable="x14ac">
  <dimension ref="A1:CV100"/>
  <sheetViews>
    <sheetView topLeftCell="A1" workbookViewId="0" showZeros="0">
      <selection activeCell="A1" sqref="A1"/>
    </sheetView>
  </sheetViews>
  <sheetFormatPr defaultColWidth="9.00390625" customHeight="1" defaultRowHeight="12.75"/>
  <sheetData>
    <row customHeight="1" ht="12.75">
      <c r="G1" s="279" t="s">
        <v>0</v>
      </c>
      <c s="279" t="s">
        <v>1</v>
      </c>
      <c s="279" t="s">
        <v>2</v>
      </c>
    </row>
    <row customHeight="1" ht="12.75">
      <c s="279" t="s">
        <v>3</v>
      </c>
      <c s="279" t="s">
        <v>4</v>
      </c>
      <c r="G2" s="279" t="s">
        <v>5</v>
      </c>
      <c s="279" t="s">
        <v>6</v>
      </c>
      <c s="279" t="s">
        <v>7</v>
      </c>
    </row>
    <row customHeight="1" ht="12.75">
      <c s="279" t="s">
        <v>8</v>
      </c>
      <c s="279" t="s">
        <v>9</v>
      </c>
      <c r="G3" s="279" t="s">
        <v>10</v>
      </c>
      <c s="279" t="s">
        <v>11</v>
      </c>
      <c s="279" t="s">
        <v>12</v>
      </c>
    </row>
    <row customHeight="1" ht="12.75">
      <c s="279" t="s">
        <v>13</v>
      </c>
      <c s="279" t="s">
        <v>14</v>
      </c>
      <c r="G4" s="279" t="s">
        <v>15</v>
      </c>
      <c s="279" t="s">
        <v>16</v>
      </c>
      <c s="279" t="s">
        <v>17</v>
      </c>
    </row>
    <row customHeight="1" ht="12.75">
      <c s="279" t="s">
        <v>18</v>
      </c>
      <c s="279" t="s">
        <v>19</v>
      </c>
      <c r="G5" s="279" t="s">
        <v>20</v>
      </c>
      <c s="279" t="s">
        <v>21</v>
      </c>
      <c s="279" t="s">
        <v>22</v>
      </c>
    </row>
    <row customHeight="1" ht="12.75">
      <c s="279" t="s">
        <v>23</v>
      </c>
      <c s="279" t="s">
        <v>24</v>
      </c>
      <c r="G6" s="279" t="s">
        <v>25</v>
      </c>
      <c s="279" t="s">
        <v>26</v>
      </c>
      <c s="279" t="s">
        <v>27</v>
      </c>
    </row>
    <row customHeight="1" ht="12.75">
      <c s="279" t="s">
        <v>28</v>
      </c>
      <c s="279" t="s">
        <v>29</v>
      </c>
      <c r="G7" s="279" t="s">
        <v>30</v>
      </c>
      <c s="279" t="s">
        <v>31</v>
      </c>
      <c s="279" t="s">
        <v>32</v>
      </c>
    </row>
    <row customHeight="1" ht="12.75">
      <c s="279" t="s">
        <v>33</v>
      </c>
      <c s="279" t="s">
        <v>29</v>
      </c>
      <c r="G8" s="279" t="s">
        <v>34</v>
      </c>
      <c s="279" t="s">
        <v>35</v>
      </c>
      <c s="279" t="s">
        <v>36</v>
      </c>
    </row>
    <row customHeight="1" ht="12.75">
      <c s="279" t="s">
        <v>37</v>
      </c>
      <c s="279" t="s">
        <v>38</v>
      </c>
      <c r="G9" s="279" t="s">
        <v>39</v>
      </c>
      <c s="279" t="s">
        <v>40</v>
      </c>
      <c s="279" t="s">
        <v>41</v>
      </c>
    </row>
    <row customHeight="1" ht="12.75">
      <c s="279" t="s">
        <v>42</v>
      </c>
      <c s="279" t="s">
        <v>43</v>
      </c>
      <c r="G10" s="279" t="s">
        <v>44</v>
      </c>
      <c s="279" t="s">
        <v>45</v>
      </c>
      <c s="279" t="s">
        <v>46</v>
      </c>
    </row>
    <row customHeight="1" ht="12.75">
      <c r="G11" s="279" t="s">
        <v>47</v>
      </c>
      <c s="279" t="s">
        <v>48</v>
      </c>
      <c s="279" t="s">
        <v>49</v>
      </c>
    </row>
    <row customHeight="1" ht="12.75">
      <c s="279" t="s">
        <v>50</v>
      </c>
      <c s="279" t="s">
        <v>51</v>
      </c>
      <c r="G12" s="279" t="s">
        <v>52</v>
      </c>
      <c s="279" t="s">
        <v>53</v>
      </c>
      <c s="279" t="s">
        <v>54</v>
      </c>
    </row>
    <row customHeight="1" ht="12.75">
      <c s="279" t="s">
        <v>55</v>
      </c>
      <c s="279" t="s">
        <v>56</v>
      </c>
      <c r="G13" s="279" t="s">
        <v>57</v>
      </c>
      <c s="279" t="s">
        <v>58</v>
      </c>
      <c s="279" t="s">
        <v>59</v>
      </c>
    </row>
    <row customHeight="1" ht="12.75">
      <c s="279" t="s">
        <v>60</v>
      </c>
      <c s="279" t="s">
        <v>51</v>
      </c>
      <c r="G14" s="279" t="s">
        <v>61</v>
      </c>
      <c s="279" t="s">
        <v>62</v>
      </c>
      <c s="279" t="s">
        <v>63</v>
      </c>
    </row>
    <row customHeight="1" ht="12.75">
      <c s="279" t="s">
        <v>64</v>
      </c>
      <c s="279" t="s">
        <v>56</v>
      </c>
      <c r="G15" s="279" t="s">
        <v>65</v>
      </c>
      <c s="279" t="s">
        <v>66</v>
      </c>
      <c s="279" t="s">
        <v>67</v>
      </c>
    </row>
    <row customHeight="1" ht="12.75">
      <c s="279" t="s">
        <v>68</v>
      </c>
      <c s="279" t="s">
        <v>69</v>
      </c>
      <c r="G16" s="279" t="s">
        <v>70</v>
      </c>
      <c s="279" t="s">
        <v>71</v>
      </c>
      <c s="279" t="s">
        <v>72</v>
      </c>
    </row>
    <row customHeight="1" ht="12.75">
      <c s="279" t="s">
        <v>73</v>
      </c>
      <c s="279" t="s">
        <v>74</v>
      </c>
      <c r="G17" s="279" t="s">
        <v>75</v>
      </c>
      <c s="279" t="s">
        <v>76</v>
      </c>
      <c s="279" t="s">
        <v>77</v>
      </c>
    </row>
    <row customHeight="1" ht="12.75">
      <c s="279" t="s">
        <v>78</v>
      </c>
      <c s="279" t="s">
        <v>79</v>
      </c>
      <c r="G18" s="279" t="s">
        <v>80</v>
      </c>
      <c s="279" t="s">
        <v>81</v>
      </c>
      <c s="279" t="s">
        <v>82</v>
      </c>
    </row>
    <row customHeight="1" ht="12.75">
      <c s="279" t="s">
        <v>83</v>
      </c>
      <c s="279" t="s">
        <v>84</v>
      </c>
      <c r="G19" s="279" t="s">
        <v>85</v>
      </c>
      <c s="279" t="s">
        <v>86</v>
      </c>
      <c s="279" t="s">
        <v>87</v>
      </c>
    </row>
    <row customHeight="1" ht="12.75">
      <c r="G20" s="279" t="s">
        <v>88</v>
      </c>
      <c s="279" t="s">
        <v>89</v>
      </c>
      <c s="279" t="s">
        <v>90</v>
      </c>
    </row>
    <row customHeight="1" ht="12.75">
      <c r="G21" s="279" t="s">
        <v>91</v>
      </c>
      <c s="279" t="s">
        <v>92</v>
      </c>
      <c s="279" t="s">
        <v>93</v>
      </c>
    </row>
    <row customHeight="1" ht="12.75">
      <c r="G22" s="279" t="s">
        <v>94</v>
      </c>
      <c s="279" t="s">
        <v>95</v>
      </c>
      <c s="279" t="s">
        <v>96</v>
      </c>
    </row>
    <row customHeight="1" ht="12.75">
      <c r="G23" s="279" t="s">
        <v>97</v>
      </c>
      <c s="279" t="s">
        <v>98</v>
      </c>
      <c s="279" t="s">
        <v>99</v>
      </c>
    </row>
    <row customHeight="1" ht="12.75">
      <c r="G24" s="279" t="s">
        <v>100</v>
      </c>
      <c s="279" t="s">
        <v>101</v>
      </c>
      <c s="279" t="s">
        <v>102</v>
      </c>
    </row>
    <row customHeight="1" ht="12.75">
      <c r="G25" s="279" t="s">
        <v>103</v>
      </c>
      <c s="279" t="s">
        <v>104</v>
      </c>
      <c s="279" t="s">
        <v>105</v>
      </c>
    </row>
    <row customHeight="1" ht="12.75">
      <c r="G26" s="279" t="s">
        <v>106</v>
      </c>
      <c s="279" t="s">
        <v>107</v>
      </c>
      <c s="279" t="s">
        <v>108</v>
      </c>
    </row>
    <row customHeight="1" ht="12.75">
      <c r="G27" s="279" t="s">
        <v>109</v>
      </c>
      <c s="279" t="s">
        <v>110</v>
      </c>
      <c s="279" t="s">
        <v>111</v>
      </c>
    </row>
  </sheetData>
  <sheetProtection autoFilter="0" sort="1" allowResizeRows="1" allowResizeColumns="1" objects="1" allowDragInsertRows="1" allowDragInsertColumns="1"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FDEC3B-C1E8-D088-02B8-79E2F510F59E}"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96"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2273</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BC314-EA58-1A1D-FD58-5307A08963E2}" mc:Ignorable="x14ac">
  <dimension ref="A1:Y268"/>
  <sheetViews>
    <sheetView defaultGridColor="0" colorId="8" topLeftCell="A1" showGridLines="0" workbookViewId="0" showZeros="0">
      <selection activeCell="A1" sqref="A1:Y1"/>
    </sheetView>
  </sheetViews>
  <sheetFormatPr defaultColWidth="9.125" customHeight="1" defaultRowHeight="12.75"/>
  <cols>
    <col min="1" max="1" style="351" width="10.125" customWidth="1"/>
    <col min="2" max="2" style="351" width="38.50390625" customWidth="1"/>
    <col min="3" max="12" style="429" width="13.75390625" customWidth="1"/>
    <col min="13" max="13" style="429" width="8.75390625" customWidth="1"/>
    <col min="14" max="14" style="429" width="53.75390625" customWidth="1"/>
    <col min="15" max="22" style="429" width="12.875" customWidth="1"/>
    <col min="23" max="23" style="429" width="10.00390625" customWidth="1"/>
    <col min="24" max="24" style="429" width="35.00390625" customWidth="1"/>
    <col min="25" max="25" style="429" width="11.50390625" customWidth="1"/>
  </cols>
  <sheetData>
    <row customHeight="1" ht="33.75">
      <c s="352" t="str">
        <f>'##BASEINFO'!$B$2&amp;"度"&amp;'##BASEINFO'!$B$7&amp;"政府性基金收支及结余情况录入表"</f>
        <v>2015年度芷江侗族自治县政府性基金收支及结余情况录入表</v>
      </c>
      <c s="66"/>
      <c s="66"/>
      <c s="66"/>
      <c s="66"/>
      <c s="66"/>
      <c s="66"/>
      <c s="66"/>
      <c s="66"/>
      <c s="66"/>
      <c s="66"/>
      <c s="66"/>
      <c s="66"/>
      <c s="66"/>
      <c s="66"/>
      <c s="66"/>
      <c s="66"/>
      <c s="66"/>
      <c s="66"/>
      <c s="66"/>
      <c s="66"/>
      <c s="66"/>
      <c s="66"/>
      <c s="66"/>
      <c s="66"/>
    </row>
    <row customHeight="1" ht="17.25">
      <c s="118" t="s">
        <v>159</v>
      </c>
      <c s="118"/>
      <c s="118"/>
      <c s="118"/>
      <c s="118"/>
      <c s="118"/>
      <c s="118"/>
      <c s="118"/>
      <c s="118"/>
      <c s="118"/>
      <c s="118"/>
      <c s="118"/>
      <c s="118"/>
      <c s="118"/>
      <c s="118"/>
      <c s="118"/>
      <c s="118"/>
      <c s="118"/>
      <c s="118"/>
      <c s="118"/>
      <c s="118"/>
      <c s="118"/>
      <c s="118"/>
      <c s="118"/>
      <c s="118"/>
    </row>
    <row customHeight="1" ht="16.5">
      <c s="138" t="s">
        <v>179</v>
      </c>
      <c s="138"/>
      <c s="138"/>
      <c s="138"/>
      <c s="138"/>
      <c s="138"/>
      <c s="138"/>
      <c s="138"/>
      <c s="138"/>
      <c s="138"/>
      <c s="138"/>
      <c s="138"/>
      <c s="138"/>
      <c s="138"/>
      <c s="138"/>
      <c s="138"/>
      <c s="138"/>
      <c s="138"/>
      <c s="138"/>
      <c s="138"/>
      <c s="138"/>
      <c s="138"/>
      <c s="138"/>
      <c s="138"/>
      <c s="138"/>
    </row>
    <row customHeight="1" ht="17.25">
      <c s="96" t="s">
        <v>180</v>
      </c>
      <c s="102" t="s">
        <v>2274</v>
      </c>
      <c s="102" t="s">
        <v>182</v>
      </c>
      <c s="102" t="s">
        <v>2193</v>
      </c>
      <c s="102" t="s">
        <v>2088</v>
      </c>
      <c s="102" t="s">
        <v>2275</v>
      </c>
      <c s="102" t="s">
        <v>2161</v>
      </c>
      <c s="102" t="s">
        <v>2175</v>
      </c>
      <c s="102" t="s">
        <v>2142</v>
      </c>
      <c s="102" t="s">
        <v>2276</v>
      </c>
      <c s="102" t="s">
        <v>2235</v>
      </c>
      <c s="102" t="s">
        <v>2277</v>
      </c>
      <c s="96" t="s">
        <v>180</v>
      </c>
      <c s="102" t="s">
        <v>2274</v>
      </c>
      <c s="102" t="s">
        <v>182</v>
      </c>
      <c s="102" t="s">
        <v>2278</v>
      </c>
      <c s="102" t="s">
        <v>2279</v>
      </c>
      <c s="102" t="s">
        <v>2162</v>
      </c>
      <c s="102" t="s">
        <v>2176</v>
      </c>
      <c s="102" t="s">
        <v>2280</v>
      </c>
      <c s="102" t="s">
        <v>2281</v>
      </c>
      <c s="102" t="s">
        <v>2197</v>
      </c>
      <c s="96" t="s">
        <v>180</v>
      </c>
      <c s="102" t="s">
        <v>2282</v>
      </c>
      <c s="102" t="s">
        <v>2199</v>
      </c>
    </row>
    <row customHeight="1" ht="21.75">
      <c s="69"/>
      <c s="70"/>
      <c s="70"/>
      <c s="70"/>
      <c s="70"/>
      <c s="70"/>
      <c s="87"/>
      <c s="87"/>
      <c s="70"/>
      <c s="70"/>
      <c s="70"/>
      <c s="70"/>
      <c s="69"/>
      <c s="70"/>
      <c s="70"/>
      <c s="70"/>
      <c s="70"/>
      <c s="70"/>
      <c s="70"/>
      <c s="70"/>
      <c s="70"/>
      <c s="70"/>
      <c s="69"/>
      <c s="70"/>
      <c s="70"/>
    </row>
    <row customHeight="1" ht="17.25">
      <c s="73">
        <v>10301</v>
      </c>
      <c s="119" t="s">
        <v>2283</v>
      </c>
      <c s="334">
        <f>SUM(C7,C14,C22,C26,C33,C38,C43,C53,C69,C78,C85,C89,C98,C107,C114,C123,C131,C136,C142,C150,C154,C155,C163,C171,C179,C188,C195,C205,C206,C216)+SUM(C225,C229,C232,C238,C239,C240,C249,C264,C265)</f>
        <v>32596</v>
      </c>
      <c s="334">
        <f>SUM(D7,D14,D22,D26,D33,D38,D43,D53,D69,D78,D85,D89,D98,D107,D114,D123,D131,D136,D142,D150,D154,D155,D163,D171,D179,D188,D195,D205,D206,D216)+SUM(D225,D229,D232,D238,D239,D240,D249,D264,D265)</f>
        <v>12</v>
      </c>
      <c s="334">
        <f>SUM(E7,E14,E22,E26,E33,E38,E43,E53,E69,E78,E85,E89,E98,E107,E114,E123,E131,E136,E142,E150,E154,E155,E163,E171,E179,E188,E195,E205,E206,E216)+SUM(E225,E229,E232,E238,E239,E240,E249,E264,E265)</f>
        <v>13341</v>
      </c>
      <c s="407">
        <f>SUM(F7,F14,F22,F26,F33,F38,F43,F53,F69,F78,F85,F89,F98,F107,F114,F123,F131,F136,F142,F150,F154,F155,F163,F171,F179,F188,F195,F205,F206,F216)+SUM(F225,F229,F232,F238,F239,F240,F249,F264,F265)</f>
        <v>0</v>
      </c>
      <c s="377">
        <f>SUM(G7,G14,G22,G26,G33,G38,G43,G53,G69,G78,G85,G89,G98,G107,G114,G123,G131,G136,G142,G150,G154,G155,G163,G171,G179,G188,G195,G205,G206,G216)+SUM(G225,G229,G232,G238,G239,G240,G249,G264,G265)</f>
        <v>0</v>
      </c>
      <c s="334">
        <f>SUM(H7,H14,H22,H26,H33,H38,H43,H53,H69,H78,H85,H89,H98,H107,H114,H123,H131,H136,H142,H150,H154,H155,H163,H171,H179,H188,H195,H205,H206,H216)+SUM(H225,H229,H232,H238,H239,H240,H249,H264,H265)</f>
        <v>0</v>
      </c>
      <c s="379">
        <f>SUM(I7,I14,I22,I26,I33,I38,I43,I53,I69,I78,I85,I89,I98,I107,I114,I123,I131,I136,I142,I150,I154,I155,I163,I171,I179,I188,I195,I205,I206,I216)+SUM(I225,I229,I232,I238,I239,I240,I249,I264,I265)</f>
        <v>0</v>
      </c>
      <c s="376">
        <f>SUM(J7,J14,J22,J26,J33,J38,J43,J53,J69,J78,J85,J89,J98,J107,J114,J123,J131,J136,J142,J150,J154,J155,J163,J171,J179,J188,J195,J205,J206,J216)+SUM(J225,J229,J232,J238,J239,J240,J249,J264,J265)</f>
        <v>0</v>
      </c>
      <c s="334">
        <f>SUM(K7,K14,K22,K26,K33,K38,K43,K53,K69,K78,K85,K89,K98,K107,K114,K123,K131,K136,K142,K150,K154,K155,K163,K171,K179,K188,K195,K205,K206,K216)+SUM(K225,K229,K232,K238,K239,K240,K249,K264,K265)</f>
        <v>0</v>
      </c>
      <c s="334">
        <f>SUM(L7,L14,L22,L26,L33,L38,L43,L53,L69,L78,L85,L89,L98,L107,L114,L123,L131,L136,L142,L150,L154,L155,L163,L171,L179,L188,L195,L205,L206,L216)+SUM(L225,L229,L232,L238,L239,L240,L249,L264,L265)</f>
        <v>0</v>
      </c>
      <c s="121"/>
      <c s="119" t="s">
        <v>2284</v>
      </c>
      <c s="376">
        <f>SUM(O7,O14,O22,O26,O33,O38,O43,O53,O69,O78,O85,O89,O98,O107,O114,O123,O131,O136,O142,O150,O154,O155,O163,O171,O179,O188,O195,O205,O206,O216)+SUM(O225,O229,O232,O238,O239,O240,O249,O264,O265)</f>
        <v>45892</v>
      </c>
      <c s="376">
        <f>SUM(P7,P14,P22,P26,P33,P38,P43,P53,P69,P78,P85,P89,P98,P107,P114,P123,P131,P136,P142,P150,P154,P155,P163,P171,P179,P188,P195,P205,P206,P216)+SUM(P225,P229,P232,P238,P239,P240,P249,P264,P265)</f>
        <v>0</v>
      </c>
      <c s="376">
        <f>SUM(Q7,Q14,Q22,Q26,Q33,Q38,Q43,Q53,Q69,Q78,Q85,Q89,Q98,Q107,Q114,Q123,Q131,Q136,Q142,Q150,Q154,Q155,Q163,Q171,Q179,Q188,Q195,Q205,Q206,Q216)+SUM(Q225,Q229,Q232,Q238,Q239,Q240,Q249,Q264,Q265)</f>
        <v>0</v>
      </c>
      <c s="376">
        <f>SUM(R7,R14,R22,R26,R33,R38,R43,R53,R69,R78,R85,R89,R98,R107,R114,R123,R131,R136,R142,R150,R154,R155,R163,R171,R179,R188,R195,R205,R206,R216)+SUM(R225,R229,R232,R238,R239,R240,R249,R264,R265)</f>
        <v>0</v>
      </c>
      <c s="376">
        <f>SUM(S7,S14,S22,S26,S33,S38,S43,S53,S69,S78,S85,S89,S98,S107,S114,S123,S131,S136,S142,S150,S154,S155,S163,S171,S179,S188,S195,S205,S206,S216)+SUM(S225,S229,S232,S238,S239,S240,S249,S264,S265)</f>
        <v>0</v>
      </c>
      <c s="376">
        <f>SUM(T7,T14,T22,T26,T33,T38,T43,T53,T69,T78,T85,T89,T98,T107,T114,T123,T131,T136,T142,T150,T154,T155,T163,T171,T179,T188,T195,T205,T206,T216)+SUM(T225,T229,T232,T238,T239,T240,T249,T264,T265)</f>
        <v>46</v>
      </c>
      <c s="376">
        <f>SUM(U7,U14,U22,U26,U33,U38,U43,U53,U69,U78,U85,U89,U98,U107,U114,U123,U131,U136,U142,U150,U154,U155,U163,U171,U179,U188,U195,U205,U206,U216)+SUM(U225,U229,U232,U238,U239,U240,U249,U264,U265)</f>
        <v>0</v>
      </c>
      <c s="376">
        <f>SUM(V7,V14,V22,V26,V33,V38,V43,V53,V69,V78,V85,V89,V98,V107,V114,V123,V131,V136,V142,V150,V154,V155,V163,V171,V179,V188,V195,V205,V206,V216)+SUM(V225,V229,V232,V238,V239,V240,V249,V264,V265)</f>
        <v>0</v>
      </c>
      <c s="73">
        <v>10301</v>
      </c>
      <c s="119" t="s">
        <v>2285</v>
      </c>
      <c s="334">
        <f>SUM(C6:K6)-SUM(O6:V6)</f>
        <v>11</v>
      </c>
    </row>
    <row customHeight="1" ht="17.25">
      <c s="73">
        <v>1030166</v>
      </c>
      <c s="101" t="s">
        <v>2286</v>
      </c>
      <c s="340"/>
      <c s="340"/>
      <c s="413"/>
      <c s="414"/>
      <c s="357"/>
      <c s="413"/>
      <c s="413"/>
      <c s="414"/>
      <c s="404"/>
      <c s="340"/>
      <c s="208">
        <v>20610</v>
      </c>
      <c s="101" t="s">
        <v>2287</v>
      </c>
      <c s="334">
        <f>SUM(O8:O13)</f>
        <v>0</v>
      </c>
      <c s="376">
        <f>SUM(P8:P13)</f>
        <v>0</v>
      </c>
      <c s="376">
        <f>SUM(Q8:Q13)</f>
        <v>0</v>
      </c>
      <c s="334">
        <f>SUM(R8:R13)</f>
        <v>0</v>
      </c>
      <c s="334">
        <f>SUM(S8:S13)</f>
        <v>0</v>
      </c>
      <c s="376">
        <f>SUM(T8:T13)</f>
        <v>0</v>
      </c>
      <c s="376">
        <f>SUM(U8:U13)</f>
        <v>0</v>
      </c>
      <c s="334">
        <f>SUM(V8:V13)</f>
        <v>0</v>
      </c>
      <c s="73">
        <v>1030166</v>
      </c>
      <c s="101" t="s">
        <v>2288</v>
      </c>
      <c s="334">
        <f>SUM(C7:K7)-SUM(O7:V7)</f>
        <v>0</v>
      </c>
    </row>
    <row customHeight="1" ht="17.25">
      <c s="73"/>
      <c s="101"/>
      <c s="122"/>
      <c s="122"/>
      <c s="122"/>
      <c s="122"/>
      <c s="158"/>
      <c s="158"/>
      <c s="122"/>
      <c s="122"/>
      <c s="122"/>
      <c s="209"/>
      <c s="121">
        <v>2061001</v>
      </c>
      <c s="73" t="s">
        <v>2289</v>
      </c>
      <c s="345"/>
      <c s="414"/>
      <c s="414"/>
      <c s="396"/>
      <c s="414"/>
      <c s="414"/>
      <c s="414"/>
      <c s="340"/>
      <c s="73"/>
      <c s="101"/>
      <c s="122"/>
    </row>
    <row customHeight="1" ht="17.25">
      <c s="73"/>
      <c s="101"/>
      <c s="122"/>
      <c s="122"/>
      <c s="122"/>
      <c s="122"/>
      <c s="158"/>
      <c s="158"/>
      <c s="122"/>
      <c s="122"/>
      <c s="122"/>
      <c s="158"/>
      <c s="121">
        <v>2061002</v>
      </c>
      <c s="82" t="s">
        <v>2290</v>
      </c>
      <c s="340"/>
      <c s="414"/>
      <c s="414"/>
      <c s="396"/>
      <c s="414"/>
      <c s="414"/>
      <c s="414"/>
      <c s="340"/>
      <c s="73"/>
      <c s="101"/>
      <c s="122"/>
    </row>
    <row customHeight="1" ht="17.25">
      <c s="73"/>
      <c s="101"/>
      <c s="122"/>
      <c s="122"/>
      <c s="122"/>
      <c s="122"/>
      <c s="158"/>
      <c s="158"/>
      <c s="122"/>
      <c s="122"/>
      <c s="122"/>
      <c s="158"/>
      <c s="121">
        <v>2061003</v>
      </c>
      <c s="73" t="s">
        <v>2291</v>
      </c>
      <c s="357"/>
      <c s="414"/>
      <c s="414"/>
      <c s="396"/>
      <c s="414"/>
      <c s="414"/>
      <c s="414"/>
      <c s="340"/>
      <c s="73"/>
      <c s="101"/>
      <c s="122"/>
    </row>
    <row customHeight="1" ht="17.25">
      <c s="73"/>
      <c s="101"/>
      <c s="122"/>
      <c s="122"/>
      <c s="122"/>
      <c s="122"/>
      <c s="158"/>
      <c s="158"/>
      <c s="122"/>
      <c s="122"/>
      <c s="122"/>
      <c s="158"/>
      <c s="121">
        <v>2061004</v>
      </c>
      <c s="73" t="s">
        <v>2292</v>
      </c>
      <c s="340"/>
      <c s="414"/>
      <c s="414"/>
      <c s="396"/>
      <c s="414"/>
      <c s="414"/>
      <c s="414"/>
      <c s="340"/>
      <c s="73"/>
      <c s="101"/>
      <c s="122"/>
    </row>
    <row customHeight="1" ht="17.25">
      <c s="73"/>
      <c s="101"/>
      <c s="122"/>
      <c s="122"/>
      <c s="122"/>
      <c s="122"/>
      <c s="158"/>
      <c s="158"/>
      <c s="122"/>
      <c s="122"/>
      <c s="122"/>
      <c s="158"/>
      <c s="121">
        <v>2061005</v>
      </c>
      <c s="73" t="s">
        <v>2293</v>
      </c>
      <c s="340"/>
      <c s="414"/>
      <c s="414"/>
      <c s="396"/>
      <c s="414"/>
      <c s="414"/>
      <c s="414"/>
      <c s="340"/>
      <c s="73"/>
      <c s="101"/>
      <c s="122"/>
    </row>
    <row customHeight="1" ht="17.25">
      <c s="73"/>
      <c s="101"/>
      <c s="122"/>
      <c s="122"/>
      <c s="122"/>
      <c s="122"/>
      <c s="158"/>
      <c s="158"/>
      <c s="122"/>
      <c s="122"/>
      <c s="122"/>
      <c s="158"/>
      <c s="121">
        <v>2061099</v>
      </c>
      <c s="73" t="s">
        <v>2294</v>
      </c>
      <c s="396"/>
      <c s="414"/>
      <c s="414"/>
      <c s="396"/>
      <c s="414"/>
      <c s="414"/>
      <c s="414"/>
      <c s="396"/>
      <c s="73"/>
      <c s="101"/>
      <c s="122"/>
    </row>
    <row customHeight="1" ht="17.25">
      <c s="73">
        <v>1030129</v>
      </c>
      <c s="101" t="s">
        <v>2295</v>
      </c>
      <c s="340"/>
      <c s="340"/>
      <c s="413"/>
      <c s="414"/>
      <c s="340"/>
      <c s="413"/>
      <c s="413"/>
      <c s="414"/>
      <c s="340"/>
      <c s="340"/>
      <c s="121"/>
      <c s="101" t="s">
        <v>2296</v>
      </c>
      <c s="334">
        <f>SUM(O15,O20,O21)</f>
        <v>0</v>
      </c>
      <c s="376">
        <f>SUM(P15,P20,P21)</f>
        <v>0</v>
      </c>
      <c s="376">
        <f>SUM(Q15,Q20,Q21)</f>
        <v>0</v>
      </c>
      <c s="334">
        <f>SUM(R15,R20,R21)</f>
        <v>0</v>
      </c>
      <c s="334">
        <f>SUM(S15,S20,S21)</f>
        <v>0</v>
      </c>
      <c s="376">
        <f>SUM(T15,T20,T21)</f>
        <v>0</v>
      </c>
      <c s="376">
        <f>SUM(U15,U20,U21)</f>
        <v>0</v>
      </c>
      <c s="334">
        <f>SUM(V15,V20,V21)</f>
        <v>0</v>
      </c>
      <c s="73">
        <v>1030129</v>
      </c>
      <c s="101" t="s">
        <v>2297</v>
      </c>
      <c s="334">
        <f>SUM(C14:K14)-SUM(O14:V14)</f>
        <v>0</v>
      </c>
    </row>
    <row customHeight="1" ht="17.25">
      <c s="73"/>
      <c s="101"/>
      <c s="122"/>
      <c s="122"/>
      <c s="122"/>
      <c s="122"/>
      <c s="158"/>
      <c s="158"/>
      <c s="122"/>
      <c s="122"/>
      <c s="122"/>
      <c s="158"/>
      <c s="121">
        <v>20707</v>
      </c>
      <c s="101" t="s">
        <v>2298</v>
      </c>
      <c s="334">
        <f>SUM(O16:O19)</f>
        <v>0</v>
      </c>
      <c s="376">
        <f>SUM(P16:P19)</f>
        <v>0</v>
      </c>
      <c s="376">
        <f>SUM(Q16:Q19)</f>
        <v>0</v>
      </c>
      <c s="334">
        <f>SUM(R16:R19)</f>
        <v>0</v>
      </c>
      <c s="334">
        <f>SUM(S16:S19)</f>
        <v>0</v>
      </c>
      <c s="376">
        <f>SUM(T16:T19)</f>
        <v>0</v>
      </c>
      <c s="376">
        <f>SUM(U16:U19)</f>
        <v>0</v>
      </c>
      <c s="334">
        <f>SUM(V16:V19)</f>
        <v>0</v>
      </c>
      <c s="73"/>
      <c s="73"/>
      <c s="127"/>
    </row>
    <row customHeight="1" ht="17.25">
      <c s="73"/>
      <c s="101"/>
      <c s="122"/>
      <c s="122"/>
      <c s="122"/>
      <c s="122"/>
      <c s="158"/>
      <c s="158"/>
      <c s="122"/>
      <c s="122"/>
      <c s="122"/>
      <c s="158"/>
      <c s="121">
        <v>2070701</v>
      </c>
      <c s="73" t="s">
        <v>2299</v>
      </c>
      <c s="340"/>
      <c s="414"/>
      <c s="414"/>
      <c s="396"/>
      <c s="414"/>
      <c s="414"/>
      <c s="414"/>
      <c s="340"/>
      <c s="73"/>
      <c s="73"/>
      <c s="127"/>
    </row>
    <row customHeight="1" ht="17.25">
      <c s="73"/>
      <c s="73"/>
      <c s="122"/>
      <c s="122"/>
      <c s="122"/>
      <c s="122"/>
      <c s="158"/>
      <c s="158"/>
      <c s="122"/>
      <c s="122"/>
      <c s="122"/>
      <c s="158"/>
      <c s="121">
        <v>2070702</v>
      </c>
      <c s="73" t="s">
        <v>2300</v>
      </c>
      <c s="340"/>
      <c s="414"/>
      <c s="414"/>
      <c s="396"/>
      <c s="414"/>
      <c s="414"/>
      <c s="414"/>
      <c s="340"/>
      <c s="73"/>
      <c s="101"/>
      <c s="122"/>
    </row>
    <row customHeight="1" ht="17.25">
      <c s="73"/>
      <c s="73"/>
      <c s="122"/>
      <c s="122"/>
      <c s="122"/>
      <c s="122"/>
      <c s="158"/>
      <c s="158"/>
      <c s="122"/>
      <c s="122"/>
      <c s="122"/>
      <c s="158"/>
      <c s="121">
        <v>2070703</v>
      </c>
      <c s="73" t="s">
        <v>2301</v>
      </c>
      <c s="340"/>
      <c s="414"/>
      <c s="414"/>
      <c s="398"/>
      <c s="414"/>
      <c s="414"/>
      <c s="414"/>
      <c s="340"/>
      <c s="73"/>
      <c s="101"/>
      <c s="122"/>
    </row>
    <row customHeight="1" ht="17.25">
      <c s="73"/>
      <c s="73"/>
      <c s="122"/>
      <c s="122"/>
      <c s="122"/>
      <c s="122"/>
      <c s="158"/>
      <c s="158"/>
      <c s="122"/>
      <c s="122"/>
      <c s="122"/>
      <c s="158"/>
      <c s="121">
        <v>2070799</v>
      </c>
      <c s="73" t="s">
        <v>2302</v>
      </c>
      <c s="340"/>
      <c s="414"/>
      <c s="414"/>
      <c s="396"/>
      <c s="414"/>
      <c s="414"/>
      <c s="414"/>
      <c s="340"/>
      <c s="73"/>
      <c s="101"/>
      <c s="122"/>
    </row>
    <row customHeight="1" ht="17.25">
      <c s="73"/>
      <c s="73"/>
      <c s="122"/>
      <c s="122"/>
      <c s="122"/>
      <c s="122"/>
      <c s="158"/>
      <c s="158"/>
      <c s="122"/>
      <c s="122"/>
      <c s="122"/>
      <c s="158"/>
      <c s="121">
        <v>232020205</v>
      </c>
      <c s="101" t="s">
        <v>2303</v>
      </c>
      <c s="340"/>
      <c s="414"/>
      <c s="414"/>
      <c s="396"/>
      <c s="414"/>
      <c s="414"/>
      <c s="414"/>
      <c s="340"/>
      <c s="73"/>
      <c s="101"/>
      <c s="122"/>
    </row>
    <row customHeight="1" ht="17.25">
      <c s="73"/>
      <c s="73"/>
      <c s="122"/>
      <c s="122"/>
      <c s="122"/>
      <c s="122"/>
      <c s="158"/>
      <c s="158"/>
      <c s="122"/>
      <c s="122"/>
      <c s="122"/>
      <c s="158"/>
      <c s="121">
        <v>233020205</v>
      </c>
      <c s="101" t="s">
        <v>2304</v>
      </c>
      <c s="396"/>
      <c s="414"/>
      <c s="414"/>
      <c s="396"/>
      <c s="414"/>
      <c s="414"/>
      <c s="414"/>
      <c s="396"/>
      <c s="73"/>
      <c s="101"/>
      <c s="122"/>
    </row>
    <row customHeight="1" ht="17.25">
      <c s="73">
        <v>1030149</v>
      </c>
      <c s="101" t="s">
        <v>2305</v>
      </c>
      <c s="340"/>
      <c s="340"/>
      <c s="413">
        <v>1512</v>
      </c>
      <c s="414"/>
      <c s="340"/>
      <c s="413"/>
      <c s="413"/>
      <c s="414"/>
      <c s="340"/>
      <c s="323"/>
      <c s="121">
        <v>20822</v>
      </c>
      <c s="101" t="s">
        <v>2306</v>
      </c>
      <c s="334">
        <f>SUM(O23:O25)</f>
        <v>1512</v>
      </c>
      <c s="376">
        <f>SUM(P23:P25)</f>
        <v>0</v>
      </c>
      <c s="376">
        <f>SUM(Q23:Q25)</f>
        <v>0</v>
      </c>
      <c s="334">
        <f>SUM(R23:R25)</f>
        <v>0</v>
      </c>
      <c s="334">
        <f>SUM(S23:S25)</f>
        <v>0</v>
      </c>
      <c s="376">
        <f>SUM(T23:T25)</f>
        <v>0</v>
      </c>
      <c s="376">
        <f>SUM(U23:U25)</f>
        <v>0</v>
      </c>
      <c s="334">
        <f>SUM(V23:V25)</f>
        <v>0</v>
      </c>
      <c s="73">
        <v>1030149</v>
      </c>
      <c s="101" t="s">
        <v>2307</v>
      </c>
      <c s="334">
        <f>SUM(C22:K22)-SUM(O22:V22)</f>
        <v>0</v>
      </c>
    </row>
    <row customHeight="1" ht="17.25">
      <c s="73"/>
      <c s="101"/>
      <c s="122"/>
      <c s="122"/>
      <c s="122"/>
      <c s="122"/>
      <c s="158"/>
      <c s="158"/>
      <c s="122"/>
      <c s="122"/>
      <c s="122"/>
      <c s="158"/>
      <c s="121">
        <v>2082201</v>
      </c>
      <c s="73" t="s">
        <v>2308</v>
      </c>
      <c s="340">
        <v>814</v>
      </c>
      <c s="414"/>
      <c s="414"/>
      <c s="396"/>
      <c s="414"/>
      <c s="414"/>
      <c s="414"/>
      <c s="340"/>
      <c s="73"/>
      <c s="101"/>
      <c s="122"/>
    </row>
    <row customHeight="1" ht="17.25">
      <c s="73"/>
      <c s="101"/>
      <c s="122"/>
      <c s="122"/>
      <c s="122"/>
      <c s="122"/>
      <c s="158"/>
      <c s="158"/>
      <c s="122"/>
      <c s="122"/>
      <c s="122"/>
      <c s="158"/>
      <c s="121">
        <v>2082202</v>
      </c>
      <c s="73" t="s">
        <v>2309</v>
      </c>
      <c s="340">
        <v>662</v>
      </c>
      <c s="414"/>
      <c s="414"/>
      <c s="396"/>
      <c s="414"/>
      <c s="414"/>
      <c s="414"/>
      <c s="340"/>
      <c s="73"/>
      <c s="101"/>
      <c s="122"/>
    </row>
    <row customHeight="1" ht="17.25">
      <c s="73"/>
      <c s="101"/>
      <c s="122"/>
      <c s="122"/>
      <c s="122"/>
      <c s="122"/>
      <c s="158"/>
      <c s="158"/>
      <c s="122"/>
      <c s="122"/>
      <c s="122"/>
      <c s="158"/>
      <c s="121">
        <v>2082299</v>
      </c>
      <c s="73" t="s">
        <v>2310</v>
      </c>
      <c s="396">
        <v>36</v>
      </c>
      <c s="414"/>
      <c s="414"/>
      <c s="396"/>
      <c s="414"/>
      <c s="414"/>
      <c s="414"/>
      <c s="396"/>
      <c s="73"/>
      <c s="101"/>
      <c s="122"/>
    </row>
    <row customHeight="1" ht="17.25">
      <c s="73">
        <v>1030157</v>
      </c>
      <c s="101" t="s">
        <v>2311</v>
      </c>
      <c s="340">
        <v>8</v>
      </c>
      <c s="340"/>
      <c s="413">
        <v>115</v>
      </c>
      <c s="414"/>
      <c s="340"/>
      <c s="413"/>
      <c s="413"/>
      <c s="414"/>
      <c s="340"/>
      <c s="340"/>
      <c s="121"/>
      <c s="101" t="s">
        <v>2312</v>
      </c>
      <c s="334">
        <f>SUM(O27,O31,O32)</f>
        <v>123</v>
      </c>
      <c s="376">
        <f>SUM(P27,P31,P32)</f>
        <v>0</v>
      </c>
      <c s="376">
        <f>SUM(Q27,Q31,Q32)</f>
        <v>0</v>
      </c>
      <c s="334">
        <f>SUM(R27,R31,R32)</f>
        <v>0</v>
      </c>
      <c s="334">
        <f>SUM(S27,S31,S32)</f>
        <v>0</v>
      </c>
      <c s="376">
        <f>SUM(T27,T31,T32)</f>
        <v>0</v>
      </c>
      <c s="376">
        <f>SUM(U27,U31,U32)</f>
        <v>0</v>
      </c>
      <c s="334">
        <f>SUM(V27,V31,V32)</f>
        <v>0</v>
      </c>
      <c s="73">
        <v>1030157</v>
      </c>
      <c s="101" t="s">
        <v>2313</v>
      </c>
      <c s="334">
        <f>SUM(C26:K26)-SUM(O26:V26)</f>
        <v>0</v>
      </c>
    </row>
    <row customHeight="1" ht="17.25">
      <c s="73"/>
      <c s="101"/>
      <c s="122"/>
      <c s="122"/>
      <c s="122"/>
      <c s="122"/>
      <c s="158"/>
      <c s="158"/>
      <c s="122"/>
      <c s="122"/>
      <c s="122"/>
      <c s="158"/>
      <c s="121">
        <v>20823</v>
      </c>
      <c s="101" t="s">
        <v>2314</v>
      </c>
      <c s="334">
        <f>SUM(O28:O30)</f>
        <v>123</v>
      </c>
      <c s="376">
        <f>SUM(P28:P30)</f>
        <v>0</v>
      </c>
      <c s="376">
        <f>SUM(Q28:Q30)</f>
        <v>0</v>
      </c>
      <c s="334">
        <f>SUM(R28:R30)</f>
        <v>0</v>
      </c>
      <c s="334">
        <f>SUM(S28:S30)</f>
        <v>0</v>
      </c>
      <c s="376">
        <f>SUM(T28:T30)</f>
        <v>0</v>
      </c>
      <c s="376">
        <f>SUM(U28:U30)</f>
        <v>0</v>
      </c>
      <c s="334">
        <f>SUM(V28:V30)</f>
        <v>0</v>
      </c>
      <c s="73"/>
      <c s="101"/>
      <c s="122"/>
    </row>
    <row customHeight="1" ht="17.25">
      <c s="73"/>
      <c s="101"/>
      <c s="122"/>
      <c s="122"/>
      <c s="122"/>
      <c s="122"/>
      <c s="158"/>
      <c s="158"/>
      <c s="122"/>
      <c s="122"/>
      <c s="122"/>
      <c s="158"/>
      <c s="121">
        <v>2082301</v>
      </c>
      <c s="73" t="s">
        <v>2315</v>
      </c>
      <c s="340">
        <v>35</v>
      </c>
      <c s="414"/>
      <c s="414"/>
      <c s="396"/>
      <c s="414"/>
      <c s="414"/>
      <c s="414"/>
      <c s="340"/>
      <c s="73"/>
      <c s="101"/>
      <c s="122"/>
    </row>
    <row customHeight="1" ht="17.25">
      <c s="73"/>
      <c s="101"/>
      <c s="122"/>
      <c s="122"/>
      <c s="122"/>
      <c s="122"/>
      <c s="158"/>
      <c s="158"/>
      <c s="122"/>
      <c s="122"/>
      <c s="122"/>
      <c s="158"/>
      <c s="121">
        <v>2082302</v>
      </c>
      <c s="73" t="s">
        <v>2316</v>
      </c>
      <c s="340">
        <v>80</v>
      </c>
      <c s="414"/>
      <c s="414"/>
      <c s="396"/>
      <c s="414"/>
      <c s="414"/>
      <c s="414"/>
      <c s="340"/>
      <c s="73"/>
      <c s="101"/>
      <c s="122"/>
    </row>
    <row customHeight="1" ht="17.25">
      <c s="73"/>
      <c s="101"/>
      <c s="122"/>
      <c s="122"/>
      <c s="122"/>
      <c s="122"/>
      <c s="158"/>
      <c s="158"/>
      <c s="122"/>
      <c s="122"/>
      <c s="122"/>
      <c s="158"/>
      <c s="121">
        <v>2082399</v>
      </c>
      <c s="73" t="s">
        <v>2317</v>
      </c>
      <c s="340">
        <v>8</v>
      </c>
      <c s="414"/>
      <c s="414"/>
      <c s="396"/>
      <c s="414"/>
      <c s="414"/>
      <c s="414"/>
      <c s="340"/>
      <c s="73"/>
      <c s="101"/>
      <c s="122"/>
    </row>
    <row customHeight="1" ht="17.25">
      <c s="73"/>
      <c s="101"/>
      <c s="122"/>
      <c s="122"/>
      <c s="122"/>
      <c s="122"/>
      <c s="158"/>
      <c s="158"/>
      <c s="122"/>
      <c s="122"/>
      <c s="122"/>
      <c s="158"/>
      <c s="121">
        <v>232020217</v>
      </c>
      <c s="101" t="s">
        <v>2318</v>
      </c>
      <c s="340"/>
      <c s="414"/>
      <c s="414"/>
      <c s="396"/>
      <c s="414"/>
      <c s="414"/>
      <c s="414"/>
      <c s="340"/>
      <c s="73"/>
      <c s="101"/>
      <c s="122"/>
    </row>
    <row customHeight="1" ht="17.25">
      <c s="73"/>
      <c s="101"/>
      <c s="122"/>
      <c s="122"/>
      <c s="122"/>
      <c s="122"/>
      <c s="158"/>
      <c s="158"/>
      <c s="122"/>
      <c s="122"/>
      <c s="122"/>
      <c s="158"/>
      <c s="121">
        <v>233020217</v>
      </c>
      <c s="101" t="s">
        <v>2319</v>
      </c>
      <c s="396"/>
      <c s="414"/>
      <c s="414"/>
      <c s="396"/>
      <c s="414"/>
      <c s="414"/>
      <c s="414"/>
      <c s="396"/>
      <c s="73"/>
      <c s="101"/>
      <c s="122"/>
    </row>
    <row customHeight="1" ht="17.25">
      <c s="73">
        <v>1030168</v>
      </c>
      <c s="101" t="s">
        <v>2320</v>
      </c>
      <c s="340"/>
      <c s="340"/>
      <c s="413"/>
      <c s="414"/>
      <c s="340"/>
      <c s="413"/>
      <c s="413"/>
      <c s="414"/>
      <c s="340"/>
      <c s="323"/>
      <c s="121">
        <v>21160</v>
      </c>
      <c s="101" t="s">
        <v>2321</v>
      </c>
      <c s="334">
        <f>SUM(O34:O37)</f>
        <v>0</v>
      </c>
      <c s="376">
        <f>SUM(P34:P37)</f>
        <v>0</v>
      </c>
      <c s="376">
        <f>SUM(Q34:Q37)</f>
        <v>0</v>
      </c>
      <c s="334">
        <f>SUM(R34:R37)</f>
        <v>0</v>
      </c>
      <c s="334">
        <f>SUM(S34:S37)</f>
        <v>0</v>
      </c>
      <c s="376">
        <f>SUM(T34:T37)</f>
        <v>0</v>
      </c>
      <c s="376">
        <f>SUM(U34:U37)</f>
        <v>0</v>
      </c>
      <c s="334">
        <f>SUM(V34:V37)</f>
        <v>0</v>
      </c>
      <c s="73">
        <v>1030168</v>
      </c>
      <c s="101" t="s">
        <v>2322</v>
      </c>
      <c s="334">
        <f>SUM(C33:K33)-SUM(O33:V33)</f>
        <v>0</v>
      </c>
    </row>
    <row customHeight="1" ht="17.25">
      <c s="73"/>
      <c s="101"/>
      <c s="203"/>
      <c s="203"/>
      <c s="203"/>
      <c s="203"/>
      <c s="158"/>
      <c s="158"/>
      <c s="203"/>
      <c s="203"/>
      <c s="203"/>
      <c s="158"/>
      <c s="121">
        <v>2116001</v>
      </c>
      <c s="73" t="s">
        <v>2323</v>
      </c>
      <c s="340"/>
      <c s="414"/>
      <c s="414"/>
      <c s="396"/>
      <c s="414"/>
      <c s="414"/>
      <c s="414"/>
      <c s="340"/>
      <c s="73"/>
      <c s="101"/>
      <c s="127"/>
    </row>
    <row customHeight="1" ht="17.25">
      <c s="73"/>
      <c s="101"/>
      <c s="203"/>
      <c s="203"/>
      <c s="203"/>
      <c s="203"/>
      <c s="158"/>
      <c s="158"/>
      <c s="203"/>
      <c s="203"/>
      <c s="203"/>
      <c s="158"/>
      <c s="121">
        <v>2116002</v>
      </c>
      <c s="73" t="s">
        <v>2324</v>
      </c>
      <c s="340"/>
      <c s="414"/>
      <c s="414"/>
      <c s="396"/>
      <c s="414"/>
      <c s="414"/>
      <c s="414"/>
      <c s="340"/>
      <c s="73"/>
      <c s="101"/>
      <c s="127"/>
    </row>
    <row customHeight="1" ht="17.25">
      <c s="73"/>
      <c s="101"/>
      <c s="203"/>
      <c s="203"/>
      <c s="203"/>
      <c s="203"/>
      <c s="158"/>
      <c s="158"/>
      <c s="203"/>
      <c s="203"/>
      <c s="203"/>
      <c s="158"/>
      <c s="121">
        <v>2116003</v>
      </c>
      <c s="73" t="s">
        <v>2325</v>
      </c>
      <c s="340"/>
      <c s="414"/>
      <c s="414"/>
      <c s="396"/>
      <c s="414"/>
      <c s="414"/>
      <c s="414"/>
      <c s="340"/>
      <c s="73"/>
      <c s="101"/>
      <c s="127"/>
    </row>
    <row customHeight="1" ht="17.25">
      <c s="73"/>
      <c s="101"/>
      <c s="122"/>
      <c s="122"/>
      <c s="122"/>
      <c s="122"/>
      <c s="158"/>
      <c s="158"/>
      <c s="122"/>
      <c s="122"/>
      <c s="122"/>
      <c s="207"/>
      <c s="121">
        <v>2116099</v>
      </c>
      <c s="73" t="s">
        <v>2326</v>
      </c>
      <c s="396"/>
      <c s="414"/>
      <c s="414"/>
      <c s="396"/>
      <c s="414"/>
      <c s="414"/>
      <c s="414"/>
      <c s="396"/>
      <c s="73"/>
      <c s="101"/>
      <c s="127"/>
    </row>
    <row customHeight="1" ht="17.25">
      <c s="73">
        <v>1030175</v>
      </c>
      <c s="101" t="s">
        <v>2327</v>
      </c>
      <c s="334">
        <f>C39+C40</f>
        <v>0</v>
      </c>
      <c s="334">
        <f>D39+D40</f>
        <v>0</v>
      </c>
      <c s="334">
        <f>E39+E40</f>
        <v>0</v>
      </c>
      <c s="376">
        <f>F39+F40</f>
        <v>0</v>
      </c>
      <c s="334">
        <f>G39+G40</f>
        <v>0</v>
      </c>
      <c s="334">
        <f>H39+H40</f>
        <v>0</v>
      </c>
      <c s="334">
        <f>I39+I40</f>
        <v>0</v>
      </c>
      <c s="376">
        <f>J39+J40</f>
        <v>0</v>
      </c>
      <c s="377">
        <f>K39+K40</f>
        <v>0</v>
      </c>
      <c s="334">
        <f>L39+L40</f>
        <v>0</v>
      </c>
      <c s="208">
        <v>21161</v>
      </c>
      <c s="101" t="s">
        <v>2328</v>
      </c>
      <c s="334">
        <f>SUM(O39:O42)</f>
        <v>0</v>
      </c>
      <c s="376">
        <f>SUM(P39:P42)</f>
        <v>0</v>
      </c>
      <c s="376">
        <f>SUM(Q39:Q42)</f>
        <v>0</v>
      </c>
      <c s="334">
        <f>SUM(R39:R42)</f>
        <v>0</v>
      </c>
      <c s="334">
        <f>SUM(S39:S42)</f>
        <v>0</v>
      </c>
      <c s="376">
        <f>SUM(T39:T42)</f>
        <v>0</v>
      </c>
      <c s="376">
        <f>SUM(U39:U42)</f>
        <v>0</v>
      </c>
      <c s="334">
        <f>SUM(V39:V42)</f>
        <v>0</v>
      </c>
      <c s="73">
        <v>1030175</v>
      </c>
      <c s="101" t="s">
        <v>2329</v>
      </c>
      <c s="334">
        <f>SUM(C38:K38)-SUM(O38:V38)</f>
        <v>0</v>
      </c>
    </row>
    <row customHeight="1" ht="17.25">
      <c s="73">
        <v>103017501</v>
      </c>
      <c s="73" t="s">
        <v>2330</v>
      </c>
      <c s="340"/>
      <c s="340"/>
      <c s="413"/>
      <c s="414"/>
      <c s="340"/>
      <c s="413"/>
      <c s="413"/>
      <c s="414"/>
      <c s="404"/>
      <c s="357"/>
      <c s="208">
        <v>2116101</v>
      </c>
      <c s="73" t="s">
        <v>2331</v>
      </c>
      <c s="340"/>
      <c s="414"/>
      <c s="414"/>
      <c s="396"/>
      <c s="414"/>
      <c s="414"/>
      <c s="414"/>
      <c s="340"/>
      <c s="73">
        <v>103017501</v>
      </c>
      <c s="73" t="s">
        <v>2332</v>
      </c>
      <c s="340"/>
    </row>
    <row customHeight="1" ht="17.25">
      <c s="73">
        <v>103017502</v>
      </c>
      <c s="73" t="s">
        <v>2333</v>
      </c>
      <c s="340"/>
      <c s="340"/>
      <c s="413"/>
      <c s="414"/>
      <c s="340"/>
      <c s="413"/>
      <c s="413"/>
      <c s="414"/>
      <c s="404"/>
      <c s="340"/>
      <c s="208">
        <v>2116102</v>
      </c>
      <c s="73" t="s">
        <v>2334</v>
      </c>
      <c s="340"/>
      <c s="414"/>
      <c s="414"/>
      <c s="396"/>
      <c s="414"/>
      <c s="414"/>
      <c s="414"/>
      <c s="340"/>
      <c s="73">
        <v>103017502</v>
      </c>
      <c s="73" t="s">
        <v>2335</v>
      </c>
      <c s="340"/>
    </row>
    <row customHeight="1" ht="17.25">
      <c s="73"/>
      <c s="73"/>
      <c s="122"/>
      <c s="122"/>
      <c s="122"/>
      <c s="152"/>
      <c s="158"/>
      <c s="158"/>
      <c s="122"/>
      <c s="152"/>
      <c s="122"/>
      <c s="209"/>
      <c s="121">
        <v>2116103</v>
      </c>
      <c s="73" t="s">
        <v>2336</v>
      </c>
      <c s="340"/>
      <c s="414"/>
      <c s="414"/>
      <c s="396"/>
      <c s="414"/>
      <c s="414"/>
      <c s="414"/>
      <c s="340"/>
      <c s="73"/>
      <c s="73"/>
      <c s="122"/>
    </row>
    <row customHeight="1" ht="17.25">
      <c s="73"/>
      <c s="73"/>
      <c s="122"/>
      <c s="122"/>
      <c s="122"/>
      <c s="122"/>
      <c s="158"/>
      <c s="158"/>
      <c s="122"/>
      <c s="122"/>
      <c s="122"/>
      <c s="158"/>
      <c s="121">
        <v>2116104</v>
      </c>
      <c s="73" t="s">
        <v>2337</v>
      </c>
      <c s="396"/>
      <c s="414"/>
      <c s="414"/>
      <c s="396"/>
      <c s="414"/>
      <c s="414"/>
      <c s="414"/>
      <c s="396"/>
      <c s="73"/>
      <c s="73"/>
      <c s="122"/>
    </row>
    <row customHeight="1" ht="17.25">
      <c s="73">
        <v>1030143</v>
      </c>
      <c s="101" t="s">
        <v>2338</v>
      </c>
      <c s="334">
        <f>SUM(C44:C48)</f>
        <v>0</v>
      </c>
      <c s="334">
        <f>SUM(D44:D48)</f>
        <v>0</v>
      </c>
      <c s="334">
        <f>SUM(E44:E48)</f>
        <v>25</v>
      </c>
      <c s="376">
        <f>SUM(F44:F48)</f>
        <v>0</v>
      </c>
      <c s="334">
        <f>SUM(G44:G48)</f>
        <v>0</v>
      </c>
      <c s="334">
        <f>SUM(H44:H48)</f>
        <v>0</v>
      </c>
      <c s="334">
        <f>SUM(I44:I48)</f>
        <v>0</v>
      </c>
      <c s="376">
        <f>SUM(J44:J48)</f>
        <v>0</v>
      </c>
      <c s="334">
        <f>SUM(K44:K48)</f>
        <v>0</v>
      </c>
      <c s="334">
        <f>SUM(L44:L48)</f>
        <v>0</v>
      </c>
      <c s="121"/>
      <c s="101" t="s">
        <v>2339</v>
      </c>
      <c s="334">
        <f>SUM(O44,O51,O52)</f>
        <v>25</v>
      </c>
      <c s="376">
        <f>SUM(P44,P51,P52)</f>
        <v>0</v>
      </c>
      <c s="376">
        <f>SUM(Q44,Q51,Q52)</f>
        <v>0</v>
      </c>
      <c s="334">
        <f>SUM(R44,R51,R52)</f>
        <v>0</v>
      </c>
      <c s="334">
        <f>SUM(S44,S51,S52)</f>
        <v>0</v>
      </c>
      <c s="376">
        <f>SUM(T44,T51,T52)</f>
        <v>0</v>
      </c>
      <c s="376">
        <f>SUM(U44,U51,U52)</f>
        <v>0</v>
      </c>
      <c s="334">
        <f>SUM(V44,V51,V52)</f>
        <v>0</v>
      </c>
      <c s="73">
        <v>1030143</v>
      </c>
      <c s="101" t="s">
        <v>2340</v>
      </c>
      <c s="334">
        <f>SUM(C43:K43)-SUM(O43:V43)</f>
        <v>0</v>
      </c>
    </row>
    <row customHeight="1" ht="17.25">
      <c s="73">
        <v>103014301</v>
      </c>
      <c s="73" t="s">
        <v>2341</v>
      </c>
      <c s="340"/>
      <c s="340"/>
      <c s="413"/>
      <c s="414"/>
      <c s="340"/>
      <c s="413"/>
      <c s="413"/>
      <c s="414"/>
      <c s="340"/>
      <c s="340"/>
      <c s="121">
        <v>21207</v>
      </c>
      <c s="101" t="s">
        <v>2342</v>
      </c>
      <c s="334">
        <f>SUM(O45:O50)</f>
        <v>25</v>
      </c>
      <c s="376">
        <f>SUM(P45:P50)</f>
        <v>0</v>
      </c>
      <c s="376">
        <f>SUM(Q45:Q50)</f>
        <v>0</v>
      </c>
      <c s="334">
        <f>SUM(R45:R50)</f>
        <v>0</v>
      </c>
      <c s="334">
        <f>SUM(S45:S50)</f>
        <v>0</v>
      </c>
      <c s="376">
        <f>SUM(T45:T50)</f>
        <v>0</v>
      </c>
      <c s="376">
        <f>SUM(U45:U50)</f>
        <v>0</v>
      </c>
      <c s="334">
        <f>SUM(V45:V50)</f>
        <v>0</v>
      </c>
      <c s="73">
        <v>103014301</v>
      </c>
      <c s="73" t="s">
        <v>2341</v>
      </c>
      <c s="340"/>
    </row>
    <row customHeight="1" ht="17.25">
      <c s="73">
        <v>103014302</v>
      </c>
      <c s="73" t="s">
        <v>2343</v>
      </c>
      <c s="340"/>
      <c s="340"/>
      <c s="413"/>
      <c s="414"/>
      <c s="340"/>
      <c s="413"/>
      <c s="413"/>
      <c s="414"/>
      <c s="340"/>
      <c s="340"/>
      <c s="121">
        <v>2120701</v>
      </c>
      <c s="73" t="s">
        <v>2344</v>
      </c>
      <c s="340"/>
      <c s="414"/>
      <c s="414"/>
      <c s="396"/>
      <c s="414"/>
      <c s="414"/>
      <c s="414"/>
      <c s="340"/>
      <c s="73">
        <v>103014302</v>
      </c>
      <c s="73" t="s">
        <v>2343</v>
      </c>
      <c s="340"/>
    </row>
    <row customHeight="1" ht="17.25">
      <c s="73">
        <v>103014304</v>
      </c>
      <c s="73" t="s">
        <v>2345</v>
      </c>
      <c s="340"/>
      <c s="340"/>
      <c s="413">
        <v>25</v>
      </c>
      <c s="414"/>
      <c s="340"/>
      <c s="413"/>
      <c s="413"/>
      <c s="414"/>
      <c s="340"/>
      <c s="340"/>
      <c s="121">
        <v>2120702</v>
      </c>
      <c s="73" t="s">
        <v>2346</v>
      </c>
      <c s="340"/>
      <c s="414"/>
      <c s="414"/>
      <c s="396"/>
      <c s="414"/>
      <c s="414"/>
      <c s="414"/>
      <c s="340"/>
      <c s="73">
        <v>103014304</v>
      </c>
      <c s="73" t="s">
        <v>2347</v>
      </c>
      <c s="340"/>
    </row>
    <row customHeight="1" ht="17.25">
      <c s="73">
        <v>103014305</v>
      </c>
      <c s="73" t="s">
        <v>2348</v>
      </c>
      <c s="340"/>
      <c s="340"/>
      <c s="413"/>
      <c s="414"/>
      <c s="340"/>
      <c s="413"/>
      <c s="413"/>
      <c s="414"/>
      <c s="340"/>
      <c s="340"/>
      <c s="121">
        <v>2120704</v>
      </c>
      <c s="73" t="s">
        <v>2349</v>
      </c>
      <c s="340"/>
      <c s="414"/>
      <c s="414"/>
      <c s="396"/>
      <c s="414"/>
      <c s="414"/>
      <c s="414"/>
      <c s="340"/>
      <c s="73">
        <v>103014305</v>
      </c>
      <c s="73" t="s">
        <v>2348</v>
      </c>
      <c s="340"/>
    </row>
    <row s="383" customFormat="1" customHeight="1" ht="17.25">
      <c s="73">
        <v>103014399</v>
      </c>
      <c s="73" t="s">
        <v>2350</v>
      </c>
      <c s="340"/>
      <c s="340"/>
      <c s="348"/>
      <c s="380"/>
      <c s="340"/>
      <c s="348"/>
      <c s="348"/>
      <c s="380"/>
      <c s="340"/>
      <c s="340"/>
      <c s="121">
        <v>2120705</v>
      </c>
      <c s="73" t="s">
        <v>2351</v>
      </c>
      <c s="340"/>
      <c s="380"/>
      <c s="380"/>
      <c s="396"/>
      <c s="380"/>
      <c s="380"/>
      <c s="380"/>
      <c s="340"/>
      <c s="73">
        <v>103014399</v>
      </c>
      <c s="73" t="s">
        <v>2352</v>
      </c>
      <c s="340"/>
    </row>
    <row s="383" customFormat="1" customHeight="1" ht="17.25">
      <c s="73"/>
      <c s="73"/>
      <c s="122"/>
      <c s="122"/>
      <c s="122"/>
      <c s="152"/>
      <c s="158"/>
      <c s="158"/>
      <c s="122"/>
      <c s="152"/>
      <c s="122"/>
      <c s="158"/>
      <c s="121">
        <v>2120706</v>
      </c>
      <c s="73" t="s">
        <v>2008</v>
      </c>
      <c s="340"/>
      <c s="380"/>
      <c s="380"/>
      <c s="396"/>
      <c s="380"/>
      <c s="380"/>
      <c s="380"/>
      <c s="340"/>
      <c s="73"/>
      <c s="73"/>
      <c s="122"/>
    </row>
    <row customHeight="1" ht="17.25">
      <c s="73"/>
      <c s="73"/>
      <c s="122"/>
      <c s="122"/>
      <c s="122"/>
      <c s="152"/>
      <c s="158"/>
      <c s="158"/>
      <c s="122"/>
      <c s="152"/>
      <c s="122"/>
      <c s="158"/>
      <c s="121">
        <v>2120799</v>
      </c>
      <c s="73" t="s">
        <v>2353</v>
      </c>
      <c s="340">
        <v>25</v>
      </c>
      <c s="414"/>
      <c s="414"/>
      <c s="396"/>
      <c s="414"/>
      <c s="414"/>
      <c s="414"/>
      <c s="340"/>
      <c s="73"/>
      <c s="73"/>
      <c s="122"/>
    </row>
    <row customHeight="1" ht="17.25">
      <c s="73"/>
      <c s="73"/>
      <c s="122"/>
      <c s="122"/>
      <c s="122"/>
      <c s="152"/>
      <c s="158"/>
      <c s="158"/>
      <c s="122"/>
      <c s="152"/>
      <c s="122"/>
      <c s="158"/>
      <c s="121">
        <v>232020209</v>
      </c>
      <c s="101" t="s">
        <v>2354</v>
      </c>
      <c s="340"/>
      <c s="414"/>
      <c s="414"/>
      <c s="396"/>
      <c s="414"/>
      <c s="414"/>
      <c s="414"/>
      <c s="340"/>
      <c s="73"/>
      <c s="73"/>
      <c s="122"/>
    </row>
    <row customHeight="1" ht="17.25">
      <c s="73"/>
      <c s="73"/>
      <c s="122"/>
      <c s="122"/>
      <c s="122"/>
      <c s="122"/>
      <c s="158"/>
      <c s="158"/>
      <c s="122"/>
      <c s="122"/>
      <c s="122"/>
      <c s="158"/>
      <c s="121">
        <v>233020209</v>
      </c>
      <c s="101" t="s">
        <v>2355</v>
      </c>
      <c s="396"/>
      <c s="414"/>
      <c s="414"/>
      <c s="396"/>
      <c s="414"/>
      <c s="414"/>
      <c s="414"/>
      <c s="396"/>
      <c s="73"/>
      <c s="73"/>
      <c s="122"/>
    </row>
    <row customHeight="1" ht="17.25">
      <c s="73">
        <v>1030148</v>
      </c>
      <c s="101" t="s">
        <v>2356</v>
      </c>
      <c s="334">
        <f>SUM(C54:C58)</f>
        <v>29938</v>
      </c>
      <c s="334">
        <f>SUM(D54:D58)</f>
        <v>0</v>
      </c>
      <c s="334">
        <f>SUM(E54:E58)</f>
        <v>9</v>
      </c>
      <c s="376">
        <f>SUM(F54:F58)</f>
        <v>0</v>
      </c>
      <c s="334">
        <f>SUM(G54:G58)</f>
        <v>0</v>
      </c>
      <c s="334">
        <f>SUM(H54:H58)</f>
        <v>0</v>
      </c>
      <c s="334">
        <f>SUM(I54:I58)</f>
        <v>0</v>
      </c>
      <c s="376">
        <f>SUM(J54:J58)</f>
        <v>0</v>
      </c>
      <c s="334">
        <f>SUM(K54:K58)</f>
        <v>0</v>
      </c>
      <c s="334">
        <f>SUM(L54:L58)</f>
        <v>0</v>
      </c>
      <c s="121"/>
      <c s="101" t="s">
        <v>2357</v>
      </c>
      <c s="334">
        <f>SUM(O54,O67,O68)</f>
        <v>29901</v>
      </c>
      <c s="376">
        <f>SUM(P54,P67,P68)</f>
        <v>0</v>
      </c>
      <c s="376">
        <f>SUM(Q54,Q67,Q68)</f>
        <v>0</v>
      </c>
      <c s="334">
        <f>SUM(R54,R67,R68)</f>
        <v>0</v>
      </c>
      <c s="334">
        <f>SUM(S54,S67,S68)</f>
        <v>0</v>
      </c>
      <c s="376">
        <f>SUM(T54,T67,T68)</f>
        <v>46</v>
      </c>
      <c s="376">
        <f>SUM(U54,U67,U68)</f>
        <v>0</v>
      </c>
      <c s="334">
        <f>SUM(V54,V67,V68)</f>
        <v>0</v>
      </c>
      <c s="73">
        <v>1030148</v>
      </c>
      <c s="101" t="s">
        <v>2358</v>
      </c>
      <c s="334">
        <f>SUM(C53:K53)-SUM(O53:V53)</f>
        <v>0</v>
      </c>
    </row>
    <row customHeight="1" ht="17.25">
      <c s="73">
        <v>103014801</v>
      </c>
      <c s="73" t="s">
        <v>2359</v>
      </c>
      <c s="340">
        <v>25128</v>
      </c>
      <c s="340"/>
      <c s="413">
        <v>9</v>
      </c>
      <c s="414"/>
      <c s="340"/>
      <c s="413"/>
      <c s="413"/>
      <c s="414"/>
      <c s="340"/>
      <c s="340"/>
      <c s="121">
        <v>21208</v>
      </c>
      <c s="101" t="s">
        <v>2360</v>
      </c>
      <c s="334">
        <f>SUM(O55:O66)</f>
        <v>29901</v>
      </c>
      <c s="376">
        <f>SUM(P55:P66)</f>
        <v>0</v>
      </c>
      <c s="376">
        <f>SUM(Q55:Q66)</f>
        <v>0</v>
      </c>
      <c s="334">
        <f>SUM(R55:R66)</f>
        <v>0</v>
      </c>
      <c s="334">
        <f>SUM(S55:S66)</f>
        <v>0</v>
      </c>
      <c s="376">
        <f>SUM(T55:T66)</f>
        <v>46</v>
      </c>
      <c s="376">
        <f>SUM(U55:U66)</f>
        <v>0</v>
      </c>
      <c s="334">
        <f>SUM(V55:V66)</f>
        <v>0</v>
      </c>
      <c s="73">
        <v>103014801</v>
      </c>
      <c s="73" t="s">
        <v>2361</v>
      </c>
      <c s="340"/>
    </row>
    <row customHeight="1" ht="17.25">
      <c s="73">
        <v>103014802</v>
      </c>
      <c s="73" t="s">
        <v>2362</v>
      </c>
      <c s="340">
        <v>2311</v>
      </c>
      <c s="340"/>
      <c s="413"/>
      <c s="414"/>
      <c s="340"/>
      <c s="413"/>
      <c s="413"/>
      <c s="414"/>
      <c s="340"/>
      <c s="340"/>
      <c s="121">
        <v>2120801</v>
      </c>
      <c s="73" t="s">
        <v>2363</v>
      </c>
      <c s="340">
        <v>3700</v>
      </c>
      <c s="414"/>
      <c s="414"/>
      <c s="396"/>
      <c s="414"/>
      <c s="414"/>
      <c s="414"/>
      <c s="340"/>
      <c s="73">
        <v>103014802</v>
      </c>
      <c s="73" t="s">
        <v>2362</v>
      </c>
      <c s="340"/>
    </row>
    <row customHeight="1" ht="17.25">
      <c s="73">
        <v>103014803</v>
      </c>
      <c s="73" t="s">
        <v>2364</v>
      </c>
      <c s="340">
        <v>2444</v>
      </c>
      <c s="340"/>
      <c s="413"/>
      <c s="414"/>
      <c s="340"/>
      <c s="413"/>
      <c s="413"/>
      <c s="414"/>
      <c s="340"/>
      <c s="340"/>
      <c s="121">
        <v>2120802</v>
      </c>
      <c s="73" t="s">
        <v>2365</v>
      </c>
      <c s="340">
        <v>8504</v>
      </c>
      <c s="414"/>
      <c s="414"/>
      <c s="396"/>
      <c s="414"/>
      <c s="414"/>
      <c s="414"/>
      <c s="340"/>
      <c s="73">
        <v>103014803</v>
      </c>
      <c s="73" t="s">
        <v>2366</v>
      </c>
      <c s="340"/>
    </row>
    <row customHeight="1" ht="17.25">
      <c s="73">
        <v>103014898</v>
      </c>
      <c s="73" t="s">
        <v>2367</v>
      </c>
      <c s="340"/>
      <c s="340"/>
      <c s="413"/>
      <c s="414"/>
      <c s="340"/>
      <c s="413"/>
      <c s="413"/>
      <c s="414"/>
      <c s="340"/>
      <c s="340"/>
      <c s="121">
        <v>2120803</v>
      </c>
      <c s="73" t="s">
        <v>2368</v>
      </c>
      <c s="340">
        <v>16295</v>
      </c>
      <c s="414"/>
      <c s="414"/>
      <c s="396"/>
      <c s="414"/>
      <c s="414"/>
      <c s="414"/>
      <c s="340"/>
      <c s="73">
        <v>103014898</v>
      </c>
      <c s="73" t="s">
        <v>2367</v>
      </c>
      <c s="340"/>
    </row>
    <row customHeight="1" ht="17.25">
      <c s="73">
        <v>103014899</v>
      </c>
      <c s="73" t="s">
        <v>2369</v>
      </c>
      <c s="340">
        <v>55</v>
      </c>
      <c s="340"/>
      <c s="413"/>
      <c s="414"/>
      <c s="340"/>
      <c s="413"/>
      <c s="413"/>
      <c s="414"/>
      <c s="340"/>
      <c s="340"/>
      <c s="121">
        <v>2120804</v>
      </c>
      <c s="73" t="s">
        <v>2370</v>
      </c>
      <c s="340">
        <v>6</v>
      </c>
      <c s="414"/>
      <c s="414"/>
      <c s="396"/>
      <c s="414"/>
      <c s="414"/>
      <c s="414"/>
      <c s="340"/>
      <c s="73">
        <v>103014899</v>
      </c>
      <c s="73" t="s">
        <v>2371</v>
      </c>
      <c s="340"/>
    </row>
    <row customHeight="1" ht="17.25">
      <c s="73"/>
      <c s="73"/>
      <c s="122"/>
      <c s="122"/>
      <c s="122"/>
      <c s="152"/>
      <c s="158"/>
      <c s="158"/>
      <c s="122"/>
      <c s="152"/>
      <c s="122"/>
      <c s="158"/>
      <c s="121">
        <v>2120805</v>
      </c>
      <c s="73" t="s">
        <v>2372</v>
      </c>
      <c s="340"/>
      <c s="414"/>
      <c s="414"/>
      <c s="396"/>
      <c s="414"/>
      <c s="414"/>
      <c s="414"/>
      <c s="340"/>
      <c s="73"/>
      <c s="73"/>
      <c s="122"/>
    </row>
    <row customHeight="1" ht="17.25">
      <c s="73"/>
      <c s="73"/>
      <c s="122"/>
      <c s="122"/>
      <c s="122"/>
      <c s="152"/>
      <c s="158"/>
      <c s="158"/>
      <c s="122"/>
      <c s="152"/>
      <c s="122"/>
      <c s="158"/>
      <c s="121">
        <v>2120806</v>
      </c>
      <c s="73" t="s">
        <v>2373</v>
      </c>
      <c s="340"/>
      <c s="414"/>
      <c s="414"/>
      <c s="396"/>
      <c s="414"/>
      <c s="414"/>
      <c s="414"/>
      <c s="340"/>
      <c s="73"/>
      <c s="73"/>
      <c s="122"/>
    </row>
    <row customHeight="1" ht="17.25">
      <c s="73"/>
      <c s="73"/>
      <c s="122"/>
      <c s="122"/>
      <c s="122"/>
      <c s="122"/>
      <c s="158"/>
      <c s="158"/>
      <c s="122"/>
      <c s="122"/>
      <c s="122"/>
      <c s="158"/>
      <c s="121">
        <v>2120807</v>
      </c>
      <c s="73" t="s">
        <v>2346</v>
      </c>
      <c s="340">
        <v>1379</v>
      </c>
      <c s="414"/>
      <c s="414"/>
      <c s="396"/>
      <c s="414"/>
      <c s="414"/>
      <c s="414"/>
      <c s="340"/>
      <c s="73"/>
      <c s="73"/>
      <c s="122"/>
    </row>
    <row customHeight="1" ht="17.25">
      <c s="73"/>
      <c s="73"/>
      <c s="122"/>
      <c s="122"/>
      <c s="122"/>
      <c s="122"/>
      <c s="158"/>
      <c s="158"/>
      <c s="122"/>
      <c s="122"/>
      <c s="122"/>
      <c s="158"/>
      <c s="121">
        <v>2120809</v>
      </c>
      <c s="73" t="s">
        <v>2374</v>
      </c>
      <c s="340"/>
      <c s="414"/>
      <c s="414"/>
      <c s="396"/>
      <c s="414"/>
      <c s="414"/>
      <c s="414"/>
      <c s="340"/>
      <c s="73"/>
      <c s="73"/>
      <c s="122"/>
    </row>
    <row customHeight="1" ht="17.25">
      <c s="73"/>
      <c s="73"/>
      <c s="122"/>
      <c s="122"/>
      <c s="122"/>
      <c s="122"/>
      <c s="158"/>
      <c s="158"/>
      <c s="122"/>
      <c s="122"/>
      <c s="122"/>
      <c s="158"/>
      <c s="121">
        <v>2120810</v>
      </c>
      <c s="73" t="s">
        <v>2375</v>
      </c>
      <c s="340"/>
      <c s="414"/>
      <c s="414"/>
      <c s="396"/>
      <c s="414"/>
      <c s="414"/>
      <c s="414"/>
      <c s="340"/>
      <c s="73"/>
      <c s="73"/>
      <c s="122"/>
    </row>
    <row customHeight="1" ht="17.25">
      <c s="73"/>
      <c s="73"/>
      <c s="122"/>
      <c s="122"/>
      <c s="122"/>
      <c s="122"/>
      <c s="158"/>
      <c s="158"/>
      <c s="122"/>
      <c s="122"/>
      <c s="122"/>
      <c s="158"/>
      <c s="121">
        <v>2120811</v>
      </c>
      <c s="73" t="s">
        <v>2349</v>
      </c>
      <c s="340"/>
      <c s="414"/>
      <c s="414"/>
      <c s="396"/>
      <c s="414"/>
      <c s="414"/>
      <c s="414"/>
      <c s="340"/>
      <c s="73"/>
      <c s="73"/>
      <c s="122"/>
    </row>
    <row customHeight="1" ht="17.25">
      <c s="73"/>
      <c s="73"/>
      <c s="122"/>
      <c s="122"/>
      <c s="122"/>
      <c s="122"/>
      <c s="158"/>
      <c s="158"/>
      <c s="122"/>
      <c s="122"/>
      <c s="122"/>
      <c s="158"/>
      <c s="121">
        <v>2120813</v>
      </c>
      <c s="73" t="s">
        <v>2008</v>
      </c>
      <c s="340"/>
      <c s="414"/>
      <c s="414"/>
      <c s="396"/>
      <c s="414"/>
      <c s="414"/>
      <c s="414"/>
      <c s="340"/>
      <c s="73"/>
      <c s="73"/>
      <c s="122"/>
    </row>
    <row customHeight="1" ht="17.25">
      <c s="73"/>
      <c s="73"/>
      <c s="122"/>
      <c s="122"/>
      <c s="122"/>
      <c s="122"/>
      <c s="158"/>
      <c s="158"/>
      <c s="122"/>
      <c s="122"/>
      <c s="122"/>
      <c s="158"/>
      <c s="121" t="s">
        <v>2376</v>
      </c>
      <c s="73" t="s">
        <v>2377</v>
      </c>
      <c s="340">
        <v>17</v>
      </c>
      <c s="414"/>
      <c s="414"/>
      <c s="396"/>
      <c s="414"/>
      <c s="414">
        <v>46</v>
      </c>
      <c s="414"/>
      <c s="340"/>
      <c s="73"/>
      <c s="73"/>
      <c s="122"/>
    </row>
    <row customHeight="1" ht="17.25">
      <c s="73"/>
      <c s="73"/>
      <c s="122"/>
      <c s="122"/>
      <c s="122"/>
      <c s="122"/>
      <c s="158"/>
      <c s="158"/>
      <c s="122"/>
      <c s="122"/>
      <c s="122"/>
      <c s="158"/>
      <c s="121">
        <v>232020211</v>
      </c>
      <c s="101" t="s">
        <v>2378</v>
      </c>
      <c s="340"/>
      <c s="414"/>
      <c s="414"/>
      <c s="396"/>
      <c s="414"/>
      <c s="414"/>
      <c s="414"/>
      <c s="340"/>
      <c s="73"/>
      <c s="73"/>
      <c s="122"/>
    </row>
    <row customHeight="1" ht="17.25">
      <c s="73"/>
      <c s="73"/>
      <c s="122"/>
      <c s="122"/>
      <c s="122"/>
      <c s="122"/>
      <c s="158"/>
      <c s="158"/>
      <c s="122"/>
      <c s="122"/>
      <c s="122"/>
      <c s="158"/>
      <c s="121">
        <v>233020211</v>
      </c>
      <c s="101" t="s">
        <v>2379</v>
      </c>
      <c s="396"/>
      <c s="414"/>
      <c s="414"/>
      <c s="396"/>
      <c s="414"/>
      <c s="414"/>
      <c s="414"/>
      <c s="396"/>
      <c s="73"/>
      <c s="73"/>
      <c s="122"/>
    </row>
    <row customHeight="1" ht="17.25">
      <c s="73">
        <v>1030144</v>
      </c>
      <c s="101" t="s">
        <v>2380</v>
      </c>
      <c s="340">
        <v>109</v>
      </c>
      <c s="340"/>
      <c s="413"/>
      <c s="414"/>
      <c s="340"/>
      <c s="413"/>
      <c s="413"/>
      <c s="414"/>
      <c s="340"/>
      <c s="340"/>
      <c s="121"/>
      <c s="101" t="s">
        <v>2381</v>
      </c>
      <c s="334">
        <f>SUM(O70,O76,O77)</f>
        <v>109</v>
      </c>
      <c s="376">
        <f>SUM(P70,P76,P77)</f>
        <v>0</v>
      </c>
      <c s="376">
        <f>SUM(Q70,Q76,Q77)</f>
        <v>0</v>
      </c>
      <c s="334">
        <f>SUM(R70,R76,R77)</f>
        <v>0</v>
      </c>
      <c s="334">
        <f>SUM(S70,S76,S77)</f>
        <v>0</v>
      </c>
      <c s="376">
        <f>SUM(T70,T76,T77)</f>
        <v>0</v>
      </c>
      <c s="376">
        <f>SUM(U70,U76,U77)</f>
        <v>0</v>
      </c>
      <c s="334">
        <f>SUM(V70,V76,V77)</f>
        <v>0</v>
      </c>
      <c s="73">
        <v>1030144</v>
      </c>
      <c s="101" t="s">
        <v>2382</v>
      </c>
      <c s="334">
        <f>SUM(C69:K69)-SUM(O69:V69)</f>
        <v>0</v>
      </c>
    </row>
    <row customHeight="1" ht="17.25">
      <c s="73"/>
      <c s="101"/>
      <c s="122"/>
      <c s="122"/>
      <c s="122"/>
      <c s="122"/>
      <c s="158"/>
      <c s="158"/>
      <c s="122"/>
      <c s="122"/>
      <c s="122"/>
      <c s="158"/>
      <c s="121">
        <v>21209</v>
      </c>
      <c s="101" t="s">
        <v>2383</v>
      </c>
      <c s="334">
        <f>SUM(O71:O75)</f>
        <v>109</v>
      </c>
      <c s="376">
        <f>SUM(P71:P75)</f>
        <v>0</v>
      </c>
      <c s="376">
        <f>SUM(Q71:Q75)</f>
        <v>0</v>
      </c>
      <c s="334">
        <f>SUM(R71:R75)</f>
        <v>0</v>
      </c>
      <c s="334">
        <f>SUM(S71:S75)</f>
        <v>0</v>
      </c>
      <c s="376">
        <f>SUM(T71:T75)</f>
        <v>0</v>
      </c>
      <c s="376">
        <f>SUM(U71:U75)</f>
        <v>0</v>
      </c>
      <c s="334">
        <f>SUM(V71:V75)</f>
        <v>0</v>
      </c>
      <c s="73"/>
      <c s="101"/>
      <c s="122"/>
    </row>
    <row customHeight="1" ht="17.25">
      <c s="73"/>
      <c s="101"/>
      <c s="122"/>
      <c s="122"/>
      <c s="122"/>
      <c s="122"/>
      <c s="158"/>
      <c s="158"/>
      <c s="122"/>
      <c s="122"/>
      <c s="122"/>
      <c s="158"/>
      <c s="121">
        <v>2120901</v>
      </c>
      <c s="73" t="s">
        <v>2384</v>
      </c>
      <c s="340">
        <v>109</v>
      </c>
      <c s="414"/>
      <c s="414"/>
      <c s="396"/>
      <c s="414"/>
      <c s="414"/>
      <c s="414"/>
      <c s="340"/>
      <c s="73"/>
      <c s="101"/>
      <c s="122"/>
    </row>
    <row customHeight="1" ht="17.25">
      <c s="73"/>
      <c s="101"/>
      <c s="122"/>
      <c s="122"/>
      <c s="122"/>
      <c s="122"/>
      <c s="158"/>
      <c s="158"/>
      <c s="122"/>
      <c s="122"/>
      <c s="122"/>
      <c s="158"/>
      <c s="121">
        <v>2120902</v>
      </c>
      <c s="73" t="s">
        <v>2385</v>
      </c>
      <c s="340"/>
      <c s="414"/>
      <c s="414"/>
      <c s="396"/>
      <c s="414"/>
      <c s="414"/>
      <c s="414"/>
      <c s="340"/>
      <c s="73"/>
      <c s="101"/>
      <c s="122"/>
    </row>
    <row customHeight="1" ht="17.25">
      <c s="73"/>
      <c s="101"/>
      <c s="122"/>
      <c s="122"/>
      <c s="122"/>
      <c s="122"/>
      <c s="158"/>
      <c s="158"/>
      <c s="122"/>
      <c s="122"/>
      <c s="122"/>
      <c s="158"/>
      <c s="121">
        <v>2120903</v>
      </c>
      <c s="73" t="s">
        <v>2386</v>
      </c>
      <c s="340"/>
      <c s="414"/>
      <c s="414"/>
      <c s="396"/>
      <c s="414"/>
      <c s="414"/>
      <c s="414"/>
      <c s="340"/>
      <c s="73"/>
      <c s="101"/>
      <c s="122"/>
    </row>
    <row customHeight="1" ht="17.25">
      <c s="73"/>
      <c s="101"/>
      <c s="122"/>
      <c s="122"/>
      <c s="122"/>
      <c s="122"/>
      <c s="158"/>
      <c s="158"/>
      <c s="122"/>
      <c s="122"/>
      <c s="122"/>
      <c s="158"/>
      <c s="121">
        <v>2120904</v>
      </c>
      <c s="73" t="s">
        <v>2387</v>
      </c>
      <c s="340"/>
      <c s="414"/>
      <c s="414"/>
      <c s="396"/>
      <c s="414"/>
      <c s="414"/>
      <c s="414"/>
      <c s="340"/>
      <c s="73"/>
      <c s="101"/>
      <c s="122"/>
    </row>
    <row customHeight="1" ht="17.25">
      <c s="73"/>
      <c s="101"/>
      <c s="122"/>
      <c s="122"/>
      <c s="122"/>
      <c s="122"/>
      <c s="158"/>
      <c s="158"/>
      <c s="122"/>
      <c s="122"/>
      <c s="122"/>
      <c s="158"/>
      <c s="121">
        <v>2120999</v>
      </c>
      <c s="73" t="s">
        <v>2388</v>
      </c>
      <c s="340"/>
      <c s="414"/>
      <c s="414"/>
      <c s="396"/>
      <c s="414"/>
      <c s="414"/>
      <c s="414"/>
      <c s="340"/>
      <c s="73"/>
      <c s="101"/>
      <c s="122"/>
    </row>
    <row customHeight="1" ht="17.25">
      <c s="73"/>
      <c s="101"/>
      <c s="122"/>
      <c s="122"/>
      <c s="122"/>
      <c s="122"/>
      <c s="158"/>
      <c s="158"/>
      <c s="122"/>
      <c s="122"/>
      <c s="122"/>
      <c s="158"/>
      <c s="121">
        <v>232020210</v>
      </c>
      <c s="101" t="s">
        <v>2389</v>
      </c>
      <c s="340"/>
      <c s="414"/>
      <c s="414"/>
      <c s="396"/>
      <c s="414"/>
      <c s="414"/>
      <c s="414"/>
      <c s="340"/>
      <c s="73"/>
      <c s="101"/>
      <c s="122"/>
    </row>
    <row customHeight="1" ht="17.25">
      <c s="73"/>
      <c s="101"/>
      <c s="122"/>
      <c s="122"/>
      <c s="122"/>
      <c s="122"/>
      <c s="158"/>
      <c s="158"/>
      <c s="122"/>
      <c s="122"/>
      <c s="122"/>
      <c s="158"/>
      <c s="121">
        <v>233020210</v>
      </c>
      <c s="101" t="s">
        <v>2390</v>
      </c>
      <c s="396"/>
      <c s="414"/>
      <c s="414"/>
      <c s="396"/>
      <c s="414"/>
      <c s="414"/>
      <c s="414"/>
      <c s="396"/>
      <c s="73"/>
      <c s="101"/>
      <c s="122"/>
    </row>
    <row customHeight="1" ht="17.25">
      <c s="73">
        <v>1030146</v>
      </c>
      <c s="101" t="s">
        <v>2391</v>
      </c>
      <c s="340">
        <v>1379</v>
      </c>
      <c s="340"/>
      <c s="413"/>
      <c s="414"/>
      <c s="340"/>
      <c s="413"/>
      <c s="413"/>
      <c s="414"/>
      <c s="340"/>
      <c s="340"/>
      <c s="121"/>
      <c s="101" t="s">
        <v>2392</v>
      </c>
      <c s="334">
        <f>SUM(O79,O83,O84)</f>
        <v>1379</v>
      </c>
      <c s="376">
        <f>SUM(P79,P83,P84)</f>
        <v>0</v>
      </c>
      <c s="376">
        <f>SUM(Q79,Q83,Q84)</f>
        <v>0</v>
      </c>
      <c s="334">
        <f>SUM(R79,R83,R84)</f>
        <v>0</v>
      </c>
      <c s="334">
        <f>SUM(S79,S83,S84)</f>
        <v>0</v>
      </c>
      <c s="376">
        <f>SUM(T79,T83,T84)</f>
        <v>0</v>
      </c>
      <c s="376">
        <f>SUM(U79,U83,U84)</f>
        <v>0</v>
      </c>
      <c s="334">
        <f>SUM(V79,V83,V84)</f>
        <v>0</v>
      </c>
      <c s="73">
        <v>1030146</v>
      </c>
      <c s="101" t="s">
        <v>2393</v>
      </c>
      <c s="334">
        <f>SUM(C78:K78)-SUM(O78:V78)</f>
        <v>0</v>
      </c>
    </row>
    <row customHeight="1" ht="17.25">
      <c s="73"/>
      <c s="73"/>
      <c s="122"/>
      <c s="122"/>
      <c s="122"/>
      <c s="122"/>
      <c s="158"/>
      <c s="158"/>
      <c s="122"/>
      <c s="122"/>
      <c s="122"/>
      <c s="158"/>
      <c s="121">
        <v>21210</v>
      </c>
      <c s="101" t="s">
        <v>2394</v>
      </c>
      <c s="334">
        <f>SUM(O80:O82)</f>
        <v>1379</v>
      </c>
      <c s="376">
        <f>SUM(P80:P82)</f>
        <v>0</v>
      </c>
      <c s="376">
        <f>SUM(Q80:Q82)</f>
        <v>0</v>
      </c>
      <c s="334">
        <f>SUM(R80:R82)</f>
        <v>0</v>
      </c>
      <c s="334">
        <f>SUM(S80:S82)</f>
        <v>0</v>
      </c>
      <c s="376">
        <f>SUM(T80:T82)</f>
        <v>0</v>
      </c>
      <c s="376">
        <f>SUM(U80:U82)</f>
        <v>0</v>
      </c>
      <c s="334">
        <f>SUM(V80:V82)</f>
        <v>0</v>
      </c>
      <c s="73"/>
      <c s="73"/>
      <c s="122"/>
    </row>
    <row customHeight="1" ht="17.25">
      <c s="73"/>
      <c s="73"/>
      <c s="122"/>
      <c s="122"/>
      <c s="122"/>
      <c s="122"/>
      <c s="158"/>
      <c s="158"/>
      <c s="122"/>
      <c s="122"/>
      <c s="122"/>
      <c s="158"/>
      <c s="121">
        <v>2121001</v>
      </c>
      <c s="73" t="s">
        <v>2363</v>
      </c>
      <c s="340">
        <v>1379</v>
      </c>
      <c s="414"/>
      <c s="414"/>
      <c s="396"/>
      <c s="414"/>
      <c s="414"/>
      <c s="414"/>
      <c s="340"/>
      <c s="73"/>
      <c s="73"/>
      <c s="122"/>
    </row>
    <row customHeight="1" ht="17.25">
      <c s="73"/>
      <c s="73"/>
      <c s="122"/>
      <c s="122"/>
      <c s="122"/>
      <c s="122"/>
      <c s="158"/>
      <c s="158"/>
      <c s="122"/>
      <c s="122"/>
      <c s="122"/>
      <c s="158"/>
      <c s="121">
        <v>2121002</v>
      </c>
      <c s="73" t="s">
        <v>2365</v>
      </c>
      <c s="340"/>
      <c s="414"/>
      <c s="414"/>
      <c s="396"/>
      <c s="414"/>
      <c s="414"/>
      <c s="414"/>
      <c s="340"/>
      <c s="73"/>
      <c s="73"/>
      <c s="122"/>
    </row>
    <row customHeight="1" ht="17.25">
      <c s="73"/>
      <c s="73"/>
      <c s="122"/>
      <c s="122"/>
      <c s="122"/>
      <c s="122"/>
      <c s="158"/>
      <c s="158"/>
      <c s="122"/>
      <c s="122"/>
      <c s="122"/>
      <c s="158"/>
      <c s="121">
        <v>2121099</v>
      </c>
      <c s="73" t="s">
        <v>2395</v>
      </c>
      <c s="340"/>
      <c s="414"/>
      <c s="414"/>
      <c s="396"/>
      <c s="414"/>
      <c s="414"/>
      <c s="414"/>
      <c s="340"/>
      <c s="73"/>
      <c s="73"/>
      <c s="122"/>
    </row>
    <row customHeight="1" ht="17.25">
      <c s="73"/>
      <c s="73"/>
      <c s="122"/>
      <c s="122"/>
      <c s="122"/>
      <c s="122"/>
      <c s="158"/>
      <c s="158"/>
      <c s="122"/>
      <c s="122"/>
      <c s="122"/>
      <c s="158"/>
      <c s="121">
        <v>232020212</v>
      </c>
      <c s="101" t="s">
        <v>2396</v>
      </c>
      <c s="340"/>
      <c s="414"/>
      <c s="414"/>
      <c s="396"/>
      <c s="414"/>
      <c s="414"/>
      <c s="414"/>
      <c s="340"/>
      <c s="73"/>
      <c s="73"/>
      <c s="122"/>
    </row>
    <row customHeight="1" ht="17.25">
      <c s="73"/>
      <c s="73"/>
      <c s="122"/>
      <c s="122"/>
      <c s="122"/>
      <c s="122"/>
      <c s="158"/>
      <c s="158"/>
      <c s="122"/>
      <c s="122"/>
      <c s="122"/>
      <c s="158"/>
      <c s="121">
        <v>233020212</v>
      </c>
      <c s="101" t="s">
        <v>2397</v>
      </c>
      <c s="396"/>
      <c s="414"/>
      <c s="414"/>
      <c s="396"/>
      <c s="414"/>
      <c s="414"/>
      <c s="414"/>
      <c s="396"/>
      <c s="73"/>
      <c s="73"/>
      <c s="122"/>
    </row>
    <row customHeight="1" ht="17.25">
      <c s="73">
        <v>1030147</v>
      </c>
      <c s="101" t="s">
        <v>2398</v>
      </c>
      <c s="340">
        <v>78</v>
      </c>
      <c s="340"/>
      <c s="413"/>
      <c s="414"/>
      <c s="340"/>
      <c s="413"/>
      <c s="413"/>
      <c s="414"/>
      <c s="340"/>
      <c s="340"/>
      <c s="121"/>
      <c s="101" t="s">
        <v>2399</v>
      </c>
      <c s="334">
        <f>SUM(O86:O88)</f>
        <v>78</v>
      </c>
      <c s="376">
        <f>SUM(P86:P88)</f>
        <v>0</v>
      </c>
      <c s="376">
        <f>SUM(Q86:Q88)</f>
        <v>0</v>
      </c>
      <c s="334">
        <f>SUM(R86:R88)</f>
        <v>0</v>
      </c>
      <c s="334">
        <f>SUM(S86:S88)</f>
        <v>0</v>
      </c>
      <c s="376">
        <f>SUM(T86:T88)</f>
        <v>0</v>
      </c>
      <c s="376">
        <f>SUM(U86:U88)</f>
        <v>0</v>
      </c>
      <c s="334">
        <f>SUM(V86:V88)</f>
        <v>0</v>
      </c>
      <c s="73">
        <v>1030147</v>
      </c>
      <c s="101" t="s">
        <v>2400</v>
      </c>
      <c s="334">
        <f>SUM(C85:K85)-SUM(O85:V85)</f>
        <v>0</v>
      </c>
    </row>
    <row customHeight="1" ht="17.25">
      <c s="73"/>
      <c s="101"/>
      <c s="122"/>
      <c s="122"/>
      <c s="122"/>
      <c s="152"/>
      <c s="122"/>
      <c s="122"/>
      <c s="122"/>
      <c s="152"/>
      <c s="122"/>
      <c s="122"/>
      <c s="121">
        <v>21211</v>
      </c>
      <c s="101" t="s">
        <v>2401</v>
      </c>
      <c s="340">
        <v>78</v>
      </c>
      <c s="414"/>
      <c s="414"/>
      <c s="396"/>
      <c s="414"/>
      <c s="414"/>
      <c s="414"/>
      <c s="340"/>
      <c s="127"/>
      <c s="127"/>
      <c s="127"/>
    </row>
    <row customHeight="1" ht="17.25">
      <c s="73"/>
      <c s="101"/>
      <c s="122"/>
      <c s="122"/>
      <c s="122"/>
      <c s="152"/>
      <c s="122"/>
      <c s="122"/>
      <c s="122"/>
      <c s="152"/>
      <c s="122"/>
      <c s="122"/>
      <c s="121">
        <v>232020213</v>
      </c>
      <c s="101" t="s">
        <v>2402</v>
      </c>
      <c s="340"/>
      <c s="414"/>
      <c s="414"/>
      <c s="396"/>
      <c s="414"/>
      <c s="414"/>
      <c s="414"/>
      <c s="340"/>
      <c s="127"/>
      <c s="127"/>
      <c s="127"/>
    </row>
    <row customHeight="1" ht="17.25">
      <c s="73"/>
      <c s="101"/>
      <c s="122"/>
      <c s="122"/>
      <c s="122"/>
      <c s="122"/>
      <c s="158"/>
      <c s="158"/>
      <c s="122"/>
      <c s="122"/>
      <c s="122"/>
      <c s="158"/>
      <c s="121">
        <v>233020213</v>
      </c>
      <c s="101" t="s">
        <v>2403</v>
      </c>
      <c s="396"/>
      <c s="414"/>
      <c s="414"/>
      <c s="396"/>
      <c s="414"/>
      <c s="414"/>
      <c s="414"/>
      <c s="396"/>
      <c s="127"/>
      <c s="127"/>
      <c s="127"/>
    </row>
    <row customHeight="1" ht="17.25">
      <c s="73">
        <v>1030133</v>
      </c>
      <c s="101" t="s">
        <v>2404</v>
      </c>
      <c s="334">
        <f>SUM(C90:C91)</f>
        <v>0</v>
      </c>
      <c s="334">
        <f>SUM(D90:D91)</f>
        <v>0</v>
      </c>
      <c s="334">
        <f>SUM(E90:E91)</f>
        <v>9317</v>
      </c>
      <c s="376">
        <f>SUM(F90:F91)</f>
        <v>0</v>
      </c>
      <c s="334">
        <f>SUM(G90:G91)</f>
        <v>0</v>
      </c>
      <c s="334">
        <f>SUM(H90:H91)</f>
        <v>0</v>
      </c>
      <c s="334">
        <f>SUM(I90:I91)</f>
        <v>0</v>
      </c>
      <c s="376">
        <f>SUM(J90:J91)</f>
        <v>0</v>
      </c>
      <c s="334">
        <f>SUM(K90:K91)</f>
        <v>0</v>
      </c>
      <c s="334">
        <f>SUM(L90:L91)</f>
        <v>0</v>
      </c>
      <c s="121"/>
      <c s="101" t="s">
        <v>2405</v>
      </c>
      <c s="334">
        <f>SUM(O90,O96,O97)</f>
        <v>9317</v>
      </c>
      <c s="376">
        <f>SUM(P90,P96,P97)</f>
        <v>0</v>
      </c>
      <c s="376">
        <f>SUM(Q90,Q96,Q97)</f>
        <v>0</v>
      </c>
      <c s="334">
        <f>SUM(R90,R96,R97)</f>
        <v>0</v>
      </c>
      <c s="334">
        <f>SUM(S90,S96,S97)</f>
        <v>0</v>
      </c>
      <c s="376">
        <f>SUM(T90,T96,T97)</f>
        <v>0</v>
      </c>
      <c s="376">
        <f>SUM(U90,U96,U97)</f>
        <v>0</v>
      </c>
      <c s="334">
        <f>SUM(V90,V96,V97)</f>
        <v>0</v>
      </c>
      <c s="73">
        <v>1030133</v>
      </c>
      <c s="101" t="s">
        <v>2406</v>
      </c>
      <c s="334">
        <f>SUM(C89:K89)-SUM(O89:V89)</f>
        <v>0</v>
      </c>
    </row>
    <row customHeight="1" ht="17.25">
      <c s="73">
        <v>103013301</v>
      </c>
      <c s="73" t="s">
        <v>2407</v>
      </c>
      <c s="340"/>
      <c s="340"/>
      <c s="413"/>
      <c s="414"/>
      <c s="340"/>
      <c s="413"/>
      <c s="413"/>
      <c s="414"/>
      <c s="340"/>
      <c s="340"/>
      <c s="121">
        <v>21212</v>
      </c>
      <c s="101" t="s">
        <v>2408</v>
      </c>
      <c s="334">
        <f>SUM(O91:O95)</f>
        <v>9317</v>
      </c>
      <c s="376">
        <f>SUM(P91:P95)</f>
        <v>0</v>
      </c>
      <c s="376">
        <f>SUM(Q91:Q95)</f>
        <v>0</v>
      </c>
      <c s="334">
        <f>SUM(R91:R95)</f>
        <v>0</v>
      </c>
      <c s="334">
        <f>SUM(S91:S95)</f>
        <v>0</v>
      </c>
      <c s="376">
        <f>SUM(T91:T95)</f>
        <v>0</v>
      </c>
      <c s="376">
        <f>SUM(U91:U95)</f>
        <v>0</v>
      </c>
      <c s="334">
        <f>SUM(V91:V95)</f>
        <v>0</v>
      </c>
      <c s="73">
        <v>103013301</v>
      </c>
      <c s="73" t="s">
        <v>2409</v>
      </c>
      <c s="340"/>
    </row>
    <row customHeight="1" ht="17.25">
      <c s="73">
        <v>103013302</v>
      </c>
      <c s="73" t="s">
        <v>2410</v>
      </c>
      <c s="340"/>
      <c s="340"/>
      <c s="413">
        <v>9317</v>
      </c>
      <c s="414"/>
      <c s="340"/>
      <c s="413"/>
      <c s="413"/>
      <c s="414"/>
      <c s="340"/>
      <c s="340"/>
      <c s="121">
        <v>2121201</v>
      </c>
      <c s="73" t="s">
        <v>2411</v>
      </c>
      <c s="340"/>
      <c s="414"/>
      <c s="414"/>
      <c s="396"/>
      <c s="414"/>
      <c s="414"/>
      <c s="414"/>
      <c s="340"/>
      <c s="73">
        <v>103013302</v>
      </c>
      <c s="73" t="s">
        <v>2412</v>
      </c>
      <c s="340"/>
    </row>
    <row customHeight="1" ht="17.25">
      <c s="73"/>
      <c s="101"/>
      <c s="122"/>
      <c s="122"/>
      <c s="122"/>
      <c s="122"/>
      <c s="158"/>
      <c s="158"/>
      <c s="122"/>
      <c s="122"/>
      <c s="122"/>
      <c s="158"/>
      <c s="121">
        <v>2121202</v>
      </c>
      <c s="73" t="s">
        <v>2413</v>
      </c>
      <c s="340">
        <v>9161</v>
      </c>
      <c s="414"/>
      <c s="414"/>
      <c s="396"/>
      <c s="414"/>
      <c s="414"/>
      <c s="414"/>
      <c s="340"/>
      <c s="73"/>
      <c s="73"/>
      <c s="122"/>
    </row>
    <row customHeight="1" ht="17.25">
      <c s="73"/>
      <c s="73"/>
      <c s="122"/>
      <c s="122"/>
      <c s="122"/>
      <c s="122"/>
      <c s="158"/>
      <c s="158"/>
      <c s="122"/>
      <c s="122"/>
      <c s="122"/>
      <c s="158"/>
      <c s="121">
        <v>2121203</v>
      </c>
      <c s="73" t="s">
        <v>2414</v>
      </c>
      <c s="340"/>
      <c s="414"/>
      <c s="414"/>
      <c s="396"/>
      <c s="414"/>
      <c s="414"/>
      <c s="414"/>
      <c s="340"/>
      <c s="73"/>
      <c s="73"/>
      <c s="122"/>
    </row>
    <row customHeight="1" ht="17.25">
      <c s="73"/>
      <c s="73"/>
      <c s="122"/>
      <c s="122"/>
      <c s="122"/>
      <c s="122"/>
      <c s="158"/>
      <c s="158"/>
      <c s="122"/>
      <c s="122"/>
      <c s="122"/>
      <c s="158"/>
      <c s="121">
        <v>2121204</v>
      </c>
      <c s="73" t="s">
        <v>2415</v>
      </c>
      <c s="340"/>
      <c s="414"/>
      <c s="414"/>
      <c s="396"/>
      <c s="414"/>
      <c s="414"/>
      <c s="414"/>
      <c s="340"/>
      <c s="73"/>
      <c s="73"/>
      <c s="122"/>
    </row>
    <row customHeight="1" ht="17.25">
      <c s="73"/>
      <c s="73"/>
      <c s="122"/>
      <c s="122"/>
      <c s="122"/>
      <c s="122"/>
      <c s="158"/>
      <c s="158"/>
      <c s="122"/>
      <c s="122"/>
      <c s="122"/>
      <c s="158"/>
      <c s="121">
        <v>2121299</v>
      </c>
      <c s="73" t="s">
        <v>2416</v>
      </c>
      <c s="340">
        <v>156</v>
      </c>
      <c s="414"/>
      <c s="414"/>
      <c s="396"/>
      <c s="414"/>
      <c s="414"/>
      <c s="414"/>
      <c s="340"/>
      <c s="73"/>
      <c s="73"/>
      <c s="122"/>
    </row>
    <row customHeight="1" ht="17.25">
      <c s="73"/>
      <c s="73"/>
      <c s="122"/>
      <c s="122"/>
      <c s="122"/>
      <c s="122"/>
      <c s="158"/>
      <c s="158"/>
      <c s="122"/>
      <c s="122"/>
      <c s="122"/>
      <c s="158"/>
      <c s="121">
        <v>232020207</v>
      </c>
      <c s="101" t="s">
        <v>2417</v>
      </c>
      <c s="340"/>
      <c s="414"/>
      <c s="414"/>
      <c s="396"/>
      <c s="414"/>
      <c s="414"/>
      <c s="414"/>
      <c s="340"/>
      <c s="73"/>
      <c s="73"/>
      <c s="122"/>
    </row>
    <row customHeight="1" ht="17.25">
      <c s="73"/>
      <c s="73"/>
      <c s="122"/>
      <c s="122"/>
      <c s="122"/>
      <c s="122"/>
      <c s="158"/>
      <c s="158"/>
      <c s="122"/>
      <c s="122"/>
      <c s="122"/>
      <c s="158"/>
      <c s="121">
        <v>233020207</v>
      </c>
      <c s="101" t="s">
        <v>2418</v>
      </c>
      <c s="396"/>
      <c s="414"/>
      <c s="414"/>
      <c s="396"/>
      <c s="414"/>
      <c s="414"/>
      <c s="414"/>
      <c s="396"/>
      <c s="73"/>
      <c s="73"/>
      <c s="122"/>
    </row>
    <row customHeight="1" ht="17.25">
      <c s="73">
        <v>1030156</v>
      </c>
      <c s="101" t="s">
        <v>2419</v>
      </c>
      <c s="340">
        <v>235</v>
      </c>
      <c s="340"/>
      <c s="413"/>
      <c s="414"/>
      <c s="340"/>
      <c s="413"/>
      <c s="413"/>
      <c s="414"/>
      <c s="340"/>
      <c s="340"/>
      <c s="121"/>
      <c s="101" t="s">
        <v>2420</v>
      </c>
      <c s="334">
        <f>SUM(O99,O105,O106)</f>
        <v>235</v>
      </c>
      <c s="376">
        <f>SUM(P99,P105,P106)</f>
        <v>0</v>
      </c>
      <c s="376">
        <f>SUM(Q99,Q105,Q106)</f>
        <v>0</v>
      </c>
      <c s="334">
        <f>SUM(R99,R105,R106)</f>
        <v>0</v>
      </c>
      <c s="334">
        <f>SUM(S99,S105,S106)</f>
        <v>0</v>
      </c>
      <c s="376">
        <f>SUM(T99,T105,T106)</f>
        <v>0</v>
      </c>
      <c s="376">
        <f>SUM(U99,U105,U106)</f>
        <v>0</v>
      </c>
      <c s="334">
        <f>SUM(V99,V105,V106)</f>
        <v>0</v>
      </c>
      <c s="73">
        <v>1030156</v>
      </c>
      <c s="101" t="s">
        <v>2421</v>
      </c>
      <c s="334">
        <f>SUM(C98:K98)-SUM(O98:V98)</f>
        <v>0</v>
      </c>
    </row>
    <row customHeight="1" ht="17.25">
      <c s="73"/>
      <c s="73"/>
      <c s="122"/>
      <c s="122"/>
      <c s="122"/>
      <c s="122"/>
      <c s="158"/>
      <c s="158"/>
      <c s="122"/>
      <c s="122"/>
      <c s="122"/>
      <c s="158"/>
      <c s="121">
        <v>21213</v>
      </c>
      <c s="101" t="s">
        <v>2422</v>
      </c>
      <c s="334">
        <f>SUM(O100:O104)</f>
        <v>235</v>
      </c>
      <c s="376">
        <f>SUM(P100:P104)</f>
        <v>0</v>
      </c>
      <c s="376">
        <f>SUM(Q100:Q104)</f>
        <v>0</v>
      </c>
      <c s="334">
        <f>SUM(R100:R104)</f>
        <v>0</v>
      </c>
      <c s="334">
        <f>SUM(S100:S104)</f>
        <v>0</v>
      </c>
      <c s="376">
        <f>SUM(T100:T104)</f>
        <v>0</v>
      </c>
      <c s="376">
        <f>SUM(U100:U104)</f>
        <v>0</v>
      </c>
      <c s="334">
        <f>SUM(V100:V104)</f>
        <v>0</v>
      </c>
      <c s="73"/>
      <c s="73"/>
      <c s="122"/>
    </row>
    <row customHeight="1" ht="17.25">
      <c s="73"/>
      <c s="73"/>
      <c s="122"/>
      <c s="122"/>
      <c s="122"/>
      <c s="122"/>
      <c s="158"/>
      <c s="158"/>
      <c s="122"/>
      <c s="122"/>
      <c s="122"/>
      <c s="158"/>
      <c s="121">
        <v>2121301</v>
      </c>
      <c s="73" t="s">
        <v>2384</v>
      </c>
      <c s="340">
        <v>38</v>
      </c>
      <c s="414"/>
      <c s="414"/>
      <c s="396"/>
      <c s="414"/>
      <c s="414"/>
      <c s="414"/>
      <c s="340"/>
      <c s="73"/>
      <c s="73"/>
      <c s="122"/>
    </row>
    <row customHeight="1" ht="17.25">
      <c s="73"/>
      <c s="73"/>
      <c s="122"/>
      <c s="122"/>
      <c s="122"/>
      <c s="122"/>
      <c s="158"/>
      <c s="158"/>
      <c s="122"/>
      <c s="122"/>
      <c s="122"/>
      <c s="158"/>
      <c s="121">
        <v>2121302</v>
      </c>
      <c s="73" t="s">
        <v>2385</v>
      </c>
      <c s="340"/>
      <c s="414"/>
      <c s="414"/>
      <c s="396"/>
      <c s="414"/>
      <c s="414"/>
      <c s="414"/>
      <c s="340"/>
      <c s="73"/>
      <c s="73"/>
      <c s="122"/>
    </row>
    <row customHeight="1" ht="17.25">
      <c s="73"/>
      <c s="73"/>
      <c s="122"/>
      <c s="122"/>
      <c s="122"/>
      <c s="122"/>
      <c s="158"/>
      <c s="158"/>
      <c s="122"/>
      <c s="122"/>
      <c s="122"/>
      <c s="158"/>
      <c s="121">
        <v>2121303</v>
      </c>
      <c s="73" t="s">
        <v>2386</v>
      </c>
      <c s="340"/>
      <c s="414"/>
      <c s="414"/>
      <c s="396"/>
      <c s="414"/>
      <c s="414"/>
      <c s="414"/>
      <c s="340"/>
      <c s="73"/>
      <c s="73"/>
      <c s="122"/>
    </row>
    <row customHeight="1" ht="17.25">
      <c s="73"/>
      <c s="73"/>
      <c s="122"/>
      <c s="122"/>
      <c s="122"/>
      <c s="122"/>
      <c s="158"/>
      <c s="158"/>
      <c s="122"/>
      <c s="122"/>
      <c s="122"/>
      <c s="158"/>
      <c s="121">
        <v>2121304</v>
      </c>
      <c s="73" t="s">
        <v>2387</v>
      </c>
      <c s="340"/>
      <c s="414"/>
      <c s="414"/>
      <c s="396"/>
      <c s="414"/>
      <c s="414"/>
      <c s="414"/>
      <c s="340"/>
      <c s="73"/>
      <c s="73"/>
      <c s="122"/>
    </row>
    <row customHeight="1" ht="17.25">
      <c s="204"/>
      <c s="204"/>
      <c s="203"/>
      <c s="203"/>
      <c s="203"/>
      <c s="203"/>
      <c s="203"/>
      <c s="203"/>
      <c s="203"/>
      <c s="203"/>
      <c s="203"/>
      <c s="158"/>
      <c s="121">
        <v>2121399</v>
      </c>
      <c s="73" t="s">
        <v>2423</v>
      </c>
      <c s="340">
        <v>197</v>
      </c>
      <c s="414"/>
      <c s="414"/>
      <c s="396"/>
      <c s="414"/>
      <c s="414"/>
      <c s="414"/>
      <c s="340"/>
      <c s="73"/>
      <c s="73"/>
      <c s="122"/>
    </row>
    <row customHeight="1" ht="17.25">
      <c s="204"/>
      <c s="204"/>
      <c s="203"/>
      <c s="203"/>
      <c s="203"/>
      <c s="203"/>
      <c s="203"/>
      <c s="203"/>
      <c s="203"/>
      <c s="203"/>
      <c s="203"/>
      <c s="158"/>
      <c s="121">
        <v>232020216</v>
      </c>
      <c s="101" t="s">
        <v>2424</v>
      </c>
      <c s="340"/>
      <c s="414"/>
      <c s="414"/>
      <c s="396"/>
      <c s="414"/>
      <c s="414"/>
      <c s="414"/>
      <c s="340"/>
      <c s="73"/>
      <c s="73"/>
      <c s="122"/>
    </row>
    <row customHeight="1" ht="17.25">
      <c s="204"/>
      <c s="204"/>
      <c s="122"/>
      <c s="122"/>
      <c s="122"/>
      <c s="122"/>
      <c s="158"/>
      <c s="158"/>
      <c s="122"/>
      <c s="122"/>
      <c s="122"/>
      <c s="158"/>
      <c s="121">
        <v>233020216</v>
      </c>
      <c s="101" t="s">
        <v>2425</v>
      </c>
      <c s="396"/>
      <c s="414"/>
      <c s="414"/>
      <c s="396"/>
      <c s="414"/>
      <c s="414"/>
      <c s="414"/>
      <c s="396"/>
      <c s="73"/>
      <c s="73"/>
      <c s="122"/>
    </row>
    <row customHeight="1" ht="17.25">
      <c s="73">
        <v>1030178</v>
      </c>
      <c s="101" t="s">
        <v>2426</v>
      </c>
      <c s="340">
        <v>170</v>
      </c>
      <c s="340"/>
      <c s="413"/>
      <c s="414"/>
      <c s="340"/>
      <c s="413"/>
      <c s="413"/>
      <c s="414"/>
      <c s="340"/>
      <c s="340"/>
      <c s="121"/>
      <c s="101" t="s">
        <v>2427</v>
      </c>
      <c s="334">
        <f>SUM(O108,O112,O113)</f>
        <v>170</v>
      </c>
      <c s="376">
        <f>SUM(P108,P112,P113)</f>
        <v>0</v>
      </c>
      <c s="376">
        <f>SUM(Q108,Q112,Q113)</f>
        <v>0</v>
      </c>
      <c s="334">
        <f>SUM(R108,R112,R113)</f>
        <v>0</v>
      </c>
      <c s="334">
        <f>SUM(S108,S112,S113)</f>
        <v>0</v>
      </c>
      <c s="376">
        <f>SUM(T108,T112,T113)</f>
        <v>0</v>
      </c>
      <c s="376">
        <f>SUM(U108,U112,U113)</f>
        <v>0</v>
      </c>
      <c s="334">
        <f>SUM(V108,V112,V113)</f>
        <v>0</v>
      </c>
      <c s="73">
        <v>1030178</v>
      </c>
      <c s="101" t="s">
        <v>2428</v>
      </c>
      <c s="334">
        <f>SUM(C107:K107)-SUM(O107:V107)</f>
        <v>0</v>
      </c>
    </row>
    <row customHeight="1" ht="17.25">
      <c s="73"/>
      <c s="73"/>
      <c s="122"/>
      <c s="122"/>
      <c s="122"/>
      <c s="122"/>
      <c s="158"/>
      <c s="158"/>
      <c s="122"/>
      <c s="122"/>
      <c s="122"/>
      <c s="158"/>
      <c s="121">
        <v>21214</v>
      </c>
      <c s="101" t="s">
        <v>2429</v>
      </c>
      <c s="334">
        <f>SUM(O109:O111)</f>
        <v>170</v>
      </c>
      <c s="376">
        <f>SUM(P109:P111)</f>
        <v>0</v>
      </c>
      <c s="376">
        <f>SUM(Q109:Q111)</f>
        <v>0</v>
      </c>
      <c s="334">
        <f>SUM(R109:R111)</f>
        <v>0</v>
      </c>
      <c s="334">
        <f>SUM(S109:S111)</f>
        <v>0</v>
      </c>
      <c s="376">
        <f>SUM(T109:T111)</f>
        <v>0</v>
      </c>
      <c s="376">
        <f>SUM(U109:U111)</f>
        <v>0</v>
      </c>
      <c s="334">
        <f>SUM(V109:V111)</f>
        <v>0</v>
      </c>
      <c s="73"/>
      <c s="73"/>
      <c s="122"/>
    </row>
    <row customHeight="1" ht="17.25">
      <c s="73"/>
      <c s="73"/>
      <c s="122"/>
      <c s="122"/>
      <c s="122"/>
      <c s="122"/>
      <c s="158"/>
      <c s="158"/>
      <c s="122"/>
      <c s="122"/>
      <c s="122"/>
      <c s="158"/>
      <c s="121">
        <v>2121401</v>
      </c>
      <c s="73" t="s">
        <v>2430</v>
      </c>
      <c s="340"/>
      <c s="414"/>
      <c s="414"/>
      <c s="396"/>
      <c s="414"/>
      <c s="414"/>
      <c s="414"/>
      <c s="340"/>
      <c s="73"/>
      <c s="73"/>
      <c s="122"/>
    </row>
    <row customHeight="1" ht="17.25">
      <c s="73"/>
      <c s="73"/>
      <c s="122"/>
      <c s="122"/>
      <c s="122"/>
      <c s="122"/>
      <c s="158"/>
      <c s="158"/>
      <c s="122"/>
      <c s="122"/>
      <c s="122"/>
      <c s="158"/>
      <c s="121">
        <v>2121402</v>
      </c>
      <c s="73" t="s">
        <v>2431</v>
      </c>
      <c s="340"/>
      <c s="414"/>
      <c s="414"/>
      <c s="396"/>
      <c s="414"/>
      <c s="414"/>
      <c s="414"/>
      <c s="340"/>
      <c s="73"/>
      <c s="73"/>
      <c s="122"/>
    </row>
    <row customHeight="1" ht="17.25">
      <c s="73"/>
      <c s="73"/>
      <c s="122"/>
      <c s="122"/>
      <c s="122"/>
      <c s="122"/>
      <c s="158"/>
      <c s="158"/>
      <c s="122"/>
      <c s="122"/>
      <c s="122"/>
      <c s="158"/>
      <c s="121">
        <v>2121499</v>
      </c>
      <c s="73" t="s">
        <v>2432</v>
      </c>
      <c s="340">
        <v>170</v>
      </c>
      <c s="414"/>
      <c s="414"/>
      <c s="396"/>
      <c s="414"/>
      <c s="414"/>
      <c s="414"/>
      <c s="340"/>
      <c s="73"/>
      <c s="73"/>
      <c s="122"/>
    </row>
    <row customHeight="1" ht="17.25">
      <c s="73"/>
      <c s="73"/>
      <c s="122"/>
      <c s="122"/>
      <c s="122"/>
      <c s="122"/>
      <c s="158"/>
      <c s="158"/>
      <c s="122"/>
      <c s="122"/>
      <c s="122"/>
      <c s="158"/>
      <c s="121">
        <v>232020220</v>
      </c>
      <c s="101" t="s">
        <v>2433</v>
      </c>
      <c s="340"/>
      <c s="414"/>
      <c s="414"/>
      <c s="396"/>
      <c s="414"/>
      <c s="414"/>
      <c s="414"/>
      <c s="340"/>
      <c s="73"/>
      <c s="73"/>
      <c s="122"/>
    </row>
    <row customHeight="1" ht="17.25">
      <c s="73"/>
      <c s="73"/>
      <c s="122"/>
      <c s="122"/>
      <c s="122"/>
      <c s="122"/>
      <c s="158"/>
      <c s="158"/>
      <c s="122"/>
      <c s="122"/>
      <c s="122"/>
      <c s="158"/>
      <c s="121">
        <v>233020220</v>
      </c>
      <c s="101" t="s">
        <v>2434</v>
      </c>
      <c s="396"/>
      <c s="414"/>
      <c s="414"/>
      <c s="396"/>
      <c s="414"/>
      <c s="414"/>
      <c s="414"/>
      <c s="396"/>
      <c s="73"/>
      <c s="73"/>
      <c s="122"/>
    </row>
    <row customHeight="1" ht="17.25">
      <c s="73">
        <v>1030131</v>
      </c>
      <c s="101" t="s">
        <v>2435</v>
      </c>
      <c s="340"/>
      <c s="340"/>
      <c s="413"/>
      <c s="414"/>
      <c s="340"/>
      <c s="413"/>
      <c s="413"/>
      <c s="414"/>
      <c s="340"/>
      <c s="340"/>
      <c s="121"/>
      <c s="101" t="s">
        <v>2436</v>
      </c>
      <c s="334">
        <f>SUM(O115,O121,O122)</f>
        <v>0</v>
      </c>
      <c s="376">
        <f>SUM(P115,P121,P122)</f>
        <v>0</v>
      </c>
      <c s="376">
        <f>SUM(Q115,Q121,Q122)</f>
        <v>0</v>
      </c>
      <c s="334">
        <f>SUM(R115,R121,R122)</f>
        <v>0</v>
      </c>
      <c s="334">
        <f>SUM(S115,S121,S122)</f>
        <v>0</v>
      </c>
      <c s="376">
        <f>SUM(T115,T121,T122)</f>
        <v>0</v>
      </c>
      <c s="376">
        <f>SUM(U115,U121,U122)</f>
        <v>0</v>
      </c>
      <c s="334">
        <f>SUM(V115,V121,V122)</f>
        <v>0</v>
      </c>
      <c s="73">
        <v>1030131</v>
      </c>
      <c s="101" t="s">
        <v>2437</v>
      </c>
      <c s="334">
        <f>SUM(C114:K114)-SUM(O114:V114)</f>
        <v>0</v>
      </c>
    </row>
    <row customHeight="1" ht="17.25">
      <c s="73"/>
      <c s="101"/>
      <c s="122"/>
      <c s="122"/>
      <c s="122"/>
      <c s="122"/>
      <c s="158"/>
      <c s="158"/>
      <c s="122"/>
      <c s="122"/>
      <c s="122"/>
      <c s="158"/>
      <c s="121">
        <v>21360</v>
      </c>
      <c s="101" t="s">
        <v>2438</v>
      </c>
      <c s="334">
        <f>SUM(O116:O120)</f>
        <v>0</v>
      </c>
      <c s="376">
        <f>SUM(P116:P120)</f>
        <v>0</v>
      </c>
      <c s="376">
        <f>SUM(Q116:Q120)</f>
        <v>0</v>
      </c>
      <c s="334">
        <f>SUM(R116:R120)</f>
        <v>0</v>
      </c>
      <c s="334">
        <f>SUM(S116:S120)</f>
        <v>0</v>
      </c>
      <c s="376">
        <f>SUM(T116:T120)</f>
        <v>0</v>
      </c>
      <c s="376">
        <f>SUM(U116:U120)</f>
        <v>0</v>
      </c>
      <c s="334">
        <f>SUM(V116:V120)</f>
        <v>0</v>
      </c>
      <c s="73"/>
      <c s="101"/>
      <c s="122"/>
    </row>
    <row customHeight="1" ht="17.25">
      <c s="73"/>
      <c s="101"/>
      <c s="122"/>
      <c s="122"/>
      <c s="122"/>
      <c s="122"/>
      <c s="158"/>
      <c s="158"/>
      <c s="122"/>
      <c s="122"/>
      <c s="122"/>
      <c s="158"/>
      <c s="121">
        <v>2136001</v>
      </c>
      <c s="73" t="s">
        <v>2439</v>
      </c>
      <c s="340"/>
      <c s="414"/>
      <c s="414"/>
      <c s="396"/>
      <c s="414"/>
      <c s="414"/>
      <c s="414"/>
      <c s="340"/>
      <c s="73"/>
      <c s="101"/>
      <c s="122"/>
    </row>
    <row customHeight="1" ht="17.25">
      <c s="73"/>
      <c s="101"/>
      <c s="122"/>
      <c s="122"/>
      <c s="122"/>
      <c s="122"/>
      <c s="158"/>
      <c s="158"/>
      <c s="122"/>
      <c s="122"/>
      <c s="122"/>
      <c s="158"/>
      <c s="121">
        <v>2136002</v>
      </c>
      <c s="73" t="s">
        <v>2440</v>
      </c>
      <c s="340"/>
      <c s="414"/>
      <c s="414"/>
      <c s="396"/>
      <c s="414"/>
      <c s="414"/>
      <c s="414"/>
      <c s="340"/>
      <c s="73"/>
      <c s="101"/>
      <c s="122"/>
    </row>
    <row customHeight="1" ht="17.25">
      <c s="73"/>
      <c s="101"/>
      <c s="122"/>
      <c s="122"/>
      <c s="122"/>
      <c s="122"/>
      <c s="158"/>
      <c s="158"/>
      <c s="122"/>
      <c s="122"/>
      <c s="122"/>
      <c s="158"/>
      <c s="121">
        <v>2136003</v>
      </c>
      <c s="73" t="s">
        <v>2441</v>
      </c>
      <c s="340"/>
      <c s="414"/>
      <c s="414"/>
      <c s="396"/>
      <c s="414"/>
      <c s="414"/>
      <c s="414"/>
      <c s="340"/>
      <c s="73"/>
      <c s="101"/>
      <c s="122"/>
    </row>
    <row customHeight="1" ht="17.25">
      <c s="73"/>
      <c s="101"/>
      <c s="122"/>
      <c s="122"/>
      <c s="122"/>
      <c s="122"/>
      <c s="158"/>
      <c s="158"/>
      <c s="122"/>
      <c s="122"/>
      <c s="122"/>
      <c s="158"/>
      <c s="121">
        <v>2136004</v>
      </c>
      <c s="73" t="s">
        <v>2442</v>
      </c>
      <c s="340"/>
      <c s="414"/>
      <c s="414"/>
      <c s="396"/>
      <c s="414"/>
      <c s="414"/>
      <c s="414"/>
      <c s="340"/>
      <c s="73"/>
      <c s="101"/>
      <c s="122"/>
    </row>
    <row customHeight="1" ht="17.25">
      <c s="73"/>
      <c s="101"/>
      <c s="122"/>
      <c s="122"/>
      <c s="122"/>
      <c s="122"/>
      <c s="158"/>
      <c s="158"/>
      <c s="122"/>
      <c s="122"/>
      <c s="122"/>
      <c s="158"/>
      <c s="121">
        <v>2136099</v>
      </c>
      <c s="73" t="s">
        <v>2443</v>
      </c>
      <c s="340"/>
      <c s="414"/>
      <c s="414"/>
      <c s="396"/>
      <c s="414"/>
      <c s="414"/>
      <c s="414"/>
      <c s="340"/>
      <c s="73"/>
      <c s="101"/>
      <c s="122"/>
    </row>
    <row customHeight="1" ht="17.25">
      <c s="73"/>
      <c s="101"/>
      <c s="122"/>
      <c s="122"/>
      <c s="122"/>
      <c s="122"/>
      <c s="158"/>
      <c s="158"/>
      <c s="122"/>
      <c s="122"/>
      <c s="122"/>
      <c s="158"/>
      <c s="121">
        <v>232020206</v>
      </c>
      <c s="101" t="s">
        <v>2444</v>
      </c>
      <c s="340"/>
      <c s="414"/>
      <c s="414"/>
      <c s="396"/>
      <c s="414"/>
      <c s="414"/>
      <c s="414"/>
      <c s="340"/>
      <c s="73"/>
      <c s="101"/>
      <c s="122"/>
    </row>
    <row customHeight="1" ht="17.25">
      <c s="73"/>
      <c s="101"/>
      <c s="122"/>
      <c s="122"/>
      <c s="122"/>
      <c s="122"/>
      <c s="158"/>
      <c s="158"/>
      <c s="122"/>
      <c s="122"/>
      <c s="122"/>
      <c s="158"/>
      <c s="121">
        <v>233020206</v>
      </c>
      <c s="101" t="s">
        <v>2445</v>
      </c>
      <c s="396"/>
      <c s="414"/>
      <c s="414"/>
      <c s="396"/>
      <c s="414"/>
      <c s="414"/>
      <c s="414"/>
      <c s="396"/>
      <c s="73"/>
      <c s="101"/>
      <c s="122"/>
    </row>
    <row customHeight="1" ht="17.25">
      <c s="73">
        <v>1030150</v>
      </c>
      <c s="101" t="s">
        <v>2446</v>
      </c>
      <c s="334">
        <f>SUM(C124:C125)</f>
        <v>0</v>
      </c>
      <c s="334">
        <f>SUM(D124:D125)</f>
        <v>0</v>
      </c>
      <c s="334">
        <f>SUM(E124:E125)</f>
        <v>670</v>
      </c>
      <c s="376">
        <f>SUM(F124:F125)</f>
        <v>0</v>
      </c>
      <c s="334">
        <f>SUM(G124:G125)</f>
        <v>0</v>
      </c>
      <c s="334">
        <f>SUM(H124:H125)</f>
        <v>0</v>
      </c>
      <c s="334">
        <f>SUM(I124:I125)</f>
        <v>0</v>
      </c>
      <c s="376">
        <f>SUM(J124:J125)</f>
        <v>0</v>
      </c>
      <c s="334">
        <f>SUM(K124:K125)</f>
        <v>0</v>
      </c>
      <c s="334">
        <f>SUM(L124:L125)</f>
        <v>0</v>
      </c>
      <c s="121"/>
      <c s="101" t="s">
        <v>2447</v>
      </c>
      <c s="334">
        <f>SUM(O124,O129,O130)</f>
        <v>670</v>
      </c>
      <c s="376">
        <f>SUM(P124,P129,P130)</f>
        <v>0</v>
      </c>
      <c s="376">
        <f>SUM(Q124,Q129,Q130)</f>
        <v>0</v>
      </c>
      <c s="334">
        <f>SUM(R124,R129,R130)</f>
        <v>0</v>
      </c>
      <c s="334">
        <f>SUM(S124,S129,S130)</f>
        <v>0</v>
      </c>
      <c s="376">
        <f>SUM(T124,T129,T130)</f>
        <v>0</v>
      </c>
      <c s="376">
        <f>SUM(U124,U129,U130)</f>
        <v>0</v>
      </c>
      <c s="334">
        <f>SUM(V124,V129,V130)</f>
        <v>0</v>
      </c>
      <c s="73">
        <v>1030150</v>
      </c>
      <c s="101" t="s">
        <v>2448</v>
      </c>
      <c s="334">
        <f>SUM(C123:K123)-SUM(O123:V123)</f>
        <v>0</v>
      </c>
    </row>
    <row customHeight="1" ht="17.25">
      <c s="73">
        <v>103015001</v>
      </c>
      <c s="73" t="s">
        <v>2449</v>
      </c>
      <c s="340"/>
      <c s="340"/>
      <c s="413"/>
      <c s="414"/>
      <c s="340"/>
      <c s="413"/>
      <c s="413"/>
      <c s="414"/>
      <c s="340"/>
      <c s="340"/>
      <c s="121">
        <v>21366</v>
      </c>
      <c s="101" t="s">
        <v>2450</v>
      </c>
      <c s="334">
        <f>SUM(O125:O128)</f>
        <v>670</v>
      </c>
      <c s="376">
        <f>SUM(P125:P128)</f>
        <v>0</v>
      </c>
      <c s="376">
        <f>SUM(Q125:Q128)</f>
        <v>0</v>
      </c>
      <c s="334">
        <f>SUM(R125:R128)</f>
        <v>0</v>
      </c>
      <c s="334">
        <f>SUM(S125:S128)</f>
        <v>0</v>
      </c>
      <c s="376">
        <f>SUM(T125:T128)</f>
        <v>0</v>
      </c>
      <c s="376">
        <f>SUM(U125:U128)</f>
        <v>0</v>
      </c>
      <c s="334">
        <f>SUM(V125:V128)</f>
        <v>0</v>
      </c>
      <c s="73">
        <v>103015001</v>
      </c>
      <c s="73" t="s">
        <v>2451</v>
      </c>
      <c s="340"/>
    </row>
    <row customHeight="1" ht="17.25">
      <c s="73">
        <v>103015002</v>
      </c>
      <c s="73" t="s">
        <v>2452</v>
      </c>
      <c s="340"/>
      <c s="340"/>
      <c s="413">
        <v>670</v>
      </c>
      <c s="414"/>
      <c s="340"/>
      <c s="413"/>
      <c s="413"/>
      <c s="414"/>
      <c s="340"/>
      <c s="340"/>
      <c s="121">
        <v>2136601</v>
      </c>
      <c s="73" t="s">
        <v>2316</v>
      </c>
      <c s="340">
        <v>670</v>
      </c>
      <c s="414"/>
      <c s="414"/>
      <c s="396"/>
      <c s="414"/>
      <c s="414"/>
      <c s="414"/>
      <c s="340"/>
      <c s="73">
        <v>103015002</v>
      </c>
      <c s="73" t="s">
        <v>2453</v>
      </c>
      <c s="340"/>
    </row>
    <row customHeight="1" ht="17.25">
      <c s="73"/>
      <c s="73"/>
      <c s="122"/>
      <c s="122"/>
      <c s="122"/>
      <c s="122"/>
      <c s="158"/>
      <c s="158"/>
      <c s="122"/>
      <c s="122"/>
      <c s="122"/>
      <c s="158"/>
      <c s="121">
        <v>2136602</v>
      </c>
      <c s="73" t="s">
        <v>2454</v>
      </c>
      <c s="340"/>
      <c s="414"/>
      <c s="414"/>
      <c s="396"/>
      <c s="414"/>
      <c s="414"/>
      <c s="414"/>
      <c s="340"/>
      <c s="73"/>
      <c s="73"/>
      <c s="122"/>
    </row>
    <row customHeight="1" ht="17.25">
      <c s="73"/>
      <c s="101"/>
      <c s="122"/>
      <c s="122"/>
      <c s="122"/>
      <c s="122"/>
      <c s="158"/>
      <c s="158"/>
      <c s="122"/>
      <c s="122"/>
      <c s="122"/>
      <c s="158"/>
      <c s="121">
        <v>2136603</v>
      </c>
      <c s="73" t="s">
        <v>2455</v>
      </c>
      <c s="340"/>
      <c s="414"/>
      <c s="414"/>
      <c s="396"/>
      <c s="414"/>
      <c s="414"/>
      <c s="414"/>
      <c s="340"/>
      <c s="73"/>
      <c s="101"/>
      <c s="122"/>
    </row>
    <row customHeight="1" ht="17.25">
      <c s="73"/>
      <c s="101"/>
      <c s="122"/>
      <c s="122"/>
      <c s="122"/>
      <c s="122"/>
      <c s="158"/>
      <c s="158"/>
      <c s="122"/>
      <c s="122"/>
      <c s="122"/>
      <c s="158"/>
      <c s="121">
        <v>2136699</v>
      </c>
      <c s="73" t="s">
        <v>2456</v>
      </c>
      <c s="340"/>
      <c s="414"/>
      <c s="414"/>
      <c s="396"/>
      <c s="414"/>
      <c s="414"/>
      <c s="414"/>
      <c s="340"/>
      <c s="73"/>
      <c s="101"/>
      <c s="122"/>
    </row>
    <row customHeight="1" ht="17.25">
      <c s="73"/>
      <c s="101"/>
      <c s="122"/>
      <c s="122"/>
      <c s="122"/>
      <c s="122"/>
      <c s="158"/>
      <c s="158"/>
      <c s="122"/>
      <c s="122"/>
      <c s="122"/>
      <c s="158"/>
      <c s="121">
        <v>232020214</v>
      </c>
      <c s="101" t="s">
        <v>2457</v>
      </c>
      <c s="340"/>
      <c s="414"/>
      <c s="414"/>
      <c s="396"/>
      <c s="414"/>
      <c s="414"/>
      <c s="414"/>
      <c s="340"/>
      <c s="73"/>
      <c s="101"/>
      <c s="122"/>
    </row>
    <row customHeight="1" ht="17.25">
      <c s="73"/>
      <c s="101"/>
      <c s="122"/>
      <c s="122"/>
      <c s="122"/>
      <c s="122"/>
      <c s="158"/>
      <c s="158"/>
      <c s="122"/>
      <c s="122"/>
      <c s="122"/>
      <c s="158"/>
      <c s="121">
        <v>233020214</v>
      </c>
      <c s="101" t="s">
        <v>2458</v>
      </c>
      <c s="396"/>
      <c s="414"/>
      <c s="414"/>
      <c s="396"/>
      <c s="414"/>
      <c s="414"/>
      <c s="414"/>
      <c s="396"/>
      <c s="73"/>
      <c s="101"/>
      <c s="122"/>
    </row>
    <row customHeight="1" ht="17.25">
      <c s="73">
        <v>1030152</v>
      </c>
      <c s="101" t="s">
        <v>2459</v>
      </c>
      <c s="340"/>
      <c s="340"/>
      <c s="413"/>
      <c s="414"/>
      <c s="340"/>
      <c s="413"/>
      <c s="413"/>
      <c s="414"/>
      <c s="340"/>
      <c s="323"/>
      <c s="121">
        <v>21367</v>
      </c>
      <c s="101" t="s">
        <v>2460</v>
      </c>
      <c s="334">
        <f>SUM(O132:O135)</f>
        <v>0</v>
      </c>
      <c s="376">
        <f>SUM(P132:P135)</f>
        <v>0</v>
      </c>
      <c s="376">
        <f>SUM(Q132:Q135)</f>
        <v>0</v>
      </c>
      <c s="334">
        <f>SUM(R132:R135)</f>
        <v>0</v>
      </c>
      <c s="334">
        <f>SUM(S132:S135)</f>
        <v>0</v>
      </c>
      <c s="376">
        <f>SUM(T132:T135)</f>
        <v>0</v>
      </c>
      <c s="376">
        <f>SUM(U132:U135)</f>
        <v>0</v>
      </c>
      <c s="334">
        <f>SUM(V132:V135)</f>
        <v>0</v>
      </c>
      <c s="73">
        <v>1030152</v>
      </c>
      <c s="101" t="s">
        <v>2461</v>
      </c>
      <c s="334">
        <f>SUM(C131:K131)-SUM(O131:V131)</f>
        <v>0</v>
      </c>
    </row>
    <row customHeight="1" ht="17.25">
      <c s="73"/>
      <c s="101"/>
      <c s="122"/>
      <c s="122"/>
      <c s="122"/>
      <c s="122"/>
      <c s="158"/>
      <c s="158"/>
      <c s="122"/>
      <c s="122"/>
      <c s="122"/>
      <c s="158"/>
      <c s="121">
        <v>2136701</v>
      </c>
      <c s="73" t="s">
        <v>2309</v>
      </c>
      <c s="340"/>
      <c s="414"/>
      <c s="414"/>
      <c s="396"/>
      <c s="414"/>
      <c s="414"/>
      <c s="414"/>
      <c s="340"/>
      <c s="73"/>
      <c s="101"/>
      <c s="122"/>
    </row>
    <row customHeight="1" ht="17.25">
      <c s="73"/>
      <c s="101"/>
      <c s="122"/>
      <c s="122"/>
      <c s="122"/>
      <c s="122"/>
      <c s="158"/>
      <c s="158"/>
      <c s="122"/>
      <c s="122"/>
      <c s="122"/>
      <c s="158"/>
      <c s="121">
        <v>2136702</v>
      </c>
      <c s="73" t="s">
        <v>2462</v>
      </c>
      <c s="340"/>
      <c s="414"/>
      <c s="414"/>
      <c s="396"/>
      <c s="414"/>
      <c s="414"/>
      <c s="414"/>
      <c s="340"/>
      <c s="73"/>
      <c s="101"/>
      <c s="122"/>
    </row>
    <row customHeight="1" ht="17.25">
      <c s="73"/>
      <c s="101"/>
      <c s="122"/>
      <c s="122"/>
      <c s="122"/>
      <c s="122"/>
      <c s="158"/>
      <c s="158"/>
      <c s="122"/>
      <c s="122"/>
      <c s="122"/>
      <c s="158"/>
      <c s="121">
        <v>2136703</v>
      </c>
      <c s="73" t="s">
        <v>2463</v>
      </c>
      <c s="340"/>
      <c s="414"/>
      <c s="414"/>
      <c s="396"/>
      <c s="414"/>
      <c s="414"/>
      <c s="414"/>
      <c s="340"/>
      <c s="73"/>
      <c s="101"/>
      <c s="122"/>
    </row>
    <row customHeight="1" ht="17.25">
      <c s="73"/>
      <c s="101"/>
      <c s="122"/>
      <c s="122"/>
      <c s="122"/>
      <c s="122"/>
      <c s="158"/>
      <c s="158"/>
      <c s="122"/>
      <c s="122"/>
      <c s="122"/>
      <c s="158"/>
      <c s="121">
        <v>2136799</v>
      </c>
      <c s="73" t="s">
        <v>2464</v>
      </c>
      <c s="340"/>
      <c s="414"/>
      <c s="414"/>
      <c s="396"/>
      <c s="414"/>
      <c s="414"/>
      <c s="414"/>
      <c s="340"/>
      <c s="73"/>
      <c s="101"/>
      <c s="122"/>
    </row>
    <row customHeight="1" ht="17.25">
      <c s="73">
        <v>1030139</v>
      </c>
      <c s="101" t="s">
        <v>2465</v>
      </c>
      <c s="340"/>
      <c s="340"/>
      <c s="413"/>
      <c s="414"/>
      <c s="340"/>
      <c s="413"/>
      <c s="413"/>
      <c s="414"/>
      <c s="340"/>
      <c s="340"/>
      <c s="121"/>
      <c s="101" t="s">
        <v>2466</v>
      </c>
      <c s="334">
        <f>SUM(O137,O140,O141)</f>
        <v>0</v>
      </c>
      <c s="376">
        <f>SUM(P137,P140,P141)</f>
        <v>0</v>
      </c>
      <c s="376">
        <f>SUM(Q137,Q140,Q141)</f>
        <v>0</v>
      </c>
      <c s="334">
        <f>SUM(R137,R140,R141)</f>
        <v>0</v>
      </c>
      <c s="334">
        <f>SUM(S137,S140,S141)</f>
        <v>0</v>
      </c>
      <c s="376">
        <f>SUM(T137,T140,T141)</f>
        <v>0</v>
      </c>
      <c s="376">
        <f>SUM(U137,U140,U141)</f>
        <v>0</v>
      </c>
      <c s="334">
        <f>SUM(V137,V140,V141)</f>
        <v>0</v>
      </c>
      <c s="73">
        <v>1030139</v>
      </c>
      <c s="101" t="s">
        <v>2467</v>
      </c>
      <c s="334">
        <f>SUM(C136:K136)-SUM(O136:V136)</f>
        <v>0</v>
      </c>
    </row>
    <row customHeight="1" ht="17.25">
      <c s="73"/>
      <c s="101"/>
      <c s="122"/>
      <c s="122"/>
      <c s="122"/>
      <c s="122"/>
      <c s="158"/>
      <c s="158"/>
      <c s="122"/>
      <c s="122"/>
      <c s="122"/>
      <c s="158"/>
      <c s="121">
        <v>21368</v>
      </c>
      <c s="101" t="s">
        <v>2468</v>
      </c>
      <c s="334">
        <f>SUM(O138:O139)</f>
        <v>0</v>
      </c>
      <c s="376">
        <f>SUM(P138:P139)</f>
        <v>0</v>
      </c>
      <c s="376">
        <f>SUM(Q138:Q139)</f>
        <v>0</v>
      </c>
      <c s="334">
        <f>SUM(R138:R139)</f>
        <v>0</v>
      </c>
      <c s="334">
        <f>SUM(S138:S139)</f>
        <v>0</v>
      </c>
      <c s="376">
        <f>SUM(T138:T139)</f>
        <v>0</v>
      </c>
      <c s="376">
        <f>SUM(U138:U139)</f>
        <v>0</v>
      </c>
      <c s="334">
        <f>SUM(V138:V139)</f>
        <v>0</v>
      </c>
      <c s="127"/>
      <c s="127"/>
      <c s="122"/>
    </row>
    <row customHeight="1" ht="17.25">
      <c s="73"/>
      <c s="101"/>
      <c s="123"/>
      <c s="123"/>
      <c s="123"/>
      <c s="123"/>
      <c s="158"/>
      <c s="158"/>
      <c s="123"/>
      <c s="123"/>
      <c s="123"/>
      <c s="158"/>
      <c s="121">
        <v>2136801</v>
      </c>
      <c s="73" t="s">
        <v>1736</v>
      </c>
      <c s="340"/>
      <c s="414"/>
      <c s="414"/>
      <c s="396"/>
      <c s="414"/>
      <c s="414"/>
      <c s="414"/>
      <c s="340"/>
      <c s="73"/>
      <c s="101"/>
      <c s="122"/>
    </row>
    <row customHeight="1" ht="17.25">
      <c s="73"/>
      <c s="101"/>
      <c s="123"/>
      <c s="123"/>
      <c s="123"/>
      <c s="123"/>
      <c s="158"/>
      <c s="158"/>
      <c s="123"/>
      <c s="123"/>
      <c s="123"/>
      <c s="158"/>
      <c s="121">
        <v>2136802</v>
      </c>
      <c s="73" t="s">
        <v>2469</v>
      </c>
      <c s="340"/>
      <c s="414"/>
      <c s="414"/>
      <c s="396"/>
      <c s="414"/>
      <c s="414"/>
      <c s="414"/>
      <c s="340"/>
      <c s="73"/>
      <c s="101"/>
      <c s="122"/>
    </row>
    <row customHeight="1" ht="17.25">
      <c s="73"/>
      <c s="101"/>
      <c s="123"/>
      <c s="123"/>
      <c s="123"/>
      <c s="123"/>
      <c s="158"/>
      <c s="158"/>
      <c s="123"/>
      <c s="123"/>
      <c s="123"/>
      <c s="158"/>
      <c s="121">
        <v>232020208</v>
      </c>
      <c s="101" t="s">
        <v>2470</v>
      </c>
      <c s="340"/>
      <c s="414"/>
      <c s="414"/>
      <c s="396"/>
      <c s="414"/>
      <c s="414"/>
      <c s="414"/>
      <c s="340"/>
      <c s="73"/>
      <c s="101"/>
      <c s="122"/>
    </row>
    <row customHeight="1" ht="17.25">
      <c s="73"/>
      <c s="101"/>
      <c s="122"/>
      <c s="122"/>
      <c s="122"/>
      <c s="122"/>
      <c s="158"/>
      <c s="158"/>
      <c s="122"/>
      <c s="122"/>
      <c s="122"/>
      <c s="158"/>
      <c s="121">
        <v>233020208</v>
      </c>
      <c s="101" t="s">
        <v>2471</v>
      </c>
      <c s="396"/>
      <c s="414"/>
      <c s="414"/>
      <c s="396"/>
      <c s="414"/>
      <c s="414"/>
      <c s="414"/>
      <c s="396"/>
      <c s="73"/>
      <c s="101"/>
      <c s="122"/>
    </row>
    <row customHeight="1" ht="17.25">
      <c s="73">
        <v>1030158</v>
      </c>
      <c s="101" t="s">
        <v>2472</v>
      </c>
      <c s="334">
        <f>SUM(C143:C145)</f>
        <v>0</v>
      </c>
      <c s="334">
        <f>SUM(D143:D145)</f>
        <v>0</v>
      </c>
      <c s="334">
        <f>SUM(E143:E145)</f>
        <v>0</v>
      </c>
      <c s="376">
        <f>SUM(F143:F145)</f>
        <v>0</v>
      </c>
      <c s="334">
        <f>SUM(G143:G145)</f>
        <v>0</v>
      </c>
      <c s="334">
        <f>SUM(H143:H145)</f>
        <v>0</v>
      </c>
      <c s="334">
        <f>SUM(I143:I145)</f>
        <v>0</v>
      </c>
      <c s="376">
        <f>SUM(J143:J145)</f>
        <v>0</v>
      </c>
      <c s="334">
        <f>SUM(K143:K145)</f>
        <v>0</v>
      </c>
      <c s="334">
        <f>SUM(L143:L145)</f>
        <v>0</v>
      </c>
      <c s="121"/>
      <c s="101" t="s">
        <v>2473</v>
      </c>
      <c s="334">
        <f>SUM(O143,O148,O149)</f>
        <v>0</v>
      </c>
      <c s="376">
        <f>SUM(P143,P148,P149)</f>
        <v>0</v>
      </c>
      <c s="376">
        <f>SUM(Q143,Q148,Q149)</f>
        <v>0</v>
      </c>
      <c s="334">
        <f>SUM(R143,R148,R149)</f>
        <v>0</v>
      </c>
      <c s="334">
        <f>SUM(S143,S148,S149)</f>
        <v>0</v>
      </c>
      <c s="376">
        <f>SUM(T143,T148,T149)</f>
        <v>0</v>
      </c>
      <c s="376">
        <f>SUM(U143,U148,U149)</f>
        <v>0</v>
      </c>
      <c s="334">
        <f>SUM(V143,V148,V149)</f>
        <v>0</v>
      </c>
      <c s="73">
        <v>1030158</v>
      </c>
      <c s="101" t="s">
        <v>2474</v>
      </c>
      <c s="334">
        <f>SUM(C142:K142)-SUM(O142:V142)</f>
        <v>0</v>
      </c>
    </row>
    <row customHeight="1" ht="17.25">
      <c s="73">
        <v>103015801</v>
      </c>
      <c s="73" t="s">
        <v>2475</v>
      </c>
      <c s="340"/>
      <c s="340"/>
      <c s="413"/>
      <c s="414"/>
      <c s="340"/>
      <c s="413"/>
      <c s="413"/>
      <c s="414"/>
      <c s="340"/>
      <c s="340"/>
      <c s="121">
        <v>21369</v>
      </c>
      <c s="101" t="s">
        <v>2476</v>
      </c>
      <c s="334">
        <f>SUM(O144:O147)</f>
        <v>0</v>
      </c>
      <c s="376">
        <f>SUM(P144:P147)</f>
        <v>0</v>
      </c>
      <c s="376">
        <f>SUM(Q144:Q147)</f>
        <v>0</v>
      </c>
      <c s="334">
        <f>SUM(R144:R147)</f>
        <v>0</v>
      </c>
      <c s="334">
        <f>SUM(S144:S147)</f>
        <v>0</v>
      </c>
      <c s="376">
        <f>SUM(T144:T147)</f>
        <v>0</v>
      </c>
      <c s="376">
        <f>SUM(U144:U147)</f>
        <v>0</v>
      </c>
      <c s="334">
        <f>SUM(V144:V147)</f>
        <v>0</v>
      </c>
      <c s="73">
        <v>103015801</v>
      </c>
      <c s="73" t="s">
        <v>2475</v>
      </c>
      <c s="340"/>
    </row>
    <row customHeight="1" ht="17.25">
      <c s="73">
        <v>103015802</v>
      </c>
      <c s="73" t="s">
        <v>2477</v>
      </c>
      <c s="340"/>
      <c s="340"/>
      <c s="413"/>
      <c s="414"/>
      <c s="340"/>
      <c s="413"/>
      <c s="413"/>
      <c s="414"/>
      <c s="340"/>
      <c s="340"/>
      <c s="121">
        <v>2136901</v>
      </c>
      <c s="73" t="s">
        <v>1736</v>
      </c>
      <c s="340"/>
      <c s="414"/>
      <c s="414"/>
      <c s="396"/>
      <c s="414"/>
      <c s="414"/>
      <c s="414"/>
      <c s="340"/>
      <c s="73">
        <v>103015802</v>
      </c>
      <c s="73" t="s">
        <v>2477</v>
      </c>
      <c s="340"/>
    </row>
    <row customHeight="1" ht="17.25">
      <c s="73">
        <v>103015803</v>
      </c>
      <c s="73" t="s">
        <v>2478</v>
      </c>
      <c s="340"/>
      <c s="340"/>
      <c s="413"/>
      <c s="414"/>
      <c s="340"/>
      <c s="413"/>
      <c s="413"/>
      <c s="414"/>
      <c s="340"/>
      <c s="340"/>
      <c s="121">
        <v>2136902</v>
      </c>
      <c s="73" t="s">
        <v>2479</v>
      </c>
      <c s="340"/>
      <c s="414"/>
      <c s="414"/>
      <c s="396"/>
      <c s="414"/>
      <c s="414"/>
      <c s="414"/>
      <c s="340"/>
      <c s="73">
        <v>103015803</v>
      </c>
      <c s="73" t="s">
        <v>2478</v>
      </c>
      <c s="340"/>
    </row>
    <row customHeight="1" ht="17.25">
      <c s="73"/>
      <c s="73"/>
      <c s="122"/>
      <c s="122"/>
      <c s="122"/>
      <c s="122"/>
      <c s="158"/>
      <c s="158"/>
      <c s="122"/>
      <c s="122"/>
      <c s="122"/>
      <c s="158"/>
      <c s="121">
        <v>2136903</v>
      </c>
      <c s="73" t="s">
        <v>2480</v>
      </c>
      <c s="340"/>
      <c s="414"/>
      <c s="414"/>
      <c s="396"/>
      <c s="414"/>
      <c s="414"/>
      <c s="414"/>
      <c s="340"/>
      <c s="127"/>
      <c s="127"/>
      <c s="122"/>
    </row>
    <row customHeight="1" ht="17.25">
      <c s="73"/>
      <c s="73"/>
      <c s="122"/>
      <c s="122"/>
      <c s="122"/>
      <c s="122"/>
      <c s="158"/>
      <c s="158"/>
      <c s="122"/>
      <c s="122"/>
      <c s="122"/>
      <c s="158"/>
      <c s="121">
        <v>2136999</v>
      </c>
      <c s="73" t="s">
        <v>2481</v>
      </c>
      <c s="340"/>
      <c s="414"/>
      <c s="414"/>
      <c s="396"/>
      <c s="414"/>
      <c s="414"/>
      <c s="414"/>
      <c s="340"/>
      <c s="127"/>
      <c s="127"/>
      <c s="122"/>
    </row>
    <row customHeight="1" ht="17.25">
      <c s="73"/>
      <c s="73"/>
      <c s="122"/>
      <c s="122"/>
      <c s="122"/>
      <c s="122"/>
      <c s="158"/>
      <c s="158"/>
      <c s="122"/>
      <c s="122"/>
      <c s="122"/>
      <c s="158"/>
      <c s="121">
        <v>232020218</v>
      </c>
      <c s="101" t="s">
        <v>2482</v>
      </c>
      <c s="340"/>
      <c s="414"/>
      <c s="414"/>
      <c s="396"/>
      <c s="414"/>
      <c s="414"/>
      <c s="414"/>
      <c s="340"/>
      <c s="127"/>
      <c s="127"/>
      <c s="122"/>
    </row>
    <row customHeight="1" ht="17.25">
      <c s="73"/>
      <c s="73"/>
      <c s="122"/>
      <c s="122"/>
      <c s="122"/>
      <c s="122"/>
      <c s="158"/>
      <c s="158"/>
      <c s="122"/>
      <c s="122"/>
      <c s="122"/>
      <c s="158"/>
      <c s="121">
        <v>233020218</v>
      </c>
      <c s="101" t="s">
        <v>2483</v>
      </c>
      <c s="396"/>
      <c s="414"/>
      <c s="414"/>
      <c s="396"/>
      <c s="414"/>
      <c s="414"/>
      <c s="414"/>
      <c s="396"/>
      <c s="127"/>
      <c s="127"/>
      <c s="122"/>
    </row>
    <row customHeight="1" ht="17.25">
      <c s="73">
        <v>1030176</v>
      </c>
      <c s="101" t="s">
        <v>2484</v>
      </c>
      <c s="340">
        <v>7</v>
      </c>
      <c s="340"/>
      <c s="413">
        <v>5</v>
      </c>
      <c s="414"/>
      <c s="340"/>
      <c s="413"/>
      <c s="413"/>
      <c s="414"/>
      <c s="340"/>
      <c s="323"/>
      <c s="121">
        <v>21370</v>
      </c>
      <c s="101" t="s">
        <v>2485</v>
      </c>
      <c s="334">
        <f>SUM(O151:O153)</f>
        <v>12</v>
      </c>
      <c s="376">
        <f>SUM(P151:P153)</f>
        <v>0</v>
      </c>
      <c s="376">
        <f>SUM(Q151:Q153)</f>
        <v>0</v>
      </c>
      <c s="334">
        <f>SUM(R151:R153)</f>
        <v>0</v>
      </c>
      <c s="334">
        <f>SUM(S151:S153)</f>
        <v>0</v>
      </c>
      <c s="376">
        <f>SUM(T151:T153)</f>
        <v>0</v>
      </c>
      <c s="376">
        <f>SUM(U151:U153)</f>
        <v>0</v>
      </c>
      <c s="334">
        <f>SUM(V151:V153)</f>
        <v>0</v>
      </c>
      <c s="73">
        <v>1030176</v>
      </c>
      <c s="100" t="s">
        <v>2486</v>
      </c>
      <c s="334">
        <f>SUM(C150:K150)-SUM(O150:V150)</f>
        <v>0</v>
      </c>
    </row>
    <row customHeight="1" ht="17.25">
      <c s="73"/>
      <c s="73"/>
      <c s="122"/>
      <c s="122"/>
      <c s="122"/>
      <c s="122"/>
      <c s="158"/>
      <c s="158"/>
      <c s="122"/>
      <c s="122"/>
      <c s="122"/>
      <c s="158"/>
      <c s="121">
        <v>2137001</v>
      </c>
      <c s="73" t="s">
        <v>2487</v>
      </c>
      <c s="340"/>
      <c s="414"/>
      <c s="414"/>
      <c s="396"/>
      <c s="414"/>
      <c s="414"/>
      <c s="414"/>
      <c s="340"/>
      <c s="127"/>
      <c s="127"/>
      <c s="122"/>
    </row>
    <row customHeight="1" ht="17.25">
      <c s="73"/>
      <c s="73"/>
      <c s="122"/>
      <c s="122"/>
      <c s="122"/>
      <c s="122"/>
      <c s="158"/>
      <c s="158"/>
      <c s="122"/>
      <c s="122"/>
      <c s="122"/>
      <c s="158"/>
      <c s="121">
        <v>2137002</v>
      </c>
      <c s="73" t="s">
        <v>2488</v>
      </c>
      <c s="340">
        <v>12</v>
      </c>
      <c s="414"/>
      <c s="414"/>
      <c s="396"/>
      <c s="414"/>
      <c s="414"/>
      <c s="414"/>
      <c s="340"/>
      <c s="127"/>
      <c s="127"/>
      <c s="122"/>
    </row>
    <row customHeight="1" ht="17.25">
      <c s="73"/>
      <c s="73"/>
      <c s="122"/>
      <c s="122"/>
      <c s="122"/>
      <c s="122"/>
      <c s="158"/>
      <c s="158"/>
      <c s="122"/>
      <c s="122"/>
      <c s="122"/>
      <c s="158"/>
      <c s="121">
        <v>2137003</v>
      </c>
      <c s="73" t="s">
        <v>2489</v>
      </c>
      <c s="396"/>
      <c s="414"/>
      <c s="414"/>
      <c s="396"/>
      <c s="414"/>
      <c s="414"/>
      <c s="414"/>
      <c s="396"/>
      <c s="127"/>
      <c s="127"/>
      <c s="122"/>
    </row>
    <row customHeight="1" ht="17.25">
      <c s="73">
        <v>1030172</v>
      </c>
      <c s="101" t="s">
        <v>2490</v>
      </c>
      <c s="340"/>
      <c s="340"/>
      <c s="413"/>
      <c s="414"/>
      <c s="340"/>
      <c s="413"/>
      <c s="413"/>
      <c s="414"/>
      <c s="340"/>
      <c s="323"/>
      <c s="121">
        <v>2140280</v>
      </c>
      <c s="101" t="s">
        <v>2491</v>
      </c>
      <c s="340"/>
      <c s="414"/>
      <c s="414"/>
      <c s="396"/>
      <c s="414"/>
      <c s="414"/>
      <c s="414"/>
      <c s="340"/>
      <c s="73">
        <v>1030172</v>
      </c>
      <c s="101" t="s">
        <v>2492</v>
      </c>
      <c s="334">
        <f>SUM(C154:K154)-SUM(O154:V154)</f>
        <v>0</v>
      </c>
    </row>
    <row customHeight="1" ht="17.25">
      <c s="73">
        <v>1030112</v>
      </c>
      <c s="101" t="s">
        <v>2493</v>
      </c>
      <c s="340"/>
      <c s="340"/>
      <c s="413"/>
      <c s="414"/>
      <c s="340"/>
      <c s="413"/>
      <c s="413"/>
      <c s="414"/>
      <c s="340"/>
      <c s="340"/>
      <c s="121"/>
      <c s="101" t="s">
        <v>2494</v>
      </c>
      <c s="334">
        <f>SUM(O156,O161,O162)</f>
        <v>0</v>
      </c>
      <c s="376">
        <f>SUM(P156,P161,P162)</f>
        <v>0</v>
      </c>
      <c s="376">
        <f>SUM(Q156,Q161,Q162)</f>
        <v>0</v>
      </c>
      <c s="334">
        <f>SUM(R156,R161,R162)</f>
        <v>0</v>
      </c>
      <c s="334">
        <f>SUM(S156,S161,S162)</f>
        <v>0</v>
      </c>
      <c s="376">
        <f>SUM(T156,T161,T162)</f>
        <v>0</v>
      </c>
      <c s="376">
        <f>SUM(U156,U161,U162)</f>
        <v>0</v>
      </c>
      <c s="334">
        <f>SUM(V156,V161,V162)</f>
        <v>0</v>
      </c>
      <c s="73">
        <v>1030112</v>
      </c>
      <c s="101" t="s">
        <v>2495</v>
      </c>
      <c s="334">
        <f>SUM(C155:K155)-SUM(O155:V155)</f>
        <v>0</v>
      </c>
    </row>
    <row customHeight="1" ht="17.25">
      <c s="73"/>
      <c s="73"/>
      <c s="122"/>
      <c s="122"/>
      <c s="122"/>
      <c s="122"/>
      <c s="158"/>
      <c s="158"/>
      <c s="122"/>
      <c s="122"/>
      <c s="122"/>
      <c s="158"/>
      <c s="121">
        <v>21460</v>
      </c>
      <c s="101" t="s">
        <v>2496</v>
      </c>
      <c s="334">
        <f>SUM(O157:O160)</f>
        <v>0</v>
      </c>
      <c s="376">
        <f>SUM(P157:P160)</f>
        <v>0</v>
      </c>
      <c s="376">
        <f>SUM(Q157:Q160)</f>
        <v>0</v>
      </c>
      <c s="334">
        <f>SUM(R157:R160)</f>
        <v>0</v>
      </c>
      <c s="334">
        <f>SUM(S157:S160)</f>
        <v>0</v>
      </c>
      <c s="376">
        <f>SUM(T157:T160)</f>
        <v>0</v>
      </c>
      <c s="376">
        <f>SUM(U157:U160)</f>
        <v>0</v>
      </c>
      <c s="334">
        <f>SUM(V157:V160)</f>
        <v>0</v>
      </c>
      <c s="73"/>
      <c s="101"/>
      <c s="122"/>
    </row>
    <row customHeight="1" ht="17.25">
      <c s="73"/>
      <c s="73"/>
      <c s="122"/>
      <c s="122"/>
      <c s="122"/>
      <c s="122"/>
      <c s="158"/>
      <c s="158"/>
      <c s="122"/>
      <c s="122"/>
      <c s="122"/>
      <c s="158"/>
      <c s="121">
        <v>2146001</v>
      </c>
      <c s="73" t="s">
        <v>2497</v>
      </c>
      <c s="340"/>
      <c s="414"/>
      <c s="414"/>
      <c s="396"/>
      <c s="414"/>
      <c s="414"/>
      <c s="414"/>
      <c s="340"/>
      <c s="73"/>
      <c s="101"/>
      <c s="122"/>
    </row>
    <row customHeight="1" ht="17.25">
      <c s="73"/>
      <c s="73"/>
      <c s="122"/>
      <c s="122"/>
      <c s="122"/>
      <c s="122"/>
      <c s="158"/>
      <c s="158"/>
      <c s="122"/>
      <c s="122"/>
      <c s="122"/>
      <c s="158"/>
      <c s="121">
        <v>2146002</v>
      </c>
      <c s="73" t="s">
        <v>1778</v>
      </c>
      <c s="340"/>
      <c s="414"/>
      <c s="414"/>
      <c s="396"/>
      <c s="414"/>
      <c s="414"/>
      <c s="414"/>
      <c s="340"/>
      <c s="73"/>
      <c s="101"/>
      <c s="122"/>
    </row>
    <row customHeight="1" ht="17.25">
      <c s="73"/>
      <c s="73"/>
      <c s="122"/>
      <c s="122"/>
      <c s="122"/>
      <c s="122"/>
      <c s="158"/>
      <c s="158"/>
      <c s="122"/>
      <c s="122"/>
      <c s="122"/>
      <c s="158"/>
      <c s="121">
        <v>2146003</v>
      </c>
      <c s="73" t="s">
        <v>2498</v>
      </c>
      <c s="340"/>
      <c s="414"/>
      <c s="414"/>
      <c s="396"/>
      <c s="414"/>
      <c s="414"/>
      <c s="414"/>
      <c s="340"/>
      <c s="73"/>
      <c s="101"/>
      <c s="122"/>
    </row>
    <row customHeight="1" ht="17.25">
      <c s="73"/>
      <c s="73"/>
      <c s="122"/>
      <c s="122"/>
      <c s="122"/>
      <c s="122"/>
      <c s="158"/>
      <c s="158"/>
      <c s="122"/>
      <c s="122"/>
      <c s="122"/>
      <c s="158"/>
      <c s="121">
        <v>2146099</v>
      </c>
      <c s="73" t="s">
        <v>2499</v>
      </c>
      <c s="340"/>
      <c s="414"/>
      <c s="414"/>
      <c s="396"/>
      <c s="414"/>
      <c s="414"/>
      <c s="414"/>
      <c s="340"/>
      <c s="73"/>
      <c s="101"/>
      <c s="122"/>
    </row>
    <row customHeight="1" ht="17.25">
      <c s="73"/>
      <c s="73"/>
      <c s="122"/>
      <c s="122"/>
      <c s="122"/>
      <c s="122"/>
      <c s="158"/>
      <c s="158"/>
      <c s="122"/>
      <c s="122"/>
      <c s="122"/>
      <c s="158"/>
      <c s="121">
        <v>232020201</v>
      </c>
      <c s="101" t="s">
        <v>2500</v>
      </c>
      <c s="340"/>
      <c s="414"/>
      <c s="414"/>
      <c s="396"/>
      <c s="414"/>
      <c s="414"/>
      <c s="414"/>
      <c s="340"/>
      <c s="73"/>
      <c s="101"/>
      <c s="122"/>
    </row>
    <row customHeight="1" ht="17.25">
      <c s="73"/>
      <c s="73"/>
      <c s="122"/>
      <c s="122"/>
      <c s="122"/>
      <c s="122"/>
      <c s="158"/>
      <c s="158"/>
      <c s="122"/>
      <c s="122"/>
      <c s="122"/>
      <c s="158"/>
      <c s="121">
        <v>233020201</v>
      </c>
      <c s="101" t="s">
        <v>2501</v>
      </c>
      <c s="396"/>
      <c s="414"/>
      <c s="414"/>
      <c s="396"/>
      <c s="414"/>
      <c s="414"/>
      <c s="414"/>
      <c s="396"/>
      <c s="73"/>
      <c s="101"/>
      <c s="122"/>
    </row>
    <row customHeight="1" ht="17.25">
      <c s="73">
        <v>1030159</v>
      </c>
      <c s="101" t="s">
        <v>2502</v>
      </c>
      <c s="340"/>
      <c s="340"/>
      <c s="413"/>
      <c s="414"/>
      <c s="340"/>
      <c s="413"/>
      <c s="413"/>
      <c s="414"/>
      <c s="340"/>
      <c s="340"/>
      <c s="238"/>
      <c s="101" t="s">
        <v>2503</v>
      </c>
      <c s="334">
        <f>SUM(O164,O169,O170)</f>
        <v>0</v>
      </c>
      <c s="376">
        <f>SUM(P164,P169,P170)</f>
        <v>0</v>
      </c>
      <c s="376">
        <f>SUM(Q164,Q169,Q170)</f>
        <v>0</v>
      </c>
      <c s="334">
        <f>SUM(R164,R169,R170)</f>
        <v>0</v>
      </c>
      <c s="334">
        <f>SUM(S164,S169,S170)</f>
        <v>0</v>
      </c>
      <c s="376">
        <f>SUM(T164,T169,T170)</f>
        <v>0</v>
      </c>
      <c s="376">
        <f>SUM(U164,U169,U170)</f>
        <v>0</v>
      </c>
      <c s="334">
        <f>SUM(V164,V169,V170)</f>
        <v>0</v>
      </c>
      <c s="73">
        <v>1030159</v>
      </c>
      <c s="101" t="s">
        <v>2502</v>
      </c>
      <c s="334">
        <f>SUM(C163:K163)-SUM(O163:V163)</f>
        <v>0</v>
      </c>
    </row>
    <row customHeight="1" ht="17.25">
      <c s="73"/>
      <c s="73"/>
      <c s="122"/>
      <c s="122"/>
      <c s="122"/>
      <c s="122"/>
      <c s="158"/>
      <c s="158"/>
      <c s="122"/>
      <c s="122"/>
      <c s="122"/>
      <c s="158"/>
      <c s="121">
        <v>21462</v>
      </c>
      <c s="101" t="s">
        <v>2504</v>
      </c>
      <c s="334">
        <f>SUM(O165:O168)</f>
        <v>0</v>
      </c>
      <c s="376">
        <f>SUM(P165:P168)</f>
        <v>0</v>
      </c>
      <c s="376">
        <f>SUM(Q165:Q168)</f>
        <v>0</v>
      </c>
      <c s="334">
        <f>SUM(R165:R168)</f>
        <v>0</v>
      </c>
      <c s="334">
        <f>SUM(S165:S168)</f>
        <v>0</v>
      </c>
      <c s="376">
        <f>SUM(T165:T168)</f>
        <v>0</v>
      </c>
      <c s="376">
        <f>SUM(U165:U168)</f>
        <v>0</v>
      </c>
      <c s="334">
        <f>SUM(V165:V168)</f>
        <v>0</v>
      </c>
      <c s="73"/>
      <c s="101"/>
      <c s="122"/>
    </row>
    <row customHeight="1" ht="17.25">
      <c s="73"/>
      <c s="73"/>
      <c s="122"/>
      <c s="122"/>
      <c s="122"/>
      <c s="122"/>
      <c s="158"/>
      <c s="158"/>
      <c s="122"/>
      <c s="122"/>
      <c s="122"/>
      <c s="158"/>
      <c s="121">
        <v>2146201</v>
      </c>
      <c s="73" t="s">
        <v>2498</v>
      </c>
      <c s="340"/>
      <c s="414"/>
      <c s="414"/>
      <c s="396"/>
      <c s="414"/>
      <c s="414"/>
      <c s="414"/>
      <c s="340"/>
      <c s="73"/>
      <c s="101"/>
      <c s="122"/>
    </row>
    <row customHeight="1" ht="17.25">
      <c s="73"/>
      <c s="73"/>
      <c s="122"/>
      <c s="122"/>
      <c s="122"/>
      <c s="122"/>
      <c s="158"/>
      <c s="158"/>
      <c s="122"/>
      <c s="122"/>
      <c s="122"/>
      <c s="158"/>
      <c s="121">
        <v>2146202</v>
      </c>
      <c s="73" t="s">
        <v>2505</v>
      </c>
      <c s="340"/>
      <c s="414"/>
      <c s="414"/>
      <c s="396"/>
      <c s="414"/>
      <c s="414"/>
      <c s="414"/>
      <c s="340"/>
      <c s="73"/>
      <c s="101"/>
      <c s="122"/>
    </row>
    <row customHeight="1" ht="17.25">
      <c s="73"/>
      <c s="73"/>
      <c s="122"/>
      <c s="122"/>
      <c s="122"/>
      <c s="122"/>
      <c s="158"/>
      <c s="158"/>
      <c s="122"/>
      <c s="122"/>
      <c s="122"/>
      <c s="158"/>
      <c s="121">
        <v>2146203</v>
      </c>
      <c s="73" t="s">
        <v>2506</v>
      </c>
      <c s="340"/>
      <c s="414"/>
      <c s="414"/>
      <c s="396"/>
      <c s="414"/>
      <c s="414"/>
      <c s="414"/>
      <c s="340"/>
      <c s="73"/>
      <c s="101"/>
      <c s="122"/>
    </row>
    <row customHeight="1" ht="17.25">
      <c s="73"/>
      <c s="73"/>
      <c s="122"/>
      <c s="122"/>
      <c s="122"/>
      <c s="122"/>
      <c s="158"/>
      <c s="158"/>
      <c s="122"/>
      <c s="122"/>
      <c s="122"/>
      <c s="158"/>
      <c s="121">
        <v>2146299</v>
      </c>
      <c s="73" t="s">
        <v>2507</v>
      </c>
      <c s="340"/>
      <c s="414"/>
      <c s="414"/>
      <c s="396"/>
      <c s="414"/>
      <c s="414"/>
      <c s="414"/>
      <c s="340"/>
      <c s="73"/>
      <c s="101"/>
      <c s="122"/>
    </row>
    <row customHeight="1" ht="17.25">
      <c s="73"/>
      <c s="73"/>
      <c s="122"/>
      <c s="122"/>
      <c s="122"/>
      <c s="122"/>
      <c s="158"/>
      <c s="158"/>
      <c s="122"/>
      <c s="122"/>
      <c s="122"/>
      <c s="158"/>
      <c s="121">
        <v>232020219</v>
      </c>
      <c s="101" t="s">
        <v>2508</v>
      </c>
      <c s="340"/>
      <c s="414"/>
      <c s="414"/>
      <c s="396"/>
      <c s="414"/>
      <c s="414"/>
      <c s="414"/>
      <c s="340"/>
      <c s="73"/>
      <c s="101"/>
      <c s="122"/>
    </row>
    <row customHeight="1" ht="17.25">
      <c s="73"/>
      <c s="73"/>
      <c s="122"/>
      <c s="122"/>
      <c s="122"/>
      <c s="122"/>
      <c s="158"/>
      <c s="158"/>
      <c s="122"/>
      <c s="122"/>
      <c s="122"/>
      <c s="158"/>
      <c s="121">
        <v>233020219</v>
      </c>
      <c s="101" t="s">
        <v>2509</v>
      </c>
      <c s="396"/>
      <c s="414"/>
      <c s="414"/>
      <c s="396"/>
      <c s="414"/>
      <c s="414"/>
      <c s="414"/>
      <c s="396"/>
      <c s="73"/>
      <c s="101"/>
      <c s="122"/>
    </row>
    <row customHeight="1" ht="17.25">
      <c s="73">
        <v>1030115</v>
      </c>
      <c s="101" t="s">
        <v>2510</v>
      </c>
      <c s="340"/>
      <c s="340"/>
      <c s="413"/>
      <c s="414"/>
      <c s="340"/>
      <c s="413"/>
      <c s="413"/>
      <c s="414"/>
      <c s="340"/>
      <c s="340"/>
      <c s="121"/>
      <c s="101" t="s">
        <v>2511</v>
      </c>
      <c s="334">
        <f>SUM(O172,O177,O178)</f>
        <v>0</v>
      </c>
      <c s="376">
        <f>SUM(P172,P177,P178)</f>
        <v>0</v>
      </c>
      <c s="376">
        <f>SUM(Q172,Q177,Q178)</f>
        <v>0</v>
      </c>
      <c s="334">
        <f>SUM(R172,R177,R178)</f>
        <v>0</v>
      </c>
      <c s="334">
        <f>SUM(S172,S177,S178)</f>
        <v>0</v>
      </c>
      <c s="376">
        <f>SUM(T172,T177,T178)</f>
        <v>0</v>
      </c>
      <c s="376">
        <f>SUM(U172,U177,U178)</f>
        <v>0</v>
      </c>
      <c s="334">
        <f>SUM(V172,V177,V178)</f>
        <v>0</v>
      </c>
      <c s="73">
        <v>1030115</v>
      </c>
      <c s="101" t="s">
        <v>2512</v>
      </c>
      <c s="334">
        <f>SUM(C171:K171)-SUM(O171:V171)</f>
        <v>0</v>
      </c>
    </row>
    <row customHeight="1" ht="17.25">
      <c s="73"/>
      <c s="73"/>
      <c s="122"/>
      <c s="122"/>
      <c s="122"/>
      <c s="122"/>
      <c s="158"/>
      <c s="158"/>
      <c s="122"/>
      <c s="122"/>
      <c s="122"/>
      <c s="158"/>
      <c s="121">
        <v>21463</v>
      </c>
      <c s="101" t="s">
        <v>2513</v>
      </c>
      <c s="334">
        <f>SUM(O173:O176)</f>
        <v>0</v>
      </c>
      <c s="376">
        <f>SUM(P173:P176)</f>
        <v>0</v>
      </c>
      <c s="376">
        <f>SUM(Q173:Q176)</f>
        <v>0</v>
      </c>
      <c s="334">
        <f>SUM(R173:R176)</f>
        <v>0</v>
      </c>
      <c s="334">
        <f>SUM(S173:S176)</f>
        <v>0</v>
      </c>
      <c s="376">
        <f>SUM(T173:T176)</f>
        <v>0</v>
      </c>
      <c s="376">
        <f>SUM(U173:U176)</f>
        <v>0</v>
      </c>
      <c s="334">
        <f>SUM(V173:V176)</f>
        <v>0</v>
      </c>
      <c s="73"/>
      <c s="101"/>
      <c s="122"/>
    </row>
    <row customHeight="1" ht="17.25">
      <c s="73"/>
      <c s="73"/>
      <c s="122"/>
      <c s="122"/>
      <c s="122"/>
      <c s="122"/>
      <c s="158"/>
      <c s="158"/>
      <c s="122"/>
      <c s="122"/>
      <c s="122"/>
      <c s="158"/>
      <c s="121">
        <v>2146301</v>
      </c>
      <c s="73" t="s">
        <v>1787</v>
      </c>
      <c s="340"/>
      <c s="414"/>
      <c s="414"/>
      <c s="396"/>
      <c s="414"/>
      <c s="414"/>
      <c s="414"/>
      <c s="340"/>
      <c s="73"/>
      <c s="101"/>
      <c s="122"/>
    </row>
    <row customHeight="1" ht="17.25">
      <c s="73"/>
      <c s="73"/>
      <c s="122"/>
      <c s="122"/>
      <c s="122"/>
      <c s="122"/>
      <c s="158"/>
      <c s="158"/>
      <c s="122"/>
      <c s="122"/>
      <c s="122"/>
      <c s="158"/>
      <c s="121">
        <v>2146302</v>
      </c>
      <c s="73" t="s">
        <v>2514</v>
      </c>
      <c s="340"/>
      <c s="414"/>
      <c s="414"/>
      <c s="396"/>
      <c s="414"/>
      <c s="414"/>
      <c s="414"/>
      <c s="340"/>
      <c s="73"/>
      <c s="101"/>
      <c s="122"/>
    </row>
    <row customHeight="1" ht="17.25">
      <c s="73"/>
      <c s="73"/>
      <c s="122"/>
      <c s="122"/>
      <c s="122"/>
      <c s="122"/>
      <c s="158"/>
      <c s="158"/>
      <c s="122"/>
      <c s="122"/>
      <c s="122"/>
      <c s="158"/>
      <c s="121">
        <v>2146303</v>
      </c>
      <c s="73" t="s">
        <v>2515</v>
      </c>
      <c s="340"/>
      <c s="414"/>
      <c s="414"/>
      <c s="396"/>
      <c s="414"/>
      <c s="414"/>
      <c s="414"/>
      <c s="340"/>
      <c s="73"/>
      <c s="101"/>
      <c s="122"/>
    </row>
    <row customHeight="1" ht="17.25">
      <c s="73"/>
      <c s="73"/>
      <c s="122"/>
      <c s="122"/>
      <c s="122"/>
      <c s="122"/>
      <c s="158"/>
      <c s="158"/>
      <c s="122"/>
      <c s="122"/>
      <c s="122"/>
      <c s="158"/>
      <c s="121">
        <v>2146399</v>
      </c>
      <c s="73" t="s">
        <v>2516</v>
      </c>
      <c s="340"/>
      <c s="414"/>
      <c s="414"/>
      <c s="396"/>
      <c s="414"/>
      <c s="414"/>
      <c s="414"/>
      <c s="340"/>
      <c s="73"/>
      <c s="101"/>
      <c s="122"/>
    </row>
    <row customHeight="1" ht="17.25">
      <c s="73"/>
      <c s="73"/>
      <c s="122"/>
      <c s="122"/>
      <c s="122"/>
      <c s="122"/>
      <c s="158"/>
      <c s="158"/>
      <c s="122"/>
      <c s="122"/>
      <c s="122"/>
      <c s="158"/>
      <c s="121">
        <v>232020202</v>
      </c>
      <c s="101" t="s">
        <v>2517</v>
      </c>
      <c s="340"/>
      <c s="414"/>
      <c s="414"/>
      <c s="396"/>
      <c s="414"/>
      <c s="414"/>
      <c s="414"/>
      <c s="340"/>
      <c s="73"/>
      <c s="101"/>
      <c s="122"/>
    </row>
    <row customHeight="1" ht="17.25">
      <c s="73"/>
      <c s="73"/>
      <c s="122"/>
      <c s="122"/>
      <c s="122"/>
      <c s="122"/>
      <c s="158"/>
      <c s="158"/>
      <c s="122"/>
      <c s="122"/>
      <c s="122"/>
      <c s="158"/>
      <c s="121">
        <v>233020202</v>
      </c>
      <c s="101" t="s">
        <v>2518</v>
      </c>
      <c s="396"/>
      <c s="414"/>
      <c s="414"/>
      <c s="396"/>
      <c s="414"/>
      <c s="414"/>
      <c s="414"/>
      <c s="396"/>
      <c s="73"/>
      <c s="101"/>
      <c s="122"/>
    </row>
    <row customHeight="1" ht="17.25">
      <c s="73">
        <v>1030106</v>
      </c>
      <c s="101" t="s">
        <v>2519</v>
      </c>
      <c s="340"/>
      <c s="340"/>
      <c s="413"/>
      <c s="414"/>
      <c s="340"/>
      <c s="413"/>
      <c s="413"/>
      <c s="414"/>
      <c s="340"/>
      <c s="323"/>
      <c s="121">
        <v>21464</v>
      </c>
      <c s="101" t="s">
        <v>2520</v>
      </c>
      <c s="334">
        <f>SUM(O180:O187)</f>
        <v>0</v>
      </c>
      <c s="376">
        <f>SUM(P180:P187)</f>
        <v>0</v>
      </c>
      <c s="376">
        <f>SUM(Q180:Q187)</f>
        <v>0</v>
      </c>
      <c s="334">
        <f>SUM(R180:R187)</f>
        <v>0</v>
      </c>
      <c s="334">
        <f>SUM(S180:S187)</f>
        <v>0</v>
      </c>
      <c s="376">
        <f>SUM(T180:T187)</f>
        <v>0</v>
      </c>
      <c s="376">
        <f>SUM(U180:U187)</f>
        <v>0</v>
      </c>
      <c s="334">
        <f>SUM(V180:V187)</f>
        <v>0</v>
      </c>
      <c s="73">
        <v>1030106</v>
      </c>
      <c s="101" t="s">
        <v>2521</v>
      </c>
      <c s="334">
        <f>SUM(C179:K179)-SUM(O179:V179)</f>
        <v>0</v>
      </c>
    </row>
    <row customHeight="1" ht="17.25">
      <c s="73"/>
      <c s="73"/>
      <c s="122"/>
      <c s="122"/>
      <c s="122"/>
      <c s="122"/>
      <c s="158"/>
      <c s="158"/>
      <c s="122"/>
      <c s="122"/>
      <c s="122"/>
      <c s="158"/>
      <c s="121">
        <v>2146401</v>
      </c>
      <c s="73" t="s">
        <v>2522</v>
      </c>
      <c s="340"/>
      <c s="414"/>
      <c s="414"/>
      <c s="396"/>
      <c s="414"/>
      <c s="414"/>
      <c s="414"/>
      <c s="340"/>
      <c s="73"/>
      <c s="101"/>
      <c s="122"/>
    </row>
    <row customHeight="1" ht="17.25">
      <c s="73"/>
      <c s="73"/>
      <c s="122"/>
      <c s="122"/>
      <c s="122"/>
      <c s="122"/>
      <c s="158"/>
      <c s="158"/>
      <c s="122"/>
      <c s="122"/>
      <c s="122"/>
      <c s="158"/>
      <c s="121">
        <v>2146402</v>
      </c>
      <c s="73" t="s">
        <v>2523</v>
      </c>
      <c s="340"/>
      <c s="414"/>
      <c s="414"/>
      <c s="396"/>
      <c s="414"/>
      <c s="414"/>
      <c s="414"/>
      <c s="340"/>
      <c s="73"/>
      <c s="101"/>
      <c s="122"/>
    </row>
    <row customHeight="1" ht="17.25">
      <c s="73"/>
      <c s="73"/>
      <c s="122"/>
      <c s="122"/>
      <c s="122"/>
      <c s="122"/>
      <c s="158"/>
      <c s="158"/>
      <c s="122"/>
      <c s="122"/>
      <c s="122"/>
      <c s="158"/>
      <c s="121">
        <v>2146403</v>
      </c>
      <c s="73" t="s">
        <v>2524</v>
      </c>
      <c s="340"/>
      <c s="414"/>
      <c s="414"/>
      <c s="396"/>
      <c s="414"/>
      <c s="414"/>
      <c s="414"/>
      <c s="340"/>
      <c s="73"/>
      <c s="101"/>
      <c s="122"/>
    </row>
    <row customHeight="1" ht="17.25">
      <c s="73"/>
      <c s="73"/>
      <c s="122"/>
      <c s="122"/>
      <c s="122"/>
      <c s="122"/>
      <c s="158"/>
      <c s="158"/>
      <c s="122"/>
      <c s="122"/>
      <c s="122"/>
      <c s="158"/>
      <c s="121">
        <v>2146404</v>
      </c>
      <c s="73" t="s">
        <v>2525</v>
      </c>
      <c s="340"/>
      <c s="414"/>
      <c s="414"/>
      <c s="396"/>
      <c s="414"/>
      <c s="414"/>
      <c s="414"/>
      <c s="340"/>
      <c s="73"/>
      <c s="101"/>
      <c s="122"/>
    </row>
    <row customHeight="1" ht="17.25">
      <c s="73"/>
      <c s="73"/>
      <c s="122"/>
      <c s="122"/>
      <c s="122"/>
      <c s="122"/>
      <c s="158"/>
      <c s="158"/>
      <c s="122"/>
      <c s="122"/>
      <c s="122"/>
      <c s="158"/>
      <c s="121">
        <v>2146405</v>
      </c>
      <c s="73" t="s">
        <v>2526</v>
      </c>
      <c s="340"/>
      <c s="414"/>
      <c s="414"/>
      <c s="396"/>
      <c s="414"/>
      <c s="414"/>
      <c s="414"/>
      <c s="340"/>
      <c s="73"/>
      <c s="101"/>
      <c s="122"/>
    </row>
    <row customHeight="1" ht="17.25">
      <c s="73"/>
      <c s="73"/>
      <c s="122"/>
      <c s="122"/>
      <c s="122"/>
      <c s="122"/>
      <c s="158"/>
      <c s="158"/>
      <c s="122"/>
      <c s="122"/>
      <c s="122"/>
      <c s="158"/>
      <c s="121">
        <v>2146406</v>
      </c>
      <c s="73" t="s">
        <v>2527</v>
      </c>
      <c s="340"/>
      <c s="414"/>
      <c s="414"/>
      <c s="396"/>
      <c s="414"/>
      <c s="414"/>
      <c s="414"/>
      <c s="340"/>
      <c s="73"/>
      <c s="101"/>
      <c s="122"/>
    </row>
    <row customHeight="1" ht="17.25">
      <c s="73"/>
      <c s="73"/>
      <c s="122"/>
      <c s="122"/>
      <c s="122"/>
      <c s="122"/>
      <c s="158"/>
      <c s="158"/>
      <c s="122"/>
      <c s="122"/>
      <c s="122"/>
      <c s="158"/>
      <c s="121">
        <v>2146407</v>
      </c>
      <c s="73" t="s">
        <v>2528</v>
      </c>
      <c s="340"/>
      <c s="414"/>
      <c s="414"/>
      <c s="396"/>
      <c s="414"/>
      <c s="414"/>
      <c s="414"/>
      <c s="340"/>
      <c s="73"/>
      <c s="101"/>
      <c s="122"/>
    </row>
    <row customHeight="1" ht="17.25">
      <c s="73"/>
      <c s="73"/>
      <c s="122"/>
      <c s="122"/>
      <c s="122"/>
      <c s="122"/>
      <c s="158"/>
      <c s="158"/>
      <c s="122"/>
      <c s="122"/>
      <c s="122"/>
      <c s="158"/>
      <c s="121">
        <v>2146499</v>
      </c>
      <c s="73" t="s">
        <v>2529</v>
      </c>
      <c s="396"/>
      <c s="414"/>
      <c s="414"/>
      <c s="396"/>
      <c s="414"/>
      <c s="414"/>
      <c s="414"/>
      <c s="396"/>
      <c s="73"/>
      <c s="101"/>
      <c s="122"/>
    </row>
    <row customHeight="1" ht="17.25">
      <c s="73">
        <v>1030171</v>
      </c>
      <c s="101" t="s">
        <v>2530</v>
      </c>
      <c s="340"/>
      <c s="340"/>
      <c s="413"/>
      <c s="414"/>
      <c s="340"/>
      <c s="413"/>
      <c s="413"/>
      <c s="414"/>
      <c s="340"/>
      <c s="323"/>
      <c s="121">
        <v>21468</v>
      </c>
      <c s="101" t="s">
        <v>2531</v>
      </c>
      <c s="334">
        <f>SUM(O189:O194)</f>
        <v>0</v>
      </c>
      <c s="376">
        <f>SUM(P189:P194)</f>
        <v>0</v>
      </c>
      <c s="376">
        <f>SUM(Q189:Q194)</f>
        <v>0</v>
      </c>
      <c s="334">
        <f>SUM(R189:R194)</f>
        <v>0</v>
      </c>
      <c s="334">
        <f>SUM(S189:S194)</f>
        <v>0</v>
      </c>
      <c s="376">
        <f>SUM(T189:T194)</f>
        <v>0</v>
      </c>
      <c s="376">
        <f>SUM(U189:U194)</f>
        <v>0</v>
      </c>
      <c s="334">
        <f>SUM(V189:V194)</f>
        <v>0</v>
      </c>
      <c s="73">
        <v>1030171</v>
      </c>
      <c s="101" t="s">
        <v>2532</v>
      </c>
      <c s="334">
        <f>SUM(C188:K188)-SUM(O188:V188)</f>
        <v>0</v>
      </c>
    </row>
    <row customHeight="1" ht="17.25">
      <c s="73"/>
      <c s="101"/>
      <c s="203"/>
      <c s="203"/>
      <c s="203"/>
      <c s="203"/>
      <c s="158"/>
      <c s="158"/>
      <c s="203"/>
      <c s="203"/>
      <c s="203"/>
      <c s="158"/>
      <c s="121">
        <v>2146801</v>
      </c>
      <c s="73" t="s">
        <v>2533</v>
      </c>
      <c s="340"/>
      <c s="414"/>
      <c s="414"/>
      <c s="396"/>
      <c s="414"/>
      <c s="414"/>
      <c s="414"/>
      <c s="340"/>
      <c s="73"/>
      <c s="101"/>
      <c s="127"/>
    </row>
    <row customHeight="1" ht="17.25">
      <c s="73"/>
      <c s="101"/>
      <c s="203"/>
      <c s="203"/>
      <c s="203"/>
      <c s="203"/>
      <c s="158"/>
      <c s="158"/>
      <c s="203"/>
      <c s="203"/>
      <c s="203"/>
      <c s="158"/>
      <c s="121">
        <v>2146802</v>
      </c>
      <c s="73" t="s">
        <v>2534</v>
      </c>
      <c s="340"/>
      <c s="414"/>
      <c s="414"/>
      <c s="396"/>
      <c s="414"/>
      <c s="414"/>
      <c s="414"/>
      <c s="340"/>
      <c s="73"/>
      <c s="101"/>
      <c s="127"/>
    </row>
    <row customHeight="1" ht="17.25">
      <c s="73"/>
      <c s="101"/>
      <c s="203"/>
      <c s="203"/>
      <c s="203"/>
      <c s="203"/>
      <c s="158"/>
      <c s="158"/>
      <c s="203"/>
      <c s="203"/>
      <c s="203"/>
      <c s="158"/>
      <c s="121">
        <v>2146803</v>
      </c>
      <c s="73" t="s">
        <v>2535</v>
      </c>
      <c s="340"/>
      <c s="414"/>
      <c s="414"/>
      <c s="396"/>
      <c s="414"/>
      <c s="414"/>
      <c s="414"/>
      <c s="340"/>
      <c s="73"/>
      <c s="101"/>
      <c s="127"/>
    </row>
    <row customHeight="1" ht="17.25">
      <c s="73"/>
      <c s="101"/>
      <c s="203"/>
      <c s="203"/>
      <c s="203"/>
      <c s="203"/>
      <c s="158"/>
      <c s="158"/>
      <c s="203"/>
      <c s="203"/>
      <c s="203"/>
      <c s="158"/>
      <c s="121">
        <v>2146804</v>
      </c>
      <c s="73" t="s">
        <v>2536</v>
      </c>
      <c s="340"/>
      <c s="414"/>
      <c s="414"/>
      <c s="396"/>
      <c s="414"/>
      <c s="414"/>
      <c s="414"/>
      <c s="340"/>
      <c s="73"/>
      <c s="101"/>
      <c s="127"/>
    </row>
    <row customHeight="1" ht="17.25">
      <c s="73"/>
      <c s="101"/>
      <c s="203"/>
      <c s="203"/>
      <c s="203"/>
      <c s="203"/>
      <c s="158"/>
      <c s="158"/>
      <c s="203"/>
      <c s="203"/>
      <c s="203"/>
      <c s="158"/>
      <c s="121">
        <v>2146805</v>
      </c>
      <c s="73" t="s">
        <v>2537</v>
      </c>
      <c s="340"/>
      <c s="414"/>
      <c s="414"/>
      <c s="396"/>
      <c s="414"/>
      <c s="414"/>
      <c s="414"/>
      <c s="340"/>
      <c s="73"/>
      <c s="101"/>
      <c s="127"/>
    </row>
    <row customHeight="1" ht="17.25">
      <c s="73"/>
      <c s="101"/>
      <c s="122"/>
      <c s="122"/>
      <c s="122"/>
      <c s="122"/>
      <c s="158"/>
      <c s="158"/>
      <c s="122"/>
      <c s="122"/>
      <c s="122"/>
      <c s="158"/>
      <c s="121">
        <v>2146899</v>
      </c>
      <c s="73" t="s">
        <v>2538</v>
      </c>
      <c s="396"/>
      <c s="414"/>
      <c s="414"/>
      <c s="396"/>
      <c s="414"/>
      <c s="414"/>
      <c s="414"/>
      <c s="396"/>
      <c s="73" t="s">
        <v>2539</v>
      </c>
      <c s="101"/>
      <c s="127"/>
    </row>
    <row customHeight="1" ht="17.25">
      <c s="73">
        <v>1030110</v>
      </c>
      <c s="101" t="s">
        <v>2540</v>
      </c>
      <c s="340"/>
      <c s="340"/>
      <c s="413"/>
      <c s="414"/>
      <c s="340"/>
      <c s="413"/>
      <c s="413"/>
      <c s="414"/>
      <c s="340"/>
      <c s="323"/>
      <c s="121">
        <v>21469</v>
      </c>
      <c s="101" t="s">
        <v>2541</v>
      </c>
      <c s="334">
        <f>SUM(O196:O204)</f>
        <v>0</v>
      </c>
      <c s="376">
        <f>SUM(P196:P204)</f>
        <v>0</v>
      </c>
      <c s="376">
        <f>SUM(Q196:Q204)</f>
        <v>0</v>
      </c>
      <c s="334">
        <f>SUM(R196:R204)</f>
        <v>0</v>
      </c>
      <c s="334">
        <f>SUM(S196:S204)</f>
        <v>0</v>
      </c>
      <c s="376">
        <f>SUM(T196:T204)</f>
        <v>0</v>
      </c>
      <c s="376">
        <f>SUM(U196:U204)</f>
        <v>0</v>
      </c>
      <c s="334">
        <f>SUM(V196:V204)</f>
        <v>0</v>
      </c>
      <c s="73">
        <v>1030110</v>
      </c>
      <c s="101" t="s">
        <v>2542</v>
      </c>
      <c s="334">
        <f>SUM(C195:K195)-SUM(O195:V195)</f>
        <v>0</v>
      </c>
    </row>
    <row customHeight="1" ht="17.25">
      <c s="73"/>
      <c s="101"/>
      <c s="203"/>
      <c s="203"/>
      <c s="203"/>
      <c s="203"/>
      <c s="158"/>
      <c s="158"/>
      <c s="203"/>
      <c s="203"/>
      <c s="203"/>
      <c s="158"/>
      <c s="121">
        <v>2146901</v>
      </c>
      <c s="73" t="s">
        <v>2543</v>
      </c>
      <c s="340"/>
      <c s="414"/>
      <c s="414"/>
      <c s="396"/>
      <c s="414"/>
      <c s="414"/>
      <c s="414"/>
      <c s="340"/>
      <c s="73"/>
      <c s="101"/>
      <c s="127"/>
    </row>
    <row customHeight="1" ht="17.25">
      <c s="73"/>
      <c s="101"/>
      <c s="203"/>
      <c s="203"/>
      <c s="203"/>
      <c s="203"/>
      <c s="158"/>
      <c s="158"/>
      <c s="203"/>
      <c s="203"/>
      <c s="203"/>
      <c s="158"/>
      <c s="121">
        <v>2146902</v>
      </c>
      <c s="73" t="s">
        <v>2544</v>
      </c>
      <c s="340"/>
      <c s="414"/>
      <c s="414"/>
      <c s="396"/>
      <c s="414"/>
      <c s="414"/>
      <c s="414"/>
      <c s="340"/>
      <c s="73"/>
      <c s="101"/>
      <c s="127"/>
    </row>
    <row customHeight="1" ht="17.25">
      <c s="73"/>
      <c s="101"/>
      <c s="203"/>
      <c s="203"/>
      <c s="203"/>
      <c s="203"/>
      <c s="158"/>
      <c s="158"/>
      <c s="203"/>
      <c s="203"/>
      <c s="203"/>
      <c s="158"/>
      <c s="121">
        <v>2146903</v>
      </c>
      <c s="73" t="s">
        <v>2545</v>
      </c>
      <c s="340"/>
      <c s="414"/>
      <c s="414"/>
      <c s="396"/>
      <c s="414"/>
      <c s="414"/>
      <c s="414"/>
      <c s="340"/>
      <c s="73"/>
      <c s="101"/>
      <c s="127"/>
    </row>
    <row customHeight="1" ht="17.25">
      <c s="73"/>
      <c s="101"/>
      <c s="203"/>
      <c s="203"/>
      <c s="203"/>
      <c s="203"/>
      <c s="158"/>
      <c s="158"/>
      <c s="203"/>
      <c s="203"/>
      <c s="203"/>
      <c s="158"/>
      <c s="121">
        <v>2146904</v>
      </c>
      <c s="73" t="s">
        <v>2546</v>
      </c>
      <c s="340"/>
      <c s="414"/>
      <c s="414"/>
      <c s="396"/>
      <c s="414"/>
      <c s="414"/>
      <c s="414"/>
      <c s="340"/>
      <c s="73"/>
      <c s="101"/>
      <c s="127"/>
    </row>
    <row customHeight="1" ht="17.25">
      <c s="73"/>
      <c s="101"/>
      <c s="203"/>
      <c s="203"/>
      <c s="203"/>
      <c s="203"/>
      <c s="158"/>
      <c s="158"/>
      <c s="203"/>
      <c s="203"/>
      <c s="203"/>
      <c s="158"/>
      <c s="121">
        <v>2146905</v>
      </c>
      <c s="73" t="s">
        <v>2547</v>
      </c>
      <c s="340"/>
      <c s="414"/>
      <c s="414"/>
      <c s="396"/>
      <c s="414"/>
      <c s="414"/>
      <c s="414"/>
      <c s="340"/>
      <c s="73"/>
      <c s="101"/>
      <c s="127"/>
    </row>
    <row customHeight="1" ht="17.25">
      <c s="73"/>
      <c s="101"/>
      <c s="203"/>
      <c s="203"/>
      <c s="203"/>
      <c s="203"/>
      <c s="158"/>
      <c s="158"/>
      <c s="203"/>
      <c s="203"/>
      <c s="203"/>
      <c s="158"/>
      <c s="121">
        <v>2146906</v>
      </c>
      <c s="73" t="s">
        <v>2548</v>
      </c>
      <c s="340"/>
      <c s="414"/>
      <c s="414"/>
      <c s="396"/>
      <c s="414"/>
      <c s="414"/>
      <c s="414"/>
      <c s="340"/>
      <c s="73"/>
      <c s="101"/>
      <c s="127"/>
    </row>
    <row customHeight="1" ht="17.25">
      <c s="73"/>
      <c s="101"/>
      <c s="203"/>
      <c s="203"/>
      <c s="203"/>
      <c s="203"/>
      <c s="158"/>
      <c s="158"/>
      <c s="203"/>
      <c s="203"/>
      <c s="203"/>
      <c s="158"/>
      <c s="121">
        <v>2146907</v>
      </c>
      <c s="73" t="s">
        <v>2549</v>
      </c>
      <c s="340"/>
      <c s="414"/>
      <c s="414"/>
      <c s="396"/>
      <c s="414"/>
      <c s="414"/>
      <c s="414"/>
      <c s="340"/>
      <c s="73"/>
      <c s="101"/>
      <c s="127"/>
    </row>
    <row customHeight="1" ht="17.25">
      <c s="73"/>
      <c s="101"/>
      <c s="203"/>
      <c s="203"/>
      <c s="203"/>
      <c s="203"/>
      <c s="158"/>
      <c s="158"/>
      <c s="203"/>
      <c s="203"/>
      <c s="203"/>
      <c s="158"/>
      <c s="121">
        <v>2146908</v>
      </c>
      <c s="73" t="s">
        <v>2550</v>
      </c>
      <c s="340"/>
      <c s="414"/>
      <c s="414"/>
      <c s="396"/>
      <c s="414"/>
      <c s="414"/>
      <c s="414"/>
      <c s="340"/>
      <c s="73"/>
      <c s="101"/>
      <c s="127"/>
    </row>
    <row customHeight="1" ht="17.25">
      <c s="73"/>
      <c s="101"/>
      <c s="122"/>
      <c s="122"/>
      <c s="122"/>
      <c s="122"/>
      <c s="158"/>
      <c s="158"/>
      <c s="122"/>
      <c s="122"/>
      <c s="122"/>
      <c s="158"/>
      <c s="121">
        <v>2146999</v>
      </c>
      <c s="73" t="s">
        <v>2551</v>
      </c>
      <c s="396"/>
      <c s="414"/>
      <c s="414"/>
      <c s="396"/>
      <c s="414"/>
      <c s="414"/>
      <c s="414"/>
      <c s="396"/>
      <c s="73"/>
      <c s="101"/>
      <c s="127"/>
    </row>
    <row customHeight="1" ht="17.25">
      <c s="73">
        <v>1030174</v>
      </c>
      <c s="101" t="s">
        <v>2552</v>
      </c>
      <c s="340"/>
      <c s="340"/>
      <c s="413"/>
      <c s="414"/>
      <c s="340"/>
      <c s="413"/>
      <c s="413"/>
      <c s="414"/>
      <c s="340"/>
      <c s="323"/>
      <c s="121">
        <v>2150570</v>
      </c>
      <c s="101" t="s">
        <v>2553</v>
      </c>
      <c s="340"/>
      <c s="414"/>
      <c s="414"/>
      <c s="396"/>
      <c s="414"/>
      <c s="414"/>
      <c s="414"/>
      <c s="340"/>
      <c s="73">
        <v>1030174</v>
      </c>
      <c s="101" t="s">
        <v>2552</v>
      </c>
      <c s="334">
        <f>SUM(C205:K205)-SUM(O205:V205)</f>
        <v>0</v>
      </c>
    </row>
    <row customHeight="1" ht="17.25">
      <c s="73">
        <v>1030118</v>
      </c>
      <c s="101" t="s">
        <v>2554</v>
      </c>
      <c s="340">
        <v>56</v>
      </c>
      <c s="340"/>
      <c s="413"/>
      <c s="414"/>
      <c s="340"/>
      <c s="413"/>
      <c s="413"/>
      <c s="414"/>
      <c s="340"/>
      <c s="340"/>
      <c s="121"/>
      <c s="101" t="s">
        <v>2555</v>
      </c>
      <c s="334">
        <f>SUM(O207,O214,O215)</f>
        <v>56</v>
      </c>
      <c s="376">
        <f>SUM(P207,P214,P215)</f>
        <v>0</v>
      </c>
      <c s="376">
        <f>SUM(Q207,Q214,Q215)</f>
        <v>0</v>
      </c>
      <c s="334">
        <f>SUM(R207,R214,R215)</f>
        <v>0</v>
      </c>
      <c s="334">
        <f>SUM(S207,S214,S215)</f>
        <v>0</v>
      </c>
      <c s="376">
        <f>SUM(T207,T214,T215)</f>
        <v>0</v>
      </c>
      <c s="376">
        <f>SUM(U207,U214,U215)</f>
        <v>0</v>
      </c>
      <c s="334">
        <f>SUM(V207,V214,V215)</f>
        <v>0</v>
      </c>
      <c s="73">
        <v>1030118</v>
      </c>
      <c s="101" t="s">
        <v>2556</v>
      </c>
      <c s="334">
        <f>SUM(C206:K206)-SUM(O206:V206)</f>
        <v>0</v>
      </c>
    </row>
    <row customHeight="1" ht="17.25">
      <c s="73"/>
      <c s="101"/>
      <c s="122"/>
      <c s="122"/>
      <c s="122"/>
      <c s="122"/>
      <c s="158"/>
      <c s="158"/>
      <c s="122"/>
      <c s="122"/>
      <c s="122"/>
      <c s="158"/>
      <c s="121">
        <v>21560</v>
      </c>
      <c s="101" t="s">
        <v>2557</v>
      </c>
      <c s="334">
        <f>SUM(O208:O213)</f>
        <v>56</v>
      </c>
      <c s="376">
        <f>SUM(P208:P213)</f>
        <v>0</v>
      </c>
      <c s="376">
        <f>SUM(Q208:Q213)</f>
        <v>0</v>
      </c>
      <c s="334">
        <f>SUM(R208:R213)</f>
        <v>0</v>
      </c>
      <c s="334">
        <f>SUM(S208:S213)</f>
        <v>0</v>
      </c>
      <c s="376">
        <f>SUM(T208:T213)</f>
        <v>0</v>
      </c>
      <c s="376">
        <f>SUM(U208:U213)</f>
        <v>0</v>
      </c>
      <c s="334">
        <f>SUM(V208:V213)</f>
        <v>0</v>
      </c>
      <c s="73"/>
      <c s="101"/>
      <c s="122"/>
    </row>
    <row customHeight="1" ht="17.25">
      <c s="73"/>
      <c s="101"/>
      <c s="122"/>
      <c s="122"/>
      <c s="122"/>
      <c s="122"/>
      <c s="158"/>
      <c s="158"/>
      <c s="122"/>
      <c s="122"/>
      <c s="122"/>
      <c s="158"/>
      <c s="121">
        <v>2156001</v>
      </c>
      <c s="73" t="s">
        <v>2558</v>
      </c>
      <c s="340"/>
      <c s="414"/>
      <c s="414"/>
      <c s="396"/>
      <c s="414"/>
      <c s="414"/>
      <c s="414"/>
      <c s="340"/>
      <c s="73"/>
      <c s="101"/>
      <c s="122"/>
    </row>
    <row customHeight="1" ht="17.25">
      <c s="73"/>
      <c s="101"/>
      <c s="122"/>
      <c s="122"/>
      <c s="122"/>
      <c s="122"/>
      <c s="158"/>
      <c s="158"/>
      <c s="122"/>
      <c s="122"/>
      <c s="122"/>
      <c s="158"/>
      <c s="121">
        <v>2156002</v>
      </c>
      <c s="73" t="s">
        <v>2559</v>
      </c>
      <c s="340"/>
      <c s="414"/>
      <c s="414"/>
      <c s="396"/>
      <c s="414"/>
      <c s="414"/>
      <c s="414"/>
      <c s="340"/>
      <c s="73"/>
      <c s="101"/>
      <c s="122"/>
    </row>
    <row customHeight="1" ht="17.25">
      <c s="73"/>
      <c s="101"/>
      <c s="122"/>
      <c s="122"/>
      <c s="122"/>
      <c s="122"/>
      <c s="158"/>
      <c s="158"/>
      <c s="122"/>
      <c s="122"/>
      <c s="122"/>
      <c s="158"/>
      <c s="121">
        <v>2156003</v>
      </c>
      <c s="73" t="s">
        <v>2560</v>
      </c>
      <c s="340"/>
      <c s="414"/>
      <c s="414"/>
      <c s="396"/>
      <c s="414"/>
      <c s="414"/>
      <c s="414"/>
      <c s="340"/>
      <c s="73"/>
      <c s="101"/>
      <c s="122"/>
    </row>
    <row customHeight="1" ht="17.25">
      <c s="73"/>
      <c s="101"/>
      <c s="122"/>
      <c s="122"/>
      <c s="122"/>
      <c s="122"/>
      <c s="158"/>
      <c s="158"/>
      <c s="122"/>
      <c s="122"/>
      <c s="122"/>
      <c s="158"/>
      <c s="121">
        <v>2156004</v>
      </c>
      <c s="73" t="s">
        <v>2561</v>
      </c>
      <c s="340"/>
      <c s="414"/>
      <c s="414"/>
      <c s="396"/>
      <c s="414"/>
      <c s="414"/>
      <c s="414"/>
      <c s="340"/>
      <c s="73"/>
      <c s="101"/>
      <c s="122"/>
    </row>
    <row customHeight="1" ht="17.25">
      <c s="73"/>
      <c s="101"/>
      <c s="122"/>
      <c s="122"/>
      <c s="122"/>
      <c s="122"/>
      <c s="158"/>
      <c s="158"/>
      <c s="122"/>
      <c s="122"/>
      <c s="122"/>
      <c s="158"/>
      <c s="121">
        <v>2156005</v>
      </c>
      <c s="73" t="s">
        <v>2562</v>
      </c>
      <c s="340"/>
      <c s="414"/>
      <c s="414"/>
      <c s="396"/>
      <c s="414"/>
      <c s="414"/>
      <c s="414"/>
      <c s="340"/>
      <c s="73"/>
      <c s="101"/>
      <c s="122"/>
    </row>
    <row customHeight="1" ht="17.25">
      <c s="73"/>
      <c s="101"/>
      <c s="122"/>
      <c s="122"/>
      <c s="122"/>
      <c s="122"/>
      <c s="158"/>
      <c s="158"/>
      <c s="122"/>
      <c s="122"/>
      <c s="122"/>
      <c s="158"/>
      <c s="121">
        <v>2156099</v>
      </c>
      <c s="73" t="s">
        <v>2563</v>
      </c>
      <c s="340">
        <v>56</v>
      </c>
      <c s="414"/>
      <c s="414"/>
      <c s="396"/>
      <c s="414"/>
      <c s="414"/>
      <c s="414"/>
      <c s="340"/>
      <c s="73"/>
      <c s="101"/>
      <c s="122"/>
    </row>
    <row customHeight="1" ht="17.25">
      <c s="73"/>
      <c s="101"/>
      <c s="122"/>
      <c s="122"/>
      <c s="122"/>
      <c s="122"/>
      <c s="158"/>
      <c s="158"/>
      <c s="122"/>
      <c s="122"/>
      <c s="122"/>
      <c s="158"/>
      <c s="121">
        <v>232020203</v>
      </c>
      <c s="101" t="s">
        <v>2564</v>
      </c>
      <c s="340"/>
      <c s="414"/>
      <c s="414"/>
      <c s="396"/>
      <c s="414"/>
      <c s="414"/>
      <c s="414"/>
      <c s="340"/>
      <c s="73"/>
      <c s="101"/>
      <c s="122"/>
    </row>
    <row customHeight="1" ht="17.25">
      <c s="73"/>
      <c s="101"/>
      <c s="122"/>
      <c s="122"/>
      <c s="122"/>
      <c s="122"/>
      <c s="158"/>
      <c s="158"/>
      <c s="122"/>
      <c s="122"/>
      <c s="122"/>
      <c s="158"/>
      <c s="121">
        <v>233020203</v>
      </c>
      <c s="101" t="s">
        <v>2565</v>
      </c>
      <c s="396"/>
      <c s="414"/>
      <c s="414"/>
      <c s="396"/>
      <c s="414"/>
      <c s="414"/>
      <c s="414"/>
      <c s="396"/>
      <c s="73"/>
      <c s="101"/>
      <c s="122"/>
    </row>
    <row customHeight="1" ht="17.25">
      <c s="73">
        <v>1030119</v>
      </c>
      <c s="101" t="s">
        <v>2566</v>
      </c>
      <c s="340">
        <v>150</v>
      </c>
      <c s="340">
        <v>12</v>
      </c>
      <c s="413"/>
      <c s="414"/>
      <c s="340"/>
      <c s="413"/>
      <c s="413"/>
      <c s="414"/>
      <c s="340"/>
      <c s="340"/>
      <c s="121"/>
      <c s="101" t="s">
        <v>2567</v>
      </c>
      <c s="334">
        <f>SUM(O217,O223,O224)</f>
        <v>152</v>
      </c>
      <c s="376">
        <f>SUM(P217,P223,P224)</f>
        <v>0</v>
      </c>
      <c s="376">
        <f>SUM(Q217,Q223,Q224)</f>
        <v>0</v>
      </c>
      <c s="334">
        <f>SUM(R217,R223,R224)</f>
        <v>0</v>
      </c>
      <c s="334">
        <f>SUM(S217,S223,S224)</f>
        <v>0</v>
      </c>
      <c s="376">
        <f>SUM(T217,T223,T224)</f>
        <v>0</v>
      </c>
      <c s="376">
        <f>SUM(U217,U223,U224)</f>
        <v>0</v>
      </c>
      <c s="334">
        <f>SUM(V217,V223,V224)</f>
        <v>0</v>
      </c>
      <c s="73">
        <v>1030119</v>
      </c>
      <c s="101" t="s">
        <v>2568</v>
      </c>
      <c s="334">
        <f>SUM(C216:K216)-SUM(O216:V216)</f>
        <v>10</v>
      </c>
    </row>
    <row customHeight="1" ht="17.25">
      <c s="73"/>
      <c s="101"/>
      <c s="122"/>
      <c s="122"/>
      <c s="122"/>
      <c s="122"/>
      <c s="158"/>
      <c s="158"/>
      <c s="122"/>
      <c s="122"/>
      <c s="122"/>
      <c s="158"/>
      <c s="121">
        <v>21561</v>
      </c>
      <c s="101" t="s">
        <v>2569</v>
      </c>
      <c s="334">
        <f>SUM(O218:O222)</f>
        <v>152</v>
      </c>
      <c s="376">
        <f>SUM(P218:P222)</f>
        <v>0</v>
      </c>
      <c s="376">
        <f>SUM(Q218:Q222)</f>
        <v>0</v>
      </c>
      <c s="334">
        <f>SUM(R218:R222)</f>
        <v>0</v>
      </c>
      <c s="334">
        <f>SUM(S218:S222)</f>
        <v>0</v>
      </c>
      <c s="376">
        <f>SUM(T218:T222)</f>
        <v>0</v>
      </c>
      <c s="376">
        <f>SUM(U218:U222)</f>
        <v>0</v>
      </c>
      <c s="334">
        <f>SUM(V218:V222)</f>
        <v>0</v>
      </c>
      <c s="73"/>
      <c s="101"/>
      <c s="122"/>
    </row>
    <row customHeight="1" ht="17.25">
      <c s="73"/>
      <c s="101"/>
      <c s="122"/>
      <c s="122"/>
      <c s="122"/>
      <c s="122"/>
      <c s="158"/>
      <c s="158"/>
      <c s="122"/>
      <c s="122"/>
      <c s="122"/>
      <c s="158"/>
      <c s="121">
        <v>2156101</v>
      </c>
      <c s="73" t="s">
        <v>2570</v>
      </c>
      <c s="340"/>
      <c s="414"/>
      <c s="414"/>
      <c s="396"/>
      <c s="414"/>
      <c s="414"/>
      <c s="414"/>
      <c s="340"/>
      <c s="73"/>
      <c s="101"/>
      <c s="122"/>
    </row>
    <row customHeight="1" ht="17.25">
      <c s="73"/>
      <c s="101"/>
      <c s="122"/>
      <c s="122"/>
      <c s="122"/>
      <c s="122"/>
      <c s="158"/>
      <c s="158"/>
      <c s="122"/>
      <c s="122"/>
      <c s="122"/>
      <c s="158"/>
      <c s="121">
        <v>2156102</v>
      </c>
      <c s="73" t="s">
        <v>2571</v>
      </c>
      <c s="340"/>
      <c s="414"/>
      <c s="414"/>
      <c s="396"/>
      <c s="414"/>
      <c s="414"/>
      <c s="414"/>
      <c s="340"/>
      <c s="73"/>
      <c s="101"/>
      <c s="122"/>
    </row>
    <row customHeight="1" ht="17.25">
      <c s="73"/>
      <c s="101"/>
      <c s="122"/>
      <c s="122"/>
      <c s="122"/>
      <c s="122"/>
      <c s="158"/>
      <c s="158"/>
      <c s="122"/>
      <c s="122"/>
      <c s="122"/>
      <c s="158"/>
      <c s="121">
        <v>2156103</v>
      </c>
      <c s="73" t="s">
        <v>2572</v>
      </c>
      <c s="340"/>
      <c s="414"/>
      <c s="414"/>
      <c s="396"/>
      <c s="414"/>
      <c s="414"/>
      <c s="414"/>
      <c s="340"/>
      <c s="73"/>
      <c s="101"/>
      <c s="122"/>
    </row>
    <row customHeight="1" ht="17.25">
      <c s="73"/>
      <c s="101"/>
      <c s="122"/>
      <c s="122"/>
      <c s="122"/>
      <c s="122"/>
      <c s="158"/>
      <c s="158"/>
      <c s="122"/>
      <c s="122"/>
      <c s="122"/>
      <c s="158"/>
      <c s="121">
        <v>2156104</v>
      </c>
      <c s="73" t="s">
        <v>2573</v>
      </c>
      <c s="340"/>
      <c s="414"/>
      <c s="414"/>
      <c s="396"/>
      <c s="414"/>
      <c s="414"/>
      <c s="414"/>
      <c s="340"/>
      <c s="73"/>
      <c s="101"/>
      <c s="122"/>
    </row>
    <row customHeight="1" ht="17.25">
      <c s="73"/>
      <c s="101"/>
      <c s="122"/>
      <c s="122"/>
      <c s="122"/>
      <c s="122"/>
      <c s="158"/>
      <c s="158"/>
      <c s="122"/>
      <c s="122"/>
      <c s="122"/>
      <c s="207"/>
      <c s="121">
        <v>2156199</v>
      </c>
      <c s="73" t="s">
        <v>2574</v>
      </c>
      <c s="340">
        <v>152</v>
      </c>
      <c s="414"/>
      <c s="414"/>
      <c s="396"/>
      <c s="414"/>
      <c s="414"/>
      <c s="414"/>
      <c s="340"/>
      <c s="73"/>
      <c s="101"/>
      <c s="122"/>
    </row>
    <row customHeight="1" ht="17.25">
      <c s="73"/>
      <c s="101"/>
      <c s="122"/>
      <c s="122"/>
      <c s="122"/>
      <c s="122"/>
      <c s="158"/>
      <c s="158"/>
      <c s="122"/>
      <c s="122"/>
      <c s="177"/>
      <c s="158"/>
      <c s="208">
        <v>232020204</v>
      </c>
      <c s="101" t="s">
        <v>2575</v>
      </c>
      <c s="340"/>
      <c s="414"/>
      <c s="414"/>
      <c s="396"/>
      <c s="414"/>
      <c s="414"/>
      <c s="414"/>
      <c s="340"/>
      <c s="73"/>
      <c s="101"/>
      <c s="122"/>
    </row>
    <row customHeight="1" ht="17.25">
      <c s="73"/>
      <c s="101"/>
      <c s="122"/>
      <c s="122"/>
      <c s="122"/>
      <c s="122"/>
      <c s="158"/>
      <c s="158"/>
      <c s="122"/>
      <c s="122"/>
      <c s="177"/>
      <c s="158"/>
      <c s="208">
        <v>233020204</v>
      </c>
      <c s="101" t="s">
        <v>2576</v>
      </c>
      <c s="396"/>
      <c s="414"/>
      <c s="414"/>
      <c s="396"/>
      <c s="414"/>
      <c s="414"/>
      <c s="414"/>
      <c s="396"/>
      <c s="73"/>
      <c s="101"/>
      <c s="122"/>
    </row>
    <row customHeight="1" ht="17.25">
      <c s="73">
        <v>1030102</v>
      </c>
      <c s="101" t="s">
        <v>2577</v>
      </c>
      <c s="334">
        <f>SUM(C226:C227)</f>
        <v>0</v>
      </c>
      <c s="334">
        <f>SUM(D226:D227)</f>
        <v>0</v>
      </c>
      <c s="334">
        <f>SUM(E226:E227)</f>
        <v>0</v>
      </c>
      <c s="376">
        <f>SUM(F226:F227)</f>
        <v>0</v>
      </c>
      <c s="334">
        <f>SUM(G226:G227)</f>
        <v>0</v>
      </c>
      <c s="334">
        <f>SUM(H226:H227)</f>
        <v>0</v>
      </c>
      <c s="334">
        <f>SUM(I226:I227)</f>
        <v>0</v>
      </c>
      <c s="376">
        <f>SUM(J226:J227)</f>
        <v>0</v>
      </c>
      <c s="334">
        <f>SUM(K226:K227)</f>
        <v>0</v>
      </c>
      <c s="334">
        <f>SUM(L226:L227)</f>
        <v>0</v>
      </c>
      <c s="208">
        <v>21562</v>
      </c>
      <c s="101" t="s">
        <v>2578</v>
      </c>
      <c s="334">
        <f>SUM(O226:O228)</f>
        <v>0</v>
      </c>
      <c s="376">
        <f>SUM(P226:P228)</f>
        <v>0</v>
      </c>
      <c s="376">
        <f>SUM(Q226:Q228)</f>
        <v>0</v>
      </c>
      <c s="334">
        <f>SUM(R226:R228)</f>
        <v>0</v>
      </c>
      <c s="334">
        <f>SUM(S226:S228)</f>
        <v>0</v>
      </c>
      <c s="376">
        <f>SUM(T226:T228)</f>
        <v>0</v>
      </c>
      <c s="376">
        <f>SUM(U226:U228)</f>
        <v>0</v>
      </c>
      <c s="334">
        <f>SUM(V226:V228)</f>
        <v>0</v>
      </c>
      <c s="73">
        <v>1030102</v>
      </c>
      <c s="101" t="s">
        <v>2579</v>
      </c>
      <c s="334">
        <f>SUM(C225:K225)-SUM(O225:V225)</f>
        <v>0</v>
      </c>
    </row>
    <row customHeight="1" ht="17.25">
      <c s="73">
        <v>103010201</v>
      </c>
      <c s="73" t="s">
        <v>2580</v>
      </c>
      <c s="340"/>
      <c s="340"/>
      <c s="413"/>
      <c s="414"/>
      <c s="340"/>
      <c s="413"/>
      <c s="413"/>
      <c s="414"/>
      <c s="404"/>
      <c s="340"/>
      <c s="208">
        <v>2156201</v>
      </c>
      <c s="73" t="s">
        <v>2581</v>
      </c>
      <c s="340"/>
      <c s="414"/>
      <c s="414"/>
      <c s="396"/>
      <c s="414"/>
      <c s="414"/>
      <c s="414"/>
      <c s="340"/>
      <c s="73">
        <v>103010201</v>
      </c>
      <c s="73" t="s">
        <v>2582</v>
      </c>
      <c s="340"/>
    </row>
    <row customHeight="1" ht="17.25">
      <c s="73">
        <v>103010202</v>
      </c>
      <c s="73" t="s">
        <v>2583</v>
      </c>
      <c s="340"/>
      <c s="340"/>
      <c s="413"/>
      <c s="414"/>
      <c s="340"/>
      <c s="413"/>
      <c s="413"/>
      <c s="414"/>
      <c s="404"/>
      <c s="340"/>
      <c s="208">
        <v>2156202</v>
      </c>
      <c s="73" t="s">
        <v>2584</v>
      </c>
      <c s="340"/>
      <c s="414"/>
      <c s="414"/>
      <c s="396"/>
      <c s="414"/>
      <c s="414"/>
      <c s="414"/>
      <c s="340"/>
      <c s="73">
        <v>103010202</v>
      </c>
      <c s="73" t="s">
        <v>2585</v>
      </c>
      <c s="340"/>
    </row>
    <row customHeight="1" ht="17.25">
      <c s="73"/>
      <c s="101"/>
      <c s="122"/>
      <c s="122"/>
      <c s="122"/>
      <c s="122"/>
      <c s="158"/>
      <c s="158"/>
      <c s="122"/>
      <c s="122"/>
      <c s="177"/>
      <c s="158"/>
      <c s="208">
        <v>2156299</v>
      </c>
      <c s="73" t="s">
        <v>2586</v>
      </c>
      <c s="396"/>
      <c s="414"/>
      <c s="414"/>
      <c s="396"/>
      <c s="414"/>
      <c s="414"/>
      <c s="414"/>
      <c s="396"/>
      <c s="73"/>
      <c s="73"/>
      <c s="122"/>
    </row>
    <row customHeight="1" ht="17.25">
      <c s="73">
        <v>1030173</v>
      </c>
      <c s="101" t="s">
        <v>2587</v>
      </c>
      <c s="340"/>
      <c s="340"/>
      <c s="413"/>
      <c s="414"/>
      <c s="340"/>
      <c s="413"/>
      <c s="413"/>
      <c s="414"/>
      <c s="404"/>
      <c s="340"/>
      <c s="208">
        <v>21564</v>
      </c>
      <c s="101" t="s">
        <v>2588</v>
      </c>
      <c s="334">
        <f>SUM(O230:O231)</f>
        <v>0</v>
      </c>
      <c s="376">
        <f>SUM(P230:P231)</f>
        <v>0</v>
      </c>
      <c s="376">
        <f>SUM(Q230:Q231)</f>
        <v>0</v>
      </c>
      <c s="334">
        <f>SUM(R230:R231)</f>
        <v>0</v>
      </c>
      <c s="334">
        <f>SUM(S230:S231)</f>
        <v>0</v>
      </c>
      <c s="376">
        <f>SUM(T230:T231)</f>
        <v>0</v>
      </c>
      <c s="376">
        <f>SUM(U230:U231)</f>
        <v>0</v>
      </c>
      <c s="334">
        <f>SUM(V230:V231)</f>
        <v>0</v>
      </c>
      <c s="73">
        <v>1030173</v>
      </c>
      <c s="101" t="s">
        <v>2589</v>
      </c>
      <c s="334">
        <f>SUM(C229:K229)-SUM(O229:V229)</f>
        <v>0</v>
      </c>
    </row>
    <row customHeight="1" ht="17.25">
      <c s="73"/>
      <c s="101"/>
      <c s="122"/>
      <c s="122"/>
      <c s="122"/>
      <c s="122"/>
      <c s="158"/>
      <c s="158"/>
      <c s="122"/>
      <c s="122"/>
      <c s="177"/>
      <c s="158"/>
      <c s="208">
        <v>2156401</v>
      </c>
      <c s="73" t="s">
        <v>2590</v>
      </c>
      <c s="340"/>
      <c s="414"/>
      <c s="414"/>
      <c s="396"/>
      <c s="414"/>
      <c s="414"/>
      <c s="414"/>
      <c s="340"/>
      <c s="73"/>
      <c s="73"/>
      <c s="127"/>
    </row>
    <row customHeight="1" ht="17.25">
      <c s="73"/>
      <c s="101"/>
      <c s="122"/>
      <c s="122"/>
      <c s="122"/>
      <c s="122"/>
      <c s="158"/>
      <c s="158"/>
      <c s="122"/>
      <c s="122"/>
      <c s="177"/>
      <c s="158"/>
      <c s="208">
        <v>2156402</v>
      </c>
      <c s="73" t="s">
        <v>2591</v>
      </c>
      <c s="396"/>
      <c s="414"/>
      <c s="414"/>
      <c s="396"/>
      <c s="414"/>
      <c s="414"/>
      <c s="414"/>
      <c s="396"/>
      <c s="73"/>
      <c s="73"/>
      <c s="127"/>
    </row>
    <row customHeight="1" ht="17.25">
      <c s="73">
        <v>1030121</v>
      </c>
      <c s="101" t="s">
        <v>2592</v>
      </c>
      <c s="340"/>
      <c s="340"/>
      <c s="413"/>
      <c s="414"/>
      <c s="340"/>
      <c s="413"/>
      <c s="413"/>
      <c s="414"/>
      <c s="404"/>
      <c s="340"/>
      <c s="208">
        <v>21660</v>
      </c>
      <c s="101" t="s">
        <v>2593</v>
      </c>
      <c s="334">
        <f>SUM(O233:O237)</f>
        <v>0</v>
      </c>
      <c s="376">
        <f>SUM(P233:P237)</f>
        <v>0</v>
      </c>
      <c s="376">
        <f>SUM(Q233:Q237)</f>
        <v>0</v>
      </c>
      <c s="334">
        <f>SUM(R233:R237)</f>
        <v>0</v>
      </c>
      <c s="334">
        <f>SUM(S233:S237)</f>
        <v>0</v>
      </c>
      <c s="376">
        <f>SUM(T233:T237)</f>
        <v>0</v>
      </c>
      <c s="376">
        <f>SUM(U233:U237)</f>
        <v>0</v>
      </c>
      <c s="334">
        <f>SUM(V233:V237)</f>
        <v>0</v>
      </c>
      <c s="73">
        <v>1030121</v>
      </c>
      <c s="101" t="s">
        <v>2594</v>
      </c>
      <c s="334">
        <f>SUM(C232:K232)-SUM(O232:V232)</f>
        <v>0</v>
      </c>
    </row>
    <row customHeight="1" ht="17.25">
      <c s="73"/>
      <c s="101"/>
      <c s="122"/>
      <c s="122"/>
      <c s="122"/>
      <c s="122"/>
      <c s="158"/>
      <c s="158"/>
      <c s="122" t="s">
        <v>56</v>
      </c>
      <c s="122"/>
      <c s="177"/>
      <c s="158"/>
      <c s="208">
        <v>2166001</v>
      </c>
      <c s="73" t="s">
        <v>2595</v>
      </c>
      <c s="340"/>
      <c s="414"/>
      <c s="414"/>
      <c s="396"/>
      <c s="414"/>
      <c s="414"/>
      <c s="414"/>
      <c s="340"/>
      <c s="73"/>
      <c s="101"/>
      <c s="122"/>
    </row>
    <row customHeight="1" ht="17.25">
      <c s="73"/>
      <c s="101"/>
      <c s="122"/>
      <c s="122"/>
      <c s="122"/>
      <c s="122"/>
      <c s="158"/>
      <c s="158"/>
      <c s="122"/>
      <c s="122"/>
      <c s="177"/>
      <c s="158"/>
      <c s="208">
        <v>2166002</v>
      </c>
      <c s="73" t="s">
        <v>2596</v>
      </c>
      <c s="340"/>
      <c s="414"/>
      <c s="414"/>
      <c s="396"/>
      <c s="414"/>
      <c s="414"/>
      <c s="414"/>
      <c s="340"/>
      <c s="73"/>
      <c s="101"/>
      <c s="122"/>
    </row>
    <row customHeight="1" ht="17.25">
      <c s="73"/>
      <c s="101"/>
      <c s="122"/>
      <c s="122"/>
      <c s="122"/>
      <c s="122"/>
      <c s="158"/>
      <c s="158"/>
      <c s="122"/>
      <c s="122"/>
      <c s="177"/>
      <c s="158"/>
      <c s="208">
        <v>2166003</v>
      </c>
      <c s="73" t="s">
        <v>2597</v>
      </c>
      <c s="340"/>
      <c s="414"/>
      <c s="414"/>
      <c s="396"/>
      <c s="414"/>
      <c s="414"/>
      <c s="414"/>
      <c s="340"/>
      <c s="73"/>
      <c s="101"/>
      <c s="122"/>
    </row>
    <row customHeight="1" ht="17.25">
      <c s="73"/>
      <c s="101"/>
      <c s="122"/>
      <c s="122"/>
      <c s="122"/>
      <c s="122"/>
      <c s="158"/>
      <c s="158"/>
      <c s="122"/>
      <c s="122"/>
      <c s="177"/>
      <c s="158"/>
      <c s="208">
        <v>2166004</v>
      </c>
      <c s="73" t="s">
        <v>2598</v>
      </c>
      <c s="340"/>
      <c s="414"/>
      <c s="414"/>
      <c s="396"/>
      <c s="414"/>
      <c s="414"/>
      <c s="414"/>
      <c s="340"/>
      <c s="73"/>
      <c s="101"/>
      <c s="122"/>
    </row>
    <row customHeight="1" ht="17.25">
      <c s="73"/>
      <c s="101"/>
      <c s="122"/>
      <c s="122"/>
      <c s="122"/>
      <c s="122"/>
      <c s="158"/>
      <c s="158"/>
      <c s="122"/>
      <c s="122"/>
      <c s="177"/>
      <c s="158"/>
      <c s="208">
        <v>2166099</v>
      </c>
      <c s="73" t="s">
        <v>2599</v>
      </c>
      <c s="396"/>
      <c s="414"/>
      <c s="414"/>
      <c s="396"/>
      <c s="414"/>
      <c s="414"/>
      <c s="414"/>
      <c s="396"/>
      <c s="73"/>
      <c s="101"/>
      <c s="122"/>
    </row>
    <row customHeight="1" ht="17.25">
      <c s="73">
        <v>1030153</v>
      </c>
      <c s="101" t="s">
        <v>2600</v>
      </c>
      <c s="340"/>
      <c s="340"/>
      <c s="413"/>
      <c s="414"/>
      <c s="340"/>
      <c s="413"/>
      <c s="413"/>
      <c s="414"/>
      <c s="404"/>
      <c s="340"/>
      <c s="208">
        <v>2170402</v>
      </c>
      <c s="101" t="s">
        <v>2601</v>
      </c>
      <c s="340"/>
      <c s="414"/>
      <c s="414"/>
      <c s="396"/>
      <c s="414"/>
      <c s="414"/>
      <c s="414"/>
      <c s="340"/>
      <c s="73">
        <v>1030153</v>
      </c>
      <c s="101" t="s">
        <v>2602</v>
      </c>
      <c s="334">
        <f>SUM(C238:K238)-SUM(O238:V238)</f>
        <v>0</v>
      </c>
    </row>
    <row customHeight="1" ht="17.25">
      <c s="73">
        <v>1030154</v>
      </c>
      <c s="101" t="s">
        <v>2603</v>
      </c>
      <c s="340"/>
      <c s="340"/>
      <c s="413"/>
      <c s="414"/>
      <c s="340"/>
      <c s="413"/>
      <c s="413"/>
      <c s="414"/>
      <c s="404"/>
      <c s="340"/>
      <c s="208">
        <v>2170403</v>
      </c>
      <c s="101" t="s">
        <v>2604</v>
      </c>
      <c s="340"/>
      <c s="414"/>
      <c s="414"/>
      <c s="396"/>
      <c s="414"/>
      <c s="414"/>
      <c s="414"/>
      <c s="340"/>
      <c s="73">
        <v>1030154</v>
      </c>
      <c s="101" t="s">
        <v>2605</v>
      </c>
      <c s="334">
        <f>SUM(C239:K239)-SUM(O239:V239)</f>
        <v>0</v>
      </c>
    </row>
    <row customHeight="1" ht="17.25">
      <c s="73">
        <v>1039910</v>
      </c>
      <c s="101" t="s">
        <v>2606</v>
      </c>
      <c s="334">
        <f>SUM(C241:C247)</f>
        <v>0</v>
      </c>
      <c s="334">
        <f>SUM(D241:D247)</f>
        <v>0</v>
      </c>
      <c s="334">
        <f>SUM(E241:E247)</f>
        <v>2</v>
      </c>
      <c s="376">
        <f>SUM(F241:F247)</f>
        <v>0</v>
      </c>
      <c s="334">
        <f>SUM(G241:G247)</f>
        <v>0</v>
      </c>
      <c s="334">
        <f>SUM(H241:H247)</f>
        <v>0</v>
      </c>
      <c s="334">
        <f>SUM(I241:I247)</f>
        <v>0</v>
      </c>
      <c s="376">
        <f>SUM(J241:J247)</f>
        <v>0</v>
      </c>
      <c s="377">
        <f>SUM(K241:K247)</f>
        <v>0</v>
      </c>
      <c s="377">
        <f>SUM(L241:L247)</f>
        <v>0</v>
      </c>
      <c s="208">
        <v>22908</v>
      </c>
      <c s="101" t="s">
        <v>2607</v>
      </c>
      <c s="334">
        <f>SUM(O241:O248)</f>
        <v>2</v>
      </c>
      <c s="376">
        <f>SUM(P241:P248)</f>
        <v>0</v>
      </c>
      <c s="376">
        <f>SUM(Q241:Q248)</f>
        <v>0</v>
      </c>
      <c s="334">
        <f>SUM(R241:R248)</f>
        <v>0</v>
      </c>
      <c s="334">
        <f>SUM(S241:S248)</f>
        <v>0</v>
      </c>
      <c s="376">
        <f>SUM(T241:T248)</f>
        <v>0</v>
      </c>
      <c s="376">
        <f>SUM(U241:U248)</f>
        <v>0</v>
      </c>
      <c s="334">
        <f>SUM(V241:V248)</f>
        <v>0</v>
      </c>
      <c s="73">
        <v>1039910</v>
      </c>
      <c s="101" t="s">
        <v>2606</v>
      </c>
      <c s="334">
        <f>SUM(C240:K240)-SUM(O240:V240)</f>
        <v>0</v>
      </c>
    </row>
    <row customHeight="1" ht="17.25">
      <c s="73">
        <v>103991001</v>
      </c>
      <c s="73" t="s">
        <v>2608</v>
      </c>
      <c s="340"/>
      <c s="340"/>
      <c s="413"/>
      <c s="414"/>
      <c s="345"/>
      <c s="413"/>
      <c s="413"/>
      <c s="414"/>
      <c s="404"/>
      <c s="340"/>
      <c s="208">
        <v>2290802</v>
      </c>
      <c s="73" t="s">
        <v>2609</v>
      </c>
      <c s="340"/>
      <c s="414"/>
      <c s="414"/>
      <c s="396"/>
      <c s="414"/>
      <c s="414"/>
      <c s="414"/>
      <c s="340"/>
      <c s="73">
        <v>103991001</v>
      </c>
      <c s="73" t="s">
        <v>2608</v>
      </c>
      <c s="340"/>
    </row>
    <row customHeight="1" ht="17.25">
      <c s="73">
        <v>103991002</v>
      </c>
      <c s="73" t="s">
        <v>2610</v>
      </c>
      <c s="340"/>
      <c s="340"/>
      <c s="413"/>
      <c s="414"/>
      <c s="340"/>
      <c s="413"/>
      <c s="413"/>
      <c s="414"/>
      <c s="404"/>
      <c s="340"/>
      <c s="208">
        <v>2290803</v>
      </c>
      <c s="73" t="s">
        <v>2611</v>
      </c>
      <c s="340"/>
      <c s="414"/>
      <c s="414"/>
      <c s="396"/>
      <c s="414"/>
      <c s="414"/>
      <c s="414"/>
      <c s="340"/>
      <c s="73">
        <v>103991002</v>
      </c>
      <c s="73" t="s">
        <v>2610</v>
      </c>
      <c s="340"/>
    </row>
    <row customHeight="1" ht="17.25">
      <c s="73">
        <v>103991003</v>
      </c>
      <c s="73" t="s">
        <v>2612</v>
      </c>
      <c s="340"/>
      <c s="340"/>
      <c s="413"/>
      <c s="414"/>
      <c s="357"/>
      <c s="413"/>
      <c s="413"/>
      <c s="414"/>
      <c s="404"/>
      <c s="340"/>
      <c s="208">
        <v>2290804</v>
      </c>
      <c s="73" t="s">
        <v>2613</v>
      </c>
      <c s="340"/>
      <c s="414"/>
      <c s="414"/>
      <c s="396"/>
      <c s="414"/>
      <c s="414"/>
      <c s="414"/>
      <c s="340"/>
      <c s="73">
        <v>103991003</v>
      </c>
      <c s="73" t="s">
        <v>2612</v>
      </c>
      <c s="340"/>
    </row>
    <row customHeight="1" ht="17.25">
      <c s="73">
        <v>103991004</v>
      </c>
      <c s="73" t="s">
        <v>2614</v>
      </c>
      <c s="340"/>
      <c s="340"/>
      <c s="413"/>
      <c s="414"/>
      <c s="340"/>
      <c s="413"/>
      <c s="413"/>
      <c s="414"/>
      <c s="404"/>
      <c s="340"/>
      <c s="208">
        <v>2290805</v>
      </c>
      <c s="73" t="s">
        <v>2615</v>
      </c>
      <c s="340"/>
      <c s="414"/>
      <c s="414"/>
      <c s="396"/>
      <c s="414"/>
      <c s="414"/>
      <c s="414"/>
      <c s="340"/>
      <c s="73">
        <v>103991004</v>
      </c>
      <c s="73" t="s">
        <v>2614</v>
      </c>
      <c s="340"/>
    </row>
    <row customHeight="1" ht="17.25">
      <c s="73">
        <v>103991005</v>
      </c>
      <c s="73" t="s">
        <v>2616</v>
      </c>
      <c s="340"/>
      <c s="340"/>
      <c s="413"/>
      <c s="414"/>
      <c s="340"/>
      <c s="413"/>
      <c s="413"/>
      <c s="414"/>
      <c s="404"/>
      <c s="340"/>
      <c s="208">
        <v>2290806</v>
      </c>
      <c s="73" t="s">
        <v>2617</v>
      </c>
      <c s="340"/>
      <c s="414"/>
      <c s="414"/>
      <c s="396"/>
      <c s="414"/>
      <c s="414"/>
      <c s="414"/>
      <c s="340"/>
      <c s="73">
        <v>103991005</v>
      </c>
      <c s="73" t="s">
        <v>2616</v>
      </c>
      <c s="340"/>
    </row>
    <row customHeight="1" ht="17.25">
      <c s="73">
        <v>103991006</v>
      </c>
      <c s="73" t="s">
        <v>2618</v>
      </c>
      <c s="340"/>
      <c s="340"/>
      <c s="413"/>
      <c s="414"/>
      <c s="340"/>
      <c s="413"/>
      <c s="413"/>
      <c s="414"/>
      <c s="404"/>
      <c s="340"/>
      <c s="208">
        <v>2290807</v>
      </c>
      <c s="73" t="s">
        <v>2619</v>
      </c>
      <c s="340"/>
      <c s="414"/>
      <c s="414"/>
      <c s="396"/>
      <c s="414"/>
      <c s="414"/>
      <c s="414"/>
      <c s="340"/>
      <c s="73">
        <v>103991006</v>
      </c>
      <c s="73" t="s">
        <v>2618</v>
      </c>
      <c s="340"/>
    </row>
    <row customHeight="1" ht="17.25">
      <c s="73">
        <v>103991007</v>
      </c>
      <c s="73" t="s">
        <v>2620</v>
      </c>
      <c s="340"/>
      <c s="340"/>
      <c s="413">
        <v>2</v>
      </c>
      <c s="414"/>
      <c s="340"/>
      <c s="413"/>
      <c s="413"/>
      <c s="414"/>
      <c s="404"/>
      <c s="340"/>
      <c s="208">
        <v>2290808</v>
      </c>
      <c s="73" t="s">
        <v>2621</v>
      </c>
      <c s="340">
        <v>2</v>
      </c>
      <c s="414"/>
      <c s="414"/>
      <c s="396"/>
      <c s="414"/>
      <c s="414"/>
      <c s="414"/>
      <c s="340"/>
      <c s="73">
        <v>103991007</v>
      </c>
      <c s="73" t="s">
        <v>2622</v>
      </c>
      <c s="340"/>
    </row>
    <row customHeight="1" ht="17.25">
      <c s="73"/>
      <c s="73"/>
      <c s="122"/>
      <c s="122"/>
      <c s="122"/>
      <c s="122"/>
      <c s="158"/>
      <c s="158"/>
      <c s="122"/>
      <c s="122"/>
      <c s="177"/>
      <c s="158"/>
      <c s="208">
        <v>2290899</v>
      </c>
      <c s="73" t="s">
        <v>2623</v>
      </c>
      <c s="396"/>
      <c s="414"/>
      <c s="414"/>
      <c s="396"/>
      <c s="414"/>
      <c s="414"/>
      <c s="414"/>
      <c s="396"/>
      <c s="73"/>
      <c s="73"/>
      <c s="127"/>
    </row>
    <row customHeight="1" ht="17.25">
      <c s="73">
        <v>1030155</v>
      </c>
      <c s="101" t="s">
        <v>2624</v>
      </c>
      <c s="334">
        <f>SUM(C250:C251)</f>
        <v>0</v>
      </c>
      <c s="334">
        <f>SUM(D250:D251)</f>
        <v>0</v>
      </c>
      <c s="334">
        <f>SUM(E250:E251)</f>
        <v>1398</v>
      </c>
      <c s="376">
        <f>SUM(F250:F251)</f>
        <v>0</v>
      </c>
      <c s="334">
        <f>SUM(G250:G251)</f>
        <v>0</v>
      </c>
      <c s="334">
        <f>SUM(H250:H251)</f>
        <v>0</v>
      </c>
      <c s="334">
        <f>SUM(I250:I251)</f>
        <v>0</v>
      </c>
      <c s="376">
        <f>SUM(J250:J251)</f>
        <v>0</v>
      </c>
      <c s="334">
        <f>SUM(K250:K251)</f>
        <v>0</v>
      </c>
      <c s="337">
        <f>SUM(L250:L251)</f>
        <v>0</v>
      </c>
      <c s="121"/>
      <c s="101" t="s">
        <v>2625</v>
      </c>
      <c s="334">
        <f>SUM(O250,O262,O263)</f>
        <v>1397</v>
      </c>
      <c s="376">
        <f>SUM(P250,P262,P263)</f>
        <v>0</v>
      </c>
      <c s="376">
        <f>SUM(Q250,Q262,Q263)</f>
        <v>0</v>
      </c>
      <c s="334">
        <f>SUM(R250,R262,R263)</f>
        <v>0</v>
      </c>
      <c s="334">
        <f>SUM(S250,S262,S263)</f>
        <v>0</v>
      </c>
      <c s="376">
        <f>SUM(T250,T262,T263)</f>
        <v>0</v>
      </c>
      <c s="376">
        <f>SUM(U250,U262,U263)</f>
        <v>0</v>
      </c>
      <c s="334">
        <f>SUM(V250,V262,V263)</f>
        <v>0</v>
      </c>
      <c s="73">
        <v>1030155</v>
      </c>
      <c s="101" t="s">
        <v>2626</v>
      </c>
      <c s="334">
        <f>SUM(C249:K249)-SUM(O249:V249)</f>
        <v>1</v>
      </c>
    </row>
    <row customHeight="1" ht="17.25">
      <c s="73">
        <v>103015501</v>
      </c>
      <c s="73" t="s">
        <v>2627</v>
      </c>
      <c s="340"/>
      <c s="340"/>
      <c s="413">
        <v>1164</v>
      </c>
      <c s="414"/>
      <c s="340"/>
      <c s="413"/>
      <c s="413"/>
      <c s="414"/>
      <c s="340"/>
      <c s="340"/>
      <c s="121">
        <v>22960</v>
      </c>
      <c s="159" t="s">
        <v>2628</v>
      </c>
      <c s="376">
        <f>SUM(O251:O261)</f>
        <v>1397</v>
      </c>
      <c s="376">
        <f>SUM(P251:P261)</f>
        <v>0</v>
      </c>
      <c s="376">
        <f>SUM(Q251:Q261)</f>
        <v>0</v>
      </c>
      <c s="376">
        <f>SUM(R251:R261)</f>
        <v>0</v>
      </c>
      <c s="376">
        <f>SUM(S251:S261)</f>
        <v>0</v>
      </c>
      <c s="376">
        <f>SUM(T251:T261)</f>
        <v>0</v>
      </c>
      <c s="376">
        <f>SUM(U251:U261)</f>
        <v>0</v>
      </c>
      <c s="376">
        <f>SUM(V251:V261)</f>
        <v>0</v>
      </c>
      <c s="73">
        <v>103015501</v>
      </c>
      <c s="73" t="s">
        <v>2629</v>
      </c>
      <c s="340">
        <v>1</v>
      </c>
    </row>
    <row customHeight="1" ht="17.25">
      <c s="73">
        <v>103015502</v>
      </c>
      <c s="73" t="s">
        <v>2630</v>
      </c>
      <c s="340"/>
      <c s="404"/>
      <c s="413">
        <v>234</v>
      </c>
      <c s="414"/>
      <c s="340"/>
      <c s="413"/>
      <c s="413"/>
      <c s="414"/>
      <c s="340"/>
      <c s="340"/>
      <c s="121">
        <v>2296001</v>
      </c>
      <c s="149" t="s">
        <v>2631</v>
      </c>
      <c s="340"/>
      <c s="414"/>
      <c s="414"/>
      <c s="396"/>
      <c s="414"/>
      <c s="414"/>
      <c s="414"/>
      <c s="340"/>
      <c s="73">
        <v>103015502</v>
      </c>
      <c s="73" t="s">
        <v>2632</v>
      </c>
      <c s="340"/>
    </row>
    <row customHeight="1" ht="17.25">
      <c s="73"/>
      <c s="73"/>
      <c s="122"/>
      <c s="122"/>
      <c s="124"/>
      <c s="122"/>
      <c s="158"/>
      <c s="158"/>
      <c s="122"/>
      <c s="122"/>
      <c s="122"/>
      <c s="158"/>
      <c s="121">
        <v>2296002</v>
      </c>
      <c s="149" t="s">
        <v>2633</v>
      </c>
      <c s="340">
        <v>734</v>
      </c>
      <c s="414"/>
      <c s="414"/>
      <c s="396"/>
      <c s="414"/>
      <c s="414"/>
      <c s="414"/>
      <c s="340"/>
      <c s="73"/>
      <c s="73"/>
      <c s="122"/>
    </row>
    <row customHeight="1" ht="17.25">
      <c s="73"/>
      <c s="73"/>
      <c s="122"/>
      <c s="122"/>
      <c s="122"/>
      <c s="122"/>
      <c s="158"/>
      <c s="158"/>
      <c s="122"/>
      <c s="122"/>
      <c s="122"/>
      <c s="158"/>
      <c s="121">
        <v>2296003</v>
      </c>
      <c s="149" t="s">
        <v>2634</v>
      </c>
      <c s="340">
        <v>234</v>
      </c>
      <c s="414"/>
      <c s="414"/>
      <c s="396"/>
      <c s="414"/>
      <c s="414"/>
      <c s="414"/>
      <c s="340"/>
      <c s="73"/>
      <c s="73"/>
      <c s="122"/>
    </row>
    <row customHeight="1" ht="17.25">
      <c s="73"/>
      <c s="73"/>
      <c s="122"/>
      <c s="122"/>
      <c s="122"/>
      <c s="122"/>
      <c s="158"/>
      <c s="158"/>
      <c s="122"/>
      <c s="122"/>
      <c s="122"/>
      <c s="158"/>
      <c s="121">
        <v>2296004</v>
      </c>
      <c s="149" t="s">
        <v>2635</v>
      </c>
      <c s="340">
        <v>275</v>
      </c>
      <c s="414"/>
      <c s="414"/>
      <c s="396"/>
      <c s="414"/>
      <c s="414"/>
      <c s="414"/>
      <c s="340"/>
      <c s="73"/>
      <c s="73"/>
      <c s="122"/>
    </row>
    <row customHeight="1" ht="17.25">
      <c s="73"/>
      <c s="73"/>
      <c s="122"/>
      <c s="122"/>
      <c s="122"/>
      <c s="122"/>
      <c s="158"/>
      <c s="158"/>
      <c s="122"/>
      <c s="122"/>
      <c s="122"/>
      <c s="158"/>
      <c s="121">
        <v>2296005</v>
      </c>
      <c s="149" t="s">
        <v>2636</v>
      </c>
      <c s="340"/>
      <c s="414"/>
      <c s="414"/>
      <c s="396"/>
      <c s="414"/>
      <c s="414"/>
      <c s="414"/>
      <c s="340"/>
      <c s="73"/>
      <c s="73"/>
      <c s="127"/>
    </row>
    <row customHeight="1" ht="17.25">
      <c s="73"/>
      <c s="73"/>
      <c s="122"/>
      <c s="122"/>
      <c s="122"/>
      <c s="122"/>
      <c s="158"/>
      <c s="158"/>
      <c s="122"/>
      <c s="122"/>
      <c s="122"/>
      <c s="158"/>
      <c s="121">
        <v>2296006</v>
      </c>
      <c s="149" t="s">
        <v>2637</v>
      </c>
      <c s="340">
        <v>30</v>
      </c>
      <c s="414"/>
      <c s="414"/>
      <c s="396"/>
      <c s="414"/>
      <c s="414"/>
      <c s="414"/>
      <c s="340"/>
      <c s="73"/>
      <c s="73"/>
      <c s="122"/>
    </row>
    <row customHeight="1" ht="17.25">
      <c s="73"/>
      <c s="73"/>
      <c s="122"/>
      <c s="122"/>
      <c s="122"/>
      <c s="122"/>
      <c s="158"/>
      <c s="158"/>
      <c s="122"/>
      <c s="122"/>
      <c s="122"/>
      <c s="158"/>
      <c s="121">
        <v>2296010</v>
      </c>
      <c s="149" t="s">
        <v>2638</v>
      </c>
      <c s="340">
        <v>40</v>
      </c>
      <c s="414"/>
      <c s="414"/>
      <c s="396"/>
      <c s="414"/>
      <c s="414"/>
      <c s="414"/>
      <c s="345"/>
      <c s="73"/>
      <c s="73"/>
      <c s="122"/>
    </row>
    <row customHeight="1" ht="17.25">
      <c s="73"/>
      <c s="73"/>
      <c s="122"/>
      <c s="122"/>
      <c s="122"/>
      <c s="122"/>
      <c s="158"/>
      <c s="158"/>
      <c s="122"/>
      <c s="122"/>
      <c s="122"/>
      <c s="158"/>
      <c s="121">
        <v>2296011</v>
      </c>
      <c s="149" t="s">
        <v>2639</v>
      </c>
      <c s="340"/>
      <c s="414"/>
      <c s="414"/>
      <c s="396"/>
      <c s="414"/>
      <c s="414"/>
      <c s="414"/>
      <c s="340"/>
      <c s="164"/>
      <c s="73"/>
      <c s="122"/>
    </row>
    <row customHeight="1" ht="17.25">
      <c s="73"/>
      <c s="73"/>
      <c s="122"/>
      <c s="122"/>
      <c s="122"/>
      <c s="122"/>
      <c s="158"/>
      <c s="158"/>
      <c s="122"/>
      <c s="122"/>
      <c s="122"/>
      <c s="158"/>
      <c s="121">
        <v>2296012</v>
      </c>
      <c s="149" t="s">
        <v>2640</v>
      </c>
      <c s="340"/>
      <c s="414"/>
      <c s="414"/>
      <c s="396"/>
      <c s="414"/>
      <c s="414"/>
      <c s="414"/>
      <c s="357"/>
      <c s="73"/>
      <c s="73"/>
      <c s="122"/>
    </row>
    <row customHeight="1" ht="17.25">
      <c s="73"/>
      <c s="73"/>
      <c s="122"/>
      <c s="122"/>
      <c s="122"/>
      <c s="122"/>
      <c s="158"/>
      <c s="158"/>
      <c s="122"/>
      <c s="122"/>
      <c s="122"/>
      <c s="158"/>
      <c s="121">
        <v>2296013</v>
      </c>
      <c s="149" t="s">
        <v>2641</v>
      </c>
      <c s="340">
        <v>84</v>
      </c>
      <c s="414"/>
      <c s="414"/>
      <c s="396"/>
      <c s="414"/>
      <c s="414"/>
      <c s="414"/>
      <c s="340"/>
      <c s="73"/>
      <c s="73"/>
      <c s="122"/>
    </row>
    <row customHeight="1" ht="17.25">
      <c s="73"/>
      <c s="73"/>
      <c s="122"/>
      <c s="122"/>
      <c s="122"/>
      <c s="122"/>
      <c s="158"/>
      <c s="158"/>
      <c s="122"/>
      <c s="122"/>
      <c s="122"/>
      <c s="158"/>
      <c s="121">
        <v>2296099</v>
      </c>
      <c s="149" t="s">
        <v>2642</v>
      </c>
      <c s="340"/>
      <c s="414"/>
      <c s="414"/>
      <c s="396"/>
      <c s="414"/>
      <c s="414"/>
      <c s="414"/>
      <c s="340"/>
      <c s="73"/>
      <c s="73"/>
      <c s="122"/>
    </row>
    <row customHeight="1" ht="17.25">
      <c s="73"/>
      <c s="73"/>
      <c s="122"/>
      <c s="122"/>
      <c s="122"/>
      <c s="122"/>
      <c s="158"/>
      <c s="158"/>
      <c s="122"/>
      <c s="122"/>
      <c s="122"/>
      <c s="158"/>
      <c s="121">
        <v>232020215</v>
      </c>
      <c s="159" t="s">
        <v>2643</v>
      </c>
      <c s="340"/>
      <c s="414"/>
      <c s="414"/>
      <c s="396"/>
      <c s="414"/>
      <c s="414"/>
      <c s="414"/>
      <c s="340"/>
      <c s="73"/>
      <c s="73"/>
      <c s="122"/>
    </row>
    <row customHeight="1" ht="17.25">
      <c s="73"/>
      <c s="73"/>
      <c s="122"/>
      <c s="122"/>
      <c s="122"/>
      <c s="122"/>
      <c s="158"/>
      <c s="158"/>
      <c s="122"/>
      <c s="122"/>
      <c s="122"/>
      <c s="158"/>
      <c s="121">
        <v>233020215</v>
      </c>
      <c s="159" t="s">
        <v>2644</v>
      </c>
      <c s="396"/>
      <c s="414"/>
      <c s="414"/>
      <c s="396"/>
      <c s="414"/>
      <c s="414"/>
      <c s="414"/>
      <c s="396"/>
      <c s="73"/>
      <c s="73"/>
      <c s="122"/>
    </row>
    <row customHeight="1" ht="17.25">
      <c s="73">
        <v>1030177</v>
      </c>
      <c s="101" t="s">
        <v>2645</v>
      </c>
      <c s="340"/>
      <c s="340"/>
      <c s="413"/>
      <c s="414"/>
      <c s="340"/>
      <c s="413"/>
      <c s="413"/>
      <c s="414"/>
      <c s="340"/>
      <c s="323"/>
      <c s="121">
        <v>22961</v>
      </c>
      <c s="159" t="s">
        <v>2646</v>
      </c>
      <c s="340"/>
      <c s="414"/>
      <c s="414"/>
      <c s="396"/>
      <c s="414"/>
      <c s="414"/>
      <c s="414"/>
      <c s="340"/>
      <c s="73">
        <v>1030177</v>
      </c>
      <c s="101" t="s">
        <v>2647</v>
      </c>
      <c s="334">
        <f>SUM(C264:K264)-SUM(O264:V264)</f>
        <v>0</v>
      </c>
    </row>
    <row customHeight="1" ht="17.25">
      <c s="73">
        <v>1030199</v>
      </c>
      <c s="101" t="s">
        <v>2648</v>
      </c>
      <c s="340">
        <v>466</v>
      </c>
      <c s="340"/>
      <c s="413">
        <v>288</v>
      </c>
      <c s="414"/>
      <c s="340"/>
      <c s="413"/>
      <c s="413"/>
      <c s="414"/>
      <c s="340"/>
      <c s="340"/>
      <c s="121"/>
      <c s="159" t="s">
        <v>2649</v>
      </c>
      <c s="334">
        <f>SUM(O266:O268)</f>
        <v>754</v>
      </c>
      <c s="376">
        <f>SUM(P266:P268)</f>
        <v>0</v>
      </c>
      <c s="376">
        <f>SUM(Q266:Q268)</f>
        <v>0</v>
      </c>
      <c s="334">
        <f>SUM(R266:R268)</f>
        <v>0</v>
      </c>
      <c s="334">
        <f>SUM(S266:S268)</f>
        <v>0</v>
      </c>
      <c s="376">
        <f>SUM(T266:T268)</f>
        <v>0</v>
      </c>
      <c s="376">
        <f>SUM(U266:U268)</f>
        <v>0</v>
      </c>
      <c s="334">
        <f>SUM(V266:V268)</f>
        <v>0</v>
      </c>
      <c s="73">
        <v>1030199</v>
      </c>
      <c s="101" t="s">
        <v>2650</v>
      </c>
      <c s="334">
        <f>SUM(C265:K265)-SUM(O265:V265)</f>
        <v>0</v>
      </c>
    </row>
    <row customHeight="1" ht="17.25">
      <c s="204"/>
      <c s="204"/>
      <c s="203"/>
      <c s="203"/>
      <c s="203"/>
      <c s="203"/>
      <c s="203"/>
      <c s="203"/>
      <c s="203"/>
      <c s="203"/>
      <c s="203"/>
      <c s="158"/>
      <c s="121">
        <v>22904</v>
      </c>
      <c s="101" t="s">
        <v>2651</v>
      </c>
      <c s="340">
        <v>754</v>
      </c>
      <c s="414"/>
      <c s="414"/>
      <c s="396"/>
      <c s="414"/>
      <c s="414"/>
      <c s="414"/>
      <c s="340"/>
      <c s="204"/>
      <c s="204"/>
      <c s="204"/>
    </row>
    <row customHeight="1" ht="17.25">
      <c s="73"/>
      <c s="73"/>
      <c s="158"/>
      <c s="158"/>
      <c s="158"/>
      <c s="158"/>
      <c s="158"/>
      <c s="158"/>
      <c s="158"/>
      <c s="158"/>
      <c s="158"/>
      <c s="158"/>
      <c s="121">
        <v>232020299</v>
      </c>
      <c s="101" t="s">
        <v>2652</v>
      </c>
      <c s="340"/>
      <c s="414"/>
      <c s="414"/>
      <c s="340"/>
      <c s="413"/>
      <c s="414"/>
      <c s="414"/>
      <c s="340"/>
      <c s="73"/>
      <c s="73"/>
      <c s="73"/>
    </row>
    <row customHeight="1" ht="17.25">
      <c s="73"/>
      <c s="73"/>
      <c s="158"/>
      <c s="158"/>
      <c s="158"/>
      <c s="158"/>
      <c s="158"/>
      <c s="158"/>
      <c s="158"/>
      <c s="158"/>
      <c s="158"/>
      <c s="158"/>
      <c s="121">
        <v>233020299</v>
      </c>
      <c s="101" t="s">
        <v>2653</v>
      </c>
      <c s="340"/>
      <c s="414"/>
      <c s="414"/>
      <c s="340"/>
      <c s="413"/>
      <c s="414"/>
      <c s="414"/>
      <c s="340"/>
      <c s="73"/>
      <c s="73"/>
      <c s="73"/>
    </row>
  </sheetData>
  <sheetProtection autoFilter="0" sort="1" allowResizeRows="1" allowResizeColumns="1" objects="1" allowDragInsertRows="1" allowDragInsertColumns="1" insertRows="1" insertColumns="1" deleteRows="1" deleteColumns="1"/>
  <mergeCells count="28">
    <mergeCell ref="A4:A5"/>
    <mergeCell ref="B4:B5"/>
    <mergeCell ref="C4:C5"/>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U4:U5"/>
    <mergeCell ref="T4:T5"/>
    <mergeCell ref="V4:V5"/>
    <mergeCell ref="W4:W5"/>
    <mergeCell ref="X4:X5"/>
    <mergeCell ref="Y4:Y5"/>
    <mergeCell ref="A2:Y2"/>
    <mergeCell ref="A3:Y3"/>
    <mergeCell ref="A1:Y1"/>
  </mergeCells>
  <dataValidations count="1">
    <dataValidation type="decimal" allowBlank="1" showInputMessage="1" showErrorMessage="1" sqref="C6:L7 O6:V268 Y6:Y7 C14:L14 Y14 C22:L22 Y22 C26:L26 Y26 C33:L33 Y33 C38:L40 Y38:Y40 C43:L48 Y43:Y48 C53:L58 Y53:Y58 C69:L69 Y69 C78:L78 Y78 C85:L85 Y85 C89:L91 Y89:Y91 C98:L98 Y98 C107:L107 Y107 C114:L114 Y114 C123:L125 Y123:Y125 C131:L131 Y131 C136:L136 Y136 C142:L145 Y142:Y145 C150:L150 Y150 C154:L155 Y154:Y155 C163:L163 Y163 C171:L171 Y171 C179:L179 Y179 C188:L188 Y188 C195:L195 Y195 C205:L206 Y205:Y206 C216:L216 Y216 C225:L227 Y225:Y227 C229:L229 Y229 C232:L232 Y232 C238:L247 Y238:Y247 C249:L251 Y249:Y251 C264:L265 Y264:Y265">
      <formula1>-99999999999999</formula1>
      <formula2>99999999999999</formula2>
    </dataValidation>
  </dataValidations>
  <printOptions gridLines="1" horizontalCentered="1" verticalCentered="1"/>
  <pageMargins left="3.00" right="2.00" top="1.00" bottom="1.00" header="0.00" footer="0.00"/>
  <pageSetup scale="63" pageOrder="downThenOver" orientation="landscape" blackAndWhite="1"/>
  <headerFooter>
    <oddHeader>&amp;L&amp;C@$&amp;R</oddHeader>
    <oddFooter>&amp;L&amp;C@&amp;- &amp;P&amp;-$&amp;R</oddFooter>
    <evenHeader>&amp;L&amp;C@$&amp;R</evenHeader>
    <evenFooter>&amp;L&amp;C@&amp;- &amp;P&amp;-$&amp;R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162C7-1E08-5008-AE48-7D782F6FF13D}" mc:Ignorable="x14ac">
  <dimension ref="A1:D20"/>
  <sheetViews>
    <sheetView defaultGridColor="0" colorId="8" topLeftCell="A1" showGridLines="0" workbookViewId="0" showZeros="0">
      <selection activeCell="A1" sqref="A1:D1"/>
    </sheetView>
  </sheetViews>
  <sheetFormatPr defaultColWidth="9.125" customHeight="1" defaultRowHeight="12.75"/>
  <cols>
    <col min="1" max="1" style="296" width="35.00390625" customWidth="1"/>
    <col min="2" max="2" style="296" width="19.25390625" customWidth="1"/>
    <col min="3" max="3" style="296" width="35.125" customWidth="1"/>
    <col min="4" max="4" style="296" width="19.25390625" customWidth="1"/>
  </cols>
  <sheetData>
    <row customHeight="1" ht="33.75">
      <c s="328" t="str">
        <f>'##BASEINFO'!$B$2&amp;"度"&amp;'##BASEINFO'!$B$7&amp;"政府性基金转移性收支决算录入表"</f>
        <v>2015年度芷江侗族自治县政府性基金转移性收支决算录入表</v>
      </c>
      <c s="68"/>
      <c s="68"/>
      <c s="68"/>
    </row>
    <row customHeight="1" ht="17.25">
      <c s="67" t="s">
        <v>161</v>
      </c>
      <c s="67"/>
      <c s="67"/>
      <c s="67"/>
    </row>
    <row customHeight="1" ht="17.25">
      <c s="67" t="s">
        <v>179</v>
      </c>
      <c s="67"/>
      <c s="67"/>
      <c s="67"/>
    </row>
    <row customHeight="1" ht="17.25">
      <c s="72" t="s">
        <v>2086</v>
      </c>
      <c s="83" t="s">
        <v>182</v>
      </c>
      <c s="72" t="s">
        <v>2086</v>
      </c>
      <c s="83" t="s">
        <v>182</v>
      </c>
    </row>
    <row customHeight="1" ht="17.25">
      <c s="82" t="s">
        <v>2283</v>
      </c>
      <c s="334">
        <f>L06!C6</f>
        <v>32596</v>
      </c>
      <c s="126" t="s">
        <v>2284</v>
      </c>
      <c s="334">
        <f>L06!O6</f>
        <v>45892</v>
      </c>
    </row>
    <row customHeight="1" ht="17.25">
      <c s="81" t="s">
        <v>2654</v>
      </c>
      <c s="348">
        <v>13341</v>
      </c>
      <c s="130" t="s">
        <v>2655</v>
      </c>
      <c s="348"/>
    </row>
    <row customHeight="1" ht="17.25">
      <c s="81" t="s">
        <v>2656</v>
      </c>
      <c s="348"/>
      <c s="130" t="s">
        <v>2657</v>
      </c>
      <c s="348"/>
    </row>
    <row customHeight="1" ht="17.25">
      <c s="81" t="s">
        <v>2161</v>
      </c>
      <c s="334">
        <f>B9</f>
        <v>0</v>
      </c>
      <c s="130" t="s">
        <v>2162</v>
      </c>
      <c s="334">
        <f>D9</f>
        <v>0</v>
      </c>
    </row>
    <row customHeight="1" ht="17.25">
      <c s="81" t="s">
        <v>2163</v>
      </c>
      <c s="334">
        <f>B10</f>
        <v>0</v>
      </c>
      <c s="130" t="s">
        <v>2164</v>
      </c>
      <c s="334">
        <f>D10</f>
        <v>0</v>
      </c>
    </row>
    <row customHeight="1" ht="17.25">
      <c s="81" t="s">
        <v>2658</v>
      </c>
      <c s="340"/>
      <c s="130" t="s">
        <v>2659</v>
      </c>
      <c s="340"/>
    </row>
    <row customHeight="1" ht="17.25">
      <c s="81" t="s">
        <v>2175</v>
      </c>
      <c s="334">
        <f>B12</f>
        <v>0</v>
      </c>
      <c s="130" t="s">
        <v>2176</v>
      </c>
      <c s="334">
        <f>D12</f>
        <v>0</v>
      </c>
    </row>
    <row customHeight="1" ht="17.25">
      <c s="81" t="s">
        <v>2660</v>
      </c>
      <c s="348"/>
      <c s="130" t="s">
        <v>2661</v>
      </c>
      <c s="348"/>
    </row>
    <row customHeight="1" ht="17.25">
      <c s="81" t="s">
        <v>2662</v>
      </c>
      <c s="348"/>
      <c s="130" t="s">
        <v>2663</v>
      </c>
      <c s="348">
        <v>46</v>
      </c>
    </row>
    <row customHeight="1" ht="17.25">
      <c s="81" t="s">
        <v>2664</v>
      </c>
      <c s="348"/>
      <c s="130" t="s">
        <v>2665</v>
      </c>
      <c s="348"/>
    </row>
    <row customHeight="1" ht="17.25">
      <c s="81" t="s">
        <v>2666</v>
      </c>
      <c s="340">
        <v>12</v>
      </c>
      <c s="130" t="s">
        <v>2667</v>
      </c>
      <c s="345"/>
    </row>
    <row customHeight="1" ht="17.25">
      <c s="81" t="s">
        <v>2668</v>
      </c>
      <c s="334">
        <f>SUM(B17:B19)</f>
        <v>0</v>
      </c>
      <c s="130" t="s">
        <v>2669</v>
      </c>
      <c s="334">
        <f>B20-D5-D6-D7-D8-D11-D13-D14-D15</f>
        <v>11</v>
      </c>
    </row>
    <row customHeight="1" ht="17.25">
      <c s="81" t="s">
        <v>2670</v>
      </c>
      <c s="345"/>
      <c s="130"/>
      <c s="124"/>
    </row>
    <row customHeight="1" ht="17.25">
      <c s="81" t="s">
        <v>2671</v>
      </c>
      <c s="340"/>
      <c s="130"/>
      <c s="122"/>
    </row>
    <row customHeight="1" ht="17.25">
      <c s="81" t="s">
        <v>2202</v>
      </c>
      <c s="432"/>
      <c s="130"/>
      <c s="125"/>
    </row>
    <row customHeight="1" ht="17.25">
      <c s="85" t="s">
        <v>2672</v>
      </c>
      <c s="334">
        <f>SUM(B5:B8,B11,B13:B16)</f>
        <v>45949</v>
      </c>
      <c s="131" t="s">
        <v>2673</v>
      </c>
      <c s="334">
        <f>SUM(D5:D8,D11,D13:D16)</f>
        <v>45949</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20 D5:D16 D20">
      <formula1>-99999999999999</formula1>
      <formula2>99999999999999</formula2>
    </dataValidation>
  </dataValidations>
  <printOptions gridLines="1" horizontalCentered="1" vertic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1335B-2F53-0F88-C008-D5E57F599578}" mc:Ignorable="x14ac">
  <dimension ref="A1:E44"/>
  <sheetViews>
    <sheetView defaultGridColor="0" colorId="8" topLeftCell="A1" showGridLines="0" workbookViewId="0" showZeros="0">
      <selection activeCell="A1" sqref="A1:E1"/>
    </sheetView>
  </sheetViews>
  <sheetFormatPr defaultColWidth="9.125" customHeight="1" defaultRowHeight="12.75"/>
  <cols>
    <col min="1" max="1" style="296" width="9.125"/>
    <col min="2" max="2" style="296" width="39.75390625" customWidth="1"/>
    <col min="3" max="5" style="296" width="17.375" customWidth="1"/>
  </cols>
  <sheetData>
    <row customHeight="1" ht="33.75">
      <c s="328" t="str">
        <f>'##BASEINFO'!$B$2&amp;"度"&amp;'##BASEINFO'!$B$7&amp;"政府性基金收入预算变动情况录入表"</f>
        <v>2015年度芷江侗族自治县政府性基金收入预算变动情况录入表</v>
      </c>
      <c s="68"/>
      <c s="68"/>
      <c s="68"/>
      <c s="68"/>
    </row>
    <row customHeight="1" ht="17.25">
      <c s="67" t="s">
        <v>162</v>
      </c>
      <c s="67"/>
      <c s="67"/>
      <c s="67"/>
      <c s="67"/>
    </row>
    <row customHeight="1" ht="17.25">
      <c s="67" t="s">
        <v>179</v>
      </c>
      <c s="67"/>
      <c s="67"/>
      <c s="67"/>
      <c s="67"/>
    </row>
    <row customHeight="1" ht="27">
      <c s="72" t="s">
        <v>180</v>
      </c>
      <c s="72" t="s">
        <v>2086</v>
      </c>
      <c s="83" t="s">
        <v>2206</v>
      </c>
      <c s="120" t="s">
        <v>2674</v>
      </c>
      <c s="83" t="s">
        <v>2208</v>
      </c>
    </row>
    <row customHeight="1" ht="17.25">
      <c s="73">
        <v>10301</v>
      </c>
      <c s="79" t="s">
        <v>2283</v>
      </c>
      <c s="334">
        <f>SUM(C6:C44)</f>
        <v>13718</v>
      </c>
      <c s="376">
        <f>SUM(D6:D44)</f>
        <v>0</v>
      </c>
      <c s="334">
        <f>SUM(E6:E44)</f>
        <v>13718</v>
      </c>
    </row>
    <row customHeight="1" ht="17.25">
      <c s="73">
        <v>1030102</v>
      </c>
      <c s="82" t="s">
        <v>2577</v>
      </c>
      <c s="348"/>
      <c s="380"/>
      <c s="334">
        <f>SUM(C6:D6)</f>
        <v>0</v>
      </c>
    </row>
    <row customHeight="1" ht="17.25">
      <c s="73">
        <v>1030106</v>
      </c>
      <c s="82" t="s">
        <v>2519</v>
      </c>
      <c s="348"/>
      <c s="380"/>
      <c s="334">
        <f>SUM(C7:D7)</f>
        <v>0</v>
      </c>
    </row>
    <row customHeight="1" ht="17.25">
      <c s="73">
        <v>1030110</v>
      </c>
      <c s="82" t="s">
        <v>2540</v>
      </c>
      <c s="348"/>
      <c s="380"/>
      <c s="334">
        <f>SUM(C8:D8)</f>
        <v>0</v>
      </c>
    </row>
    <row customHeight="1" ht="17.25">
      <c s="73">
        <v>1030112</v>
      </c>
      <c s="82" t="s">
        <v>2493</v>
      </c>
      <c s="348"/>
      <c s="380"/>
      <c s="334">
        <f>SUM(C9:D9)</f>
        <v>0</v>
      </c>
    </row>
    <row customHeight="1" ht="17.25">
      <c s="73">
        <v>1030115</v>
      </c>
      <c s="82" t="s">
        <v>2510</v>
      </c>
      <c s="348"/>
      <c s="380"/>
      <c s="334">
        <f>SUM(C10:D10)</f>
        <v>0</v>
      </c>
    </row>
    <row customHeight="1" ht="17.25">
      <c s="73">
        <v>1030118</v>
      </c>
      <c s="82" t="s">
        <v>2554</v>
      </c>
      <c s="348">
        <v>90</v>
      </c>
      <c s="380"/>
      <c s="334">
        <f>SUM(C11:D11)</f>
        <v>90</v>
      </c>
    </row>
    <row customHeight="1" ht="17.25">
      <c s="73">
        <v>1030119</v>
      </c>
      <c s="82" t="s">
        <v>2566</v>
      </c>
      <c s="348">
        <v>90</v>
      </c>
      <c s="380"/>
      <c s="334">
        <f>SUM(C12:D12)</f>
        <v>90</v>
      </c>
    </row>
    <row customHeight="1" ht="17.25">
      <c s="73">
        <v>1030121</v>
      </c>
      <c s="82" t="s">
        <v>2592</v>
      </c>
      <c s="348"/>
      <c s="380"/>
      <c s="334">
        <f>SUM(C13:D13)</f>
        <v>0</v>
      </c>
    </row>
    <row customHeight="1" ht="17.25">
      <c s="73">
        <v>1030129</v>
      </c>
      <c s="82" t="s">
        <v>2295</v>
      </c>
      <c s="348"/>
      <c s="380"/>
      <c s="334">
        <f>SUM(C14:D14)</f>
        <v>0</v>
      </c>
    </row>
    <row customHeight="1" ht="17.25">
      <c s="73">
        <v>1030131</v>
      </c>
      <c s="82" t="s">
        <v>2435</v>
      </c>
      <c s="348"/>
      <c s="380"/>
      <c s="334">
        <f>SUM(C15:D15)</f>
        <v>0</v>
      </c>
    </row>
    <row customHeight="1" ht="17.25">
      <c s="73">
        <v>1030133</v>
      </c>
      <c s="82" t="s">
        <v>2404</v>
      </c>
      <c s="348"/>
      <c s="380"/>
      <c s="334">
        <f>SUM(C16:D16)</f>
        <v>0</v>
      </c>
    </row>
    <row customHeight="1" ht="17.25">
      <c s="73">
        <v>1030139</v>
      </c>
      <c s="82" t="s">
        <v>2465</v>
      </c>
      <c s="348"/>
      <c s="380"/>
      <c s="334">
        <f>SUM(C17:D17)</f>
        <v>0</v>
      </c>
    </row>
    <row customHeight="1" ht="17.25">
      <c s="73">
        <v>1030143</v>
      </c>
      <c s="82" t="s">
        <v>2338</v>
      </c>
      <c s="348"/>
      <c s="380"/>
      <c s="334">
        <f>SUM(C18:D18)</f>
        <v>0</v>
      </c>
    </row>
    <row customHeight="1" ht="17.25">
      <c s="73">
        <v>1030144</v>
      </c>
      <c s="81" t="s">
        <v>2380</v>
      </c>
      <c s="348">
        <v>130</v>
      </c>
      <c s="380"/>
      <c s="334">
        <f>SUM(C19:D19)</f>
        <v>130</v>
      </c>
    </row>
    <row customHeight="1" ht="17.25">
      <c s="73">
        <v>1030146</v>
      </c>
      <c s="81" t="s">
        <v>2391</v>
      </c>
      <c s="348">
        <v>600</v>
      </c>
      <c s="380"/>
      <c s="334">
        <f>SUM(C20:D20)</f>
        <v>600</v>
      </c>
    </row>
    <row customHeight="1" ht="17.25">
      <c s="73">
        <v>1030147</v>
      </c>
      <c s="81" t="s">
        <v>2398</v>
      </c>
      <c s="348">
        <v>28</v>
      </c>
      <c s="380"/>
      <c s="334">
        <f>SUM(C21:D21)</f>
        <v>28</v>
      </c>
    </row>
    <row customHeight="1" ht="17.25">
      <c s="73">
        <v>1030148</v>
      </c>
      <c s="81" t="s">
        <v>2356</v>
      </c>
      <c s="348">
        <v>12000</v>
      </c>
      <c s="380"/>
      <c s="334">
        <f>SUM(C22:D22)</f>
        <v>12000</v>
      </c>
    </row>
    <row customHeight="1" ht="17.25">
      <c s="73">
        <v>1030149</v>
      </c>
      <c s="81" t="s">
        <v>2305</v>
      </c>
      <c s="348"/>
      <c s="380"/>
      <c s="334">
        <f>SUM(C23:D23)</f>
        <v>0</v>
      </c>
    </row>
    <row customHeight="1" ht="17.25">
      <c s="73">
        <v>1030150</v>
      </c>
      <c s="81" t="s">
        <v>2446</v>
      </c>
      <c s="348"/>
      <c s="380"/>
      <c s="334">
        <f>SUM(C24:D24)</f>
        <v>0</v>
      </c>
    </row>
    <row customHeight="1" ht="17.25">
      <c s="73">
        <v>1030152</v>
      </c>
      <c s="81" t="s">
        <v>2459</v>
      </c>
      <c s="348"/>
      <c s="380"/>
      <c s="334">
        <f>SUM(C25:D25)</f>
        <v>0</v>
      </c>
    </row>
    <row customHeight="1" ht="17.25">
      <c s="73">
        <v>1030153</v>
      </c>
      <c s="81" t="s">
        <v>2600</v>
      </c>
      <c s="348"/>
      <c s="380"/>
      <c s="334">
        <f>SUM(C26:D26)</f>
        <v>0</v>
      </c>
    </row>
    <row customHeight="1" ht="17.25">
      <c s="73">
        <v>1030154</v>
      </c>
      <c s="81" t="s">
        <v>2603</v>
      </c>
      <c s="348"/>
      <c s="380"/>
      <c s="334">
        <f>SUM(C27:D27)</f>
        <v>0</v>
      </c>
    </row>
    <row customHeight="1" ht="17.25">
      <c s="73">
        <v>1030155</v>
      </c>
      <c s="81" t="s">
        <v>2624</v>
      </c>
      <c s="348"/>
      <c s="380"/>
      <c s="334">
        <f>SUM(C28:D28)</f>
        <v>0</v>
      </c>
    </row>
    <row customHeight="1" ht="17.25">
      <c s="73">
        <v>1030156</v>
      </c>
      <c s="81" t="s">
        <v>2419</v>
      </c>
      <c s="348">
        <v>200</v>
      </c>
      <c s="380"/>
      <c s="334">
        <f>SUM(C29:D29)</f>
        <v>200</v>
      </c>
    </row>
    <row customHeight="1" ht="17.25">
      <c s="73">
        <v>1030157</v>
      </c>
      <c s="81" t="s">
        <v>2311</v>
      </c>
      <c s="348">
        <v>180</v>
      </c>
      <c s="380"/>
      <c s="334">
        <f>SUM(C30:D30)</f>
        <v>180</v>
      </c>
    </row>
    <row customHeight="1" ht="17.25">
      <c s="73">
        <v>1030158</v>
      </c>
      <c s="81" t="s">
        <v>2472</v>
      </c>
      <c s="348"/>
      <c s="380"/>
      <c s="334">
        <f>SUM(C31:D31)</f>
        <v>0</v>
      </c>
    </row>
    <row customHeight="1" ht="17.25">
      <c s="73">
        <v>1030159</v>
      </c>
      <c s="81" t="s">
        <v>2502</v>
      </c>
      <c s="348"/>
      <c s="380"/>
      <c s="334">
        <f>SUM(C32:D32)</f>
        <v>0</v>
      </c>
    </row>
    <row customHeight="1" ht="17.25">
      <c s="73">
        <v>1030166</v>
      </c>
      <c s="81" t="s">
        <v>2286</v>
      </c>
      <c s="348"/>
      <c s="380"/>
      <c s="334">
        <f>SUM(C33:D33)</f>
        <v>0</v>
      </c>
    </row>
    <row customHeight="1" ht="17.25">
      <c s="73">
        <v>1030168</v>
      </c>
      <c s="81" t="s">
        <v>2320</v>
      </c>
      <c s="348"/>
      <c s="380"/>
      <c s="334">
        <f>SUM(C34:D34)</f>
        <v>0</v>
      </c>
    </row>
    <row customHeight="1" ht="17.25">
      <c s="73">
        <v>1030171</v>
      </c>
      <c s="81" t="s">
        <v>2530</v>
      </c>
      <c s="348"/>
      <c s="380"/>
      <c s="334">
        <f>SUM(C35:D35)</f>
        <v>0</v>
      </c>
    </row>
    <row customHeight="1" ht="17.25">
      <c s="73">
        <v>1030172</v>
      </c>
      <c s="81" t="s">
        <v>2490</v>
      </c>
      <c s="348"/>
      <c s="380"/>
      <c s="334">
        <f>SUM(C36:D36)</f>
        <v>0</v>
      </c>
    </row>
    <row customHeight="1" ht="17.25">
      <c s="73">
        <v>1030173</v>
      </c>
      <c s="81" t="s">
        <v>2587</v>
      </c>
      <c s="348"/>
      <c s="380"/>
      <c s="334">
        <f>SUM(C37:D37)</f>
        <v>0</v>
      </c>
    </row>
    <row customHeight="1" ht="17.25">
      <c s="73">
        <v>1030174</v>
      </c>
      <c s="81" t="s">
        <v>2552</v>
      </c>
      <c s="348"/>
      <c s="380"/>
      <c s="334">
        <f>SUM(C38:D38)</f>
        <v>0</v>
      </c>
    </row>
    <row customHeight="1" ht="17.25">
      <c s="73">
        <v>1030175</v>
      </c>
      <c s="81" t="s">
        <v>2327</v>
      </c>
      <c s="348"/>
      <c s="380"/>
      <c s="334">
        <f>SUM(C39:D39)</f>
        <v>0</v>
      </c>
    </row>
    <row customHeight="1" ht="17.25">
      <c s="73">
        <v>1030176</v>
      </c>
      <c s="81" t="s">
        <v>2484</v>
      </c>
      <c s="348">
        <v>20</v>
      </c>
      <c s="380"/>
      <c s="334">
        <f>SUM(C40:D40)</f>
        <v>20</v>
      </c>
    </row>
    <row customHeight="1" ht="17.25">
      <c s="73">
        <v>1030177</v>
      </c>
      <c s="81" t="s">
        <v>2645</v>
      </c>
      <c s="348"/>
      <c s="380"/>
      <c s="334">
        <f>SUM(C41:D41)</f>
        <v>0</v>
      </c>
    </row>
    <row customHeight="1" ht="17.25">
      <c s="73">
        <v>1030178</v>
      </c>
      <c s="81" t="s">
        <v>2426</v>
      </c>
      <c s="348"/>
      <c s="380"/>
      <c s="334">
        <f>SUM(C42:D42)</f>
        <v>0</v>
      </c>
    </row>
    <row customHeight="1" ht="17.25">
      <c s="88">
        <v>1030199</v>
      </c>
      <c s="133" t="s">
        <v>2648</v>
      </c>
      <c s="348">
        <v>380</v>
      </c>
      <c s="380"/>
      <c s="334">
        <f>SUM(C43:D43)</f>
        <v>380</v>
      </c>
    </row>
    <row customHeight="1" ht="17.25">
      <c s="73">
        <v>1039910</v>
      </c>
      <c s="55" t="s">
        <v>2606</v>
      </c>
      <c s="348"/>
      <c s="380"/>
      <c s="334">
        <f>SUM(C44:D44)</f>
        <v>0</v>
      </c>
    </row>
  </sheetData>
  <sheetProtection autoFilter="0" sort="1" allowResizeRows="1" allowResizeColumns="1" objects="1" allowDragInsertRows="1" allowDragInsertColumns="1" insertRows="1" insertColumns="1" deleteRows="1" deleteColumns="1"/>
  <mergeCells count="3">
    <mergeCell ref="A1:E1"/>
    <mergeCell ref="A2:E2"/>
    <mergeCell ref="A3:E3"/>
  </mergeCells>
  <dataValidations count="1">
    <dataValidation type="decimal" allowBlank="1" showInputMessage="1" showErrorMessage="1" sqref="C5:E44">
      <formula1>-99999999999999</formula1>
      <formula2>99999999999999</formula2>
    </dataValidation>
  </dataValidations>
  <printOptions gridLines="1" horizont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B3F8C8-CD2B-046C-B568-F64C39F60128}" mc:Ignorable="x14ac">
  <dimension ref="A1:O61"/>
  <sheetViews>
    <sheetView defaultGridColor="0" colorId="8" topLeftCell="A1" workbookViewId="0" showZeros="0">
      <selection activeCell="A1" sqref="A1:O1"/>
    </sheetView>
  </sheetViews>
  <sheetFormatPr defaultColWidth="9.125" customHeight="1" defaultRowHeight="12.75"/>
  <cols>
    <col min="1" max="1" style="296" width="9.125"/>
    <col min="2" max="2" style="296" width="50.375" customWidth="1"/>
    <col min="3" max="9" style="296" width="14.625" customWidth="1"/>
    <col min="10" max="10" style="410" width="14.625" customWidth="1"/>
    <col min="11" max="15" style="296" width="14.625" customWidth="1"/>
  </cols>
  <sheetData>
    <row customHeight="1" ht="33.75">
      <c s="352" t="str">
        <f>'##BASEINFO'!$B$2&amp;"度"&amp;'##BASEINFO'!$B$7&amp;"政府性基金支出预算变动情况录入表"</f>
        <v>2015年度芷江侗族自治县政府性基金支出预算变动情况录入表</v>
      </c>
      <c s="66"/>
      <c s="66"/>
      <c s="66"/>
      <c s="66"/>
      <c s="66"/>
      <c s="66"/>
      <c s="66"/>
      <c s="66"/>
      <c s="66"/>
      <c s="66"/>
      <c s="66"/>
      <c s="66"/>
      <c s="66"/>
      <c s="66"/>
    </row>
    <row customHeight="1" ht="17.25">
      <c s="118" t="s">
        <v>163</v>
      </c>
      <c s="118"/>
      <c s="118"/>
      <c s="118"/>
      <c s="118"/>
      <c s="118"/>
      <c s="118"/>
      <c s="118"/>
      <c s="118"/>
      <c s="118"/>
      <c s="118"/>
      <c s="118"/>
      <c s="118"/>
      <c s="118"/>
      <c s="118"/>
    </row>
    <row customHeight="1" ht="17.25">
      <c s="138" t="s">
        <v>179</v>
      </c>
      <c s="138"/>
      <c s="138"/>
      <c s="138"/>
      <c s="138"/>
      <c s="138"/>
      <c s="138"/>
      <c s="138"/>
      <c s="138"/>
      <c s="138"/>
      <c s="138"/>
      <c s="138"/>
      <c s="138"/>
      <c s="138"/>
      <c s="138"/>
    </row>
    <row customHeight="1" ht="17.25">
      <c s="96" t="s">
        <v>180</v>
      </c>
      <c s="96" t="s">
        <v>181</v>
      </c>
      <c s="97" t="s">
        <v>2206</v>
      </c>
      <c s="96" t="s">
        <v>2207</v>
      </c>
      <c s="96"/>
      <c s="96"/>
      <c s="96"/>
      <c s="96"/>
      <c s="96"/>
      <c s="96"/>
      <c s="96"/>
      <c s="96"/>
      <c s="96"/>
      <c s="153" t="s">
        <v>2208</v>
      </c>
      <c s="96" t="s">
        <v>182</v>
      </c>
    </row>
    <row customHeight="1" ht="28.5">
      <c s="86"/>
      <c s="86"/>
      <c s="87"/>
      <c s="136" t="s">
        <v>2211</v>
      </c>
      <c s="136" t="s">
        <v>2675</v>
      </c>
      <c s="136" t="s">
        <v>2161</v>
      </c>
      <c s="136" t="s">
        <v>2175</v>
      </c>
      <c s="136" t="s">
        <v>2676</v>
      </c>
      <c s="136" t="s">
        <v>2677</v>
      </c>
      <c s="136" t="s">
        <v>2235</v>
      </c>
      <c s="136" t="s">
        <v>2236</v>
      </c>
      <c s="136" t="s">
        <v>2176</v>
      </c>
      <c s="136" t="s">
        <v>2678</v>
      </c>
      <c s="86"/>
      <c s="86"/>
    </row>
    <row customHeight="1" ht="17.25">
      <c s="55"/>
      <c s="132" t="s">
        <v>2284</v>
      </c>
      <c s="334">
        <f>SUM(C7,C9,C11,C14,C17,C26,C33,C42,C49,C51,C55,C60,C61)</f>
        <v>13672</v>
      </c>
      <c s="334">
        <f>SUM(E6:M6)</f>
        <v>32231</v>
      </c>
      <c s="334">
        <f>SUM(E7,E9,E11,E14,E17,E26,E33,E42,E49,E51,E55,E60,E61)</f>
        <v>13341</v>
      </c>
      <c s="334">
        <f>SUM(F7,F9,F11,F14,F17,F26,F33,F42,F49,F51,F55,F60,F61)</f>
        <v>0</v>
      </c>
      <c s="334">
        <f>SUM(G7,G9,G11,G14,G17,G26,G33,G42,G49,G51,G55,G60,G61)</f>
        <v>0</v>
      </c>
      <c s="334">
        <f>SUM(H7,H9,H11,H14,H17,H26,H33,H42,H49,H51,H55,H60,H61)</f>
        <v>12</v>
      </c>
      <c s="334">
        <f>SUM(I7,I9,I11,I14,I17,I26,I33,I42,I49,I51,I55,I60,I61)</f>
        <v>18878</v>
      </c>
      <c s="334">
        <f>SUM(J7,J9,J11,J14,J17,J26,J33,J42,J49,J51,J55,J60,J61)</f>
        <v>0</v>
      </c>
      <c s="377">
        <f>SUM(K7,K9,K11,K14,K17,K26,K33,K42,K49,K51,K55,K60,K61)</f>
        <v>0</v>
      </c>
      <c s="334">
        <f>SUM(L7,L9,L11,L14,L17,L26,L33,L42,L49,L51,L55,L60,L61)</f>
        <v>0</v>
      </c>
      <c s="408">
        <f>SUM(M7,M9,M11,M14,M17,M26,M33,M42,M49,M51,M55,M60,M61)</f>
        <v>0</v>
      </c>
      <c s="334">
        <f>SUM(C6:D6)</f>
        <v>45903</v>
      </c>
      <c s="334">
        <f>SUM(O7,O9,O11,O14,O17,O26,O33,O42,O49,O51,O55,O60,O61)</f>
        <v>45892</v>
      </c>
    </row>
    <row customHeight="1" ht="17.25">
      <c s="121">
        <v>206</v>
      </c>
      <c s="84" t="s">
        <v>1314</v>
      </c>
      <c s="334">
        <f>C8</f>
        <v>0</v>
      </c>
      <c s="334">
        <f>SUM(E7:M7)</f>
        <v>0</v>
      </c>
      <c s="334">
        <f>E8</f>
        <v>0</v>
      </c>
      <c s="334">
        <f>F8</f>
        <v>0</v>
      </c>
      <c s="334">
        <f>G8</f>
        <v>0</v>
      </c>
      <c s="334">
        <f>H8</f>
        <v>0</v>
      </c>
      <c s="334">
        <f>I8</f>
        <v>0</v>
      </c>
      <c s="334">
        <f>J8</f>
        <v>0</v>
      </c>
      <c s="377">
        <f>K8</f>
        <v>0</v>
      </c>
      <c s="334">
        <f>L8</f>
        <v>0</v>
      </c>
      <c s="408">
        <f>M8</f>
        <v>0</v>
      </c>
      <c s="334">
        <f>SUM(C7:D7)</f>
        <v>0</v>
      </c>
      <c s="334">
        <f>O8</f>
        <v>0</v>
      </c>
    </row>
    <row customHeight="1" ht="17.25">
      <c s="121">
        <v>20610</v>
      </c>
      <c s="81" t="s">
        <v>2679</v>
      </c>
      <c s="348"/>
      <c s="334">
        <f>SUM(E8:M8)</f>
        <v>0</v>
      </c>
      <c s="348"/>
      <c s="340"/>
      <c s="348"/>
      <c s="340"/>
      <c s="348"/>
      <c s="340"/>
      <c s="348"/>
      <c s="348"/>
      <c s="380"/>
      <c s="334">
        <f>SUM(C8:D8)</f>
        <v>0</v>
      </c>
      <c s="334">
        <f>L06!O7</f>
        <v>0</v>
      </c>
    </row>
    <row customHeight="1" ht="17.25">
      <c s="121">
        <v>207</v>
      </c>
      <c s="84" t="s">
        <v>1362</v>
      </c>
      <c s="334">
        <f>C10</f>
        <v>0</v>
      </c>
      <c s="334">
        <f>SUM(E9:M9)</f>
        <v>0</v>
      </c>
      <c s="334">
        <f>E10</f>
        <v>0</v>
      </c>
      <c s="334">
        <f>F10</f>
        <v>0</v>
      </c>
      <c s="334">
        <f>G10</f>
        <v>0</v>
      </c>
      <c s="334">
        <f>H10</f>
        <v>0</v>
      </c>
      <c s="334">
        <f>I10</f>
        <v>0</v>
      </c>
      <c s="334">
        <f>J10</f>
        <v>0</v>
      </c>
      <c s="377">
        <f>K10</f>
        <v>0</v>
      </c>
      <c s="334">
        <f>L10</f>
        <v>0</v>
      </c>
      <c s="408">
        <f>M10</f>
        <v>0</v>
      </c>
      <c s="334">
        <f>SUM(C9:D9)</f>
        <v>0</v>
      </c>
      <c s="334">
        <f>O10</f>
        <v>0</v>
      </c>
    </row>
    <row customHeight="1" ht="17.25">
      <c s="121">
        <v>20707</v>
      </c>
      <c s="81" t="s">
        <v>2298</v>
      </c>
      <c s="348"/>
      <c s="334">
        <f>SUM(E10:M10)</f>
        <v>0</v>
      </c>
      <c s="348"/>
      <c s="340"/>
      <c s="348"/>
      <c s="340"/>
      <c s="348"/>
      <c s="340"/>
      <c s="348"/>
      <c s="348"/>
      <c s="380"/>
      <c s="334">
        <f>SUM(C10:D10)</f>
        <v>0</v>
      </c>
      <c s="334">
        <f>L06!O15</f>
        <v>0</v>
      </c>
    </row>
    <row customHeight="1" ht="17.25">
      <c s="121">
        <v>208</v>
      </c>
      <c s="84" t="s">
        <v>1402</v>
      </c>
      <c s="334">
        <f>SUM(C12:C13)</f>
        <v>180</v>
      </c>
      <c s="334">
        <f>SUM(E11:M11)</f>
        <v>1455</v>
      </c>
      <c s="334">
        <f>SUM(E12:E13)</f>
        <v>1627</v>
      </c>
      <c s="334">
        <f>SUM(F12:F13)</f>
        <v>0</v>
      </c>
      <c s="334">
        <f>SUM(G12:G13)</f>
        <v>0</v>
      </c>
      <c s="334">
        <f>SUM(H12:H13)</f>
        <v>0</v>
      </c>
      <c s="334">
        <f>SUM(I12:I13)</f>
        <v>-172</v>
      </c>
      <c s="334">
        <f>SUM(J12:J13)</f>
        <v>0</v>
      </c>
      <c s="377">
        <f>SUM(K12:K13)</f>
        <v>0</v>
      </c>
      <c s="334">
        <f>SUM(L12:L13)</f>
        <v>0</v>
      </c>
      <c s="408">
        <f>SUM(M12:M13)</f>
        <v>0</v>
      </c>
      <c s="334">
        <f>SUM(C11:D11)</f>
        <v>1635</v>
      </c>
      <c s="334">
        <f>SUM(O12:O13)</f>
        <v>1635</v>
      </c>
    </row>
    <row customHeight="1" ht="17.25">
      <c s="121">
        <v>20822</v>
      </c>
      <c s="81" t="s">
        <v>2680</v>
      </c>
      <c s="348"/>
      <c s="334">
        <f>SUM(E12:M12)</f>
        <v>1512</v>
      </c>
      <c s="348">
        <v>1512</v>
      </c>
      <c s="340"/>
      <c s="348"/>
      <c s="340"/>
      <c s="348"/>
      <c s="340"/>
      <c s="348"/>
      <c s="348"/>
      <c s="380"/>
      <c s="334">
        <f>SUM(C12:D12)</f>
        <v>1512</v>
      </c>
      <c s="334">
        <f>L06!O22</f>
        <v>1512</v>
      </c>
    </row>
    <row customHeight="1" ht="17.25">
      <c s="121">
        <v>20823</v>
      </c>
      <c s="81" t="s">
        <v>2314</v>
      </c>
      <c s="348">
        <v>180</v>
      </c>
      <c s="334">
        <f>SUM(E13:M13)</f>
        <v>-57</v>
      </c>
      <c s="348">
        <v>115</v>
      </c>
      <c s="340"/>
      <c s="348"/>
      <c s="340"/>
      <c s="348">
        <v>-172</v>
      </c>
      <c s="340"/>
      <c s="348"/>
      <c s="348"/>
      <c s="380"/>
      <c s="334">
        <f>SUM(C13:D13)</f>
        <v>123</v>
      </c>
      <c s="334">
        <f>L06!O27</f>
        <v>123</v>
      </c>
    </row>
    <row customHeight="1" ht="17.25">
      <c s="121">
        <v>211</v>
      </c>
      <c s="84" t="s">
        <v>1562</v>
      </c>
      <c s="334">
        <f>SUM(C15:C16)</f>
        <v>0</v>
      </c>
      <c s="334">
        <f>SUM(E14:M14)</f>
        <v>0</v>
      </c>
      <c s="334">
        <f>SUM(E15:E16)</f>
        <v>0</v>
      </c>
      <c s="334">
        <f>SUM(F15:F16)</f>
        <v>0</v>
      </c>
      <c s="334">
        <f>SUM(G15:G16)</f>
        <v>0</v>
      </c>
      <c s="334">
        <f>SUM(H15:H16)</f>
        <v>0</v>
      </c>
      <c s="334">
        <f>SUM(I15:I16)</f>
        <v>0</v>
      </c>
      <c s="334">
        <f>SUM(J15:J16)</f>
        <v>0</v>
      </c>
      <c s="377">
        <f>SUM(K15:K16)</f>
        <v>0</v>
      </c>
      <c s="334">
        <f>SUM(L15:L16)</f>
        <v>0</v>
      </c>
      <c s="408">
        <f>SUM(M15:M16)</f>
        <v>0</v>
      </c>
      <c s="334">
        <f>SUM(C14:D14)</f>
        <v>0</v>
      </c>
      <c s="334">
        <f>SUM(O15:O16)</f>
        <v>0</v>
      </c>
    </row>
    <row customHeight="1" ht="17.25">
      <c s="121">
        <v>21160</v>
      </c>
      <c s="81" t="s">
        <v>2681</v>
      </c>
      <c s="348"/>
      <c s="334">
        <f>SUM(E15:M15)</f>
        <v>0</v>
      </c>
      <c s="348"/>
      <c s="340"/>
      <c s="348"/>
      <c s="340"/>
      <c s="348"/>
      <c s="340"/>
      <c s="348"/>
      <c s="348"/>
      <c s="380"/>
      <c s="334">
        <f>SUM(C15:D15)</f>
        <v>0</v>
      </c>
      <c s="334">
        <f>L06!O33</f>
        <v>0</v>
      </c>
    </row>
    <row customHeight="1" ht="17.25">
      <c s="121">
        <v>21161</v>
      </c>
      <c s="81" t="s">
        <v>2682</v>
      </c>
      <c s="348"/>
      <c s="334">
        <f>SUM(E16:M16)</f>
        <v>0</v>
      </c>
      <c s="348"/>
      <c s="340"/>
      <c s="348"/>
      <c s="340"/>
      <c s="348"/>
      <c s="340"/>
      <c s="348"/>
      <c s="348"/>
      <c s="380"/>
      <c s="334">
        <f>SUM(C16:D16)</f>
        <v>0</v>
      </c>
      <c s="334">
        <f>L06!O38</f>
        <v>0</v>
      </c>
    </row>
    <row customHeight="1" ht="17.25">
      <c s="121">
        <v>212</v>
      </c>
      <c s="84" t="s">
        <v>1639</v>
      </c>
      <c s="334">
        <f>SUM(C18:C25)</f>
        <v>12912</v>
      </c>
      <c s="334">
        <f>SUM(E17:M17)</f>
        <v>28302</v>
      </c>
      <c s="334">
        <f>SUM(E18:E25)</f>
        <v>9351</v>
      </c>
      <c s="334">
        <f>SUM(F18:F25)</f>
        <v>0</v>
      </c>
      <c s="334">
        <f>SUM(G18:G25)</f>
        <v>0</v>
      </c>
      <c s="334">
        <f>SUM(H18:H25)</f>
        <v>0</v>
      </c>
      <c s="334">
        <f>SUM(I18:I25)</f>
        <v>18951</v>
      </c>
      <c s="334">
        <f>SUM(J18:J25)</f>
        <v>0</v>
      </c>
      <c s="377">
        <f>SUM(K18:K25)</f>
        <v>0</v>
      </c>
      <c s="334">
        <f>SUM(L18:L25)</f>
        <v>0</v>
      </c>
      <c s="408">
        <f>SUM(M18:M25)</f>
        <v>0</v>
      </c>
      <c s="334">
        <f>SUM(C17:D17)</f>
        <v>41214</v>
      </c>
      <c s="334">
        <f>SUM(O18:O25)</f>
        <v>41214</v>
      </c>
    </row>
    <row customHeight="1" ht="17.25">
      <c s="121">
        <v>21207</v>
      </c>
      <c s="81" t="s">
        <v>2342</v>
      </c>
      <c s="348"/>
      <c s="334">
        <f>SUM(E18:M18)</f>
        <v>25</v>
      </c>
      <c s="348">
        <v>25</v>
      </c>
      <c s="340"/>
      <c s="348"/>
      <c s="340"/>
      <c s="348"/>
      <c s="340"/>
      <c s="348"/>
      <c s="348"/>
      <c s="380"/>
      <c s="334">
        <f>SUM(C18:D18)</f>
        <v>25</v>
      </c>
      <c s="334">
        <f>L06!O44</f>
        <v>25</v>
      </c>
    </row>
    <row customHeight="1" ht="17.25">
      <c s="121">
        <v>21208</v>
      </c>
      <c s="81" t="s">
        <v>2360</v>
      </c>
      <c s="348">
        <v>11954</v>
      </c>
      <c s="334">
        <f>SUM(E19:M19)</f>
        <v>17947</v>
      </c>
      <c s="348">
        <v>9</v>
      </c>
      <c s="340"/>
      <c s="348"/>
      <c s="340"/>
      <c s="348">
        <v>17938</v>
      </c>
      <c s="340"/>
      <c s="348"/>
      <c s="348"/>
      <c s="380"/>
      <c s="334">
        <f>SUM(C19:D19)</f>
        <v>29901</v>
      </c>
      <c s="334">
        <f>L06!O54</f>
        <v>29901</v>
      </c>
    </row>
    <row customHeight="1" ht="17.25">
      <c s="121">
        <v>21209</v>
      </c>
      <c s="81" t="s">
        <v>2383</v>
      </c>
      <c s="348">
        <v>130</v>
      </c>
      <c s="334">
        <f>SUM(E20:M20)</f>
        <v>-21</v>
      </c>
      <c s="348"/>
      <c s="340"/>
      <c s="348"/>
      <c s="340"/>
      <c s="348">
        <v>-21</v>
      </c>
      <c s="340"/>
      <c s="348"/>
      <c s="348"/>
      <c s="380"/>
      <c s="334">
        <f>SUM(C20:D20)</f>
        <v>109</v>
      </c>
      <c s="334">
        <f>L06!O70</f>
        <v>109</v>
      </c>
    </row>
    <row customHeight="1" ht="17.25">
      <c s="121">
        <v>21210</v>
      </c>
      <c s="81" t="s">
        <v>2394</v>
      </c>
      <c s="348">
        <v>600</v>
      </c>
      <c s="334">
        <f>SUM(E21:M21)</f>
        <v>779</v>
      </c>
      <c s="348"/>
      <c s="340"/>
      <c s="348"/>
      <c s="340"/>
      <c s="348">
        <v>779</v>
      </c>
      <c s="340"/>
      <c s="348"/>
      <c s="348"/>
      <c s="380"/>
      <c s="334">
        <f>SUM(C21:D21)</f>
        <v>1379</v>
      </c>
      <c s="334">
        <f>L06!O79</f>
        <v>1379</v>
      </c>
    </row>
    <row customHeight="1" ht="17.25">
      <c s="121">
        <v>21211</v>
      </c>
      <c s="81" t="s">
        <v>2401</v>
      </c>
      <c s="348">
        <v>28</v>
      </c>
      <c s="334">
        <f>SUM(E22:M22)</f>
        <v>50</v>
      </c>
      <c s="348"/>
      <c s="340"/>
      <c s="348"/>
      <c s="340"/>
      <c s="348">
        <v>50</v>
      </c>
      <c s="340"/>
      <c s="348"/>
      <c s="348"/>
      <c s="380"/>
      <c s="334">
        <f>SUM(C22:D22)</f>
        <v>78</v>
      </c>
      <c s="334">
        <f>L06!O86</f>
        <v>78</v>
      </c>
    </row>
    <row customHeight="1" ht="17.25">
      <c s="121">
        <v>21212</v>
      </c>
      <c s="81" t="s">
        <v>2408</v>
      </c>
      <c s="348"/>
      <c s="334">
        <f>SUM(E23:M23)</f>
        <v>9317</v>
      </c>
      <c s="348">
        <v>9317</v>
      </c>
      <c s="340"/>
      <c s="348"/>
      <c s="340"/>
      <c s="348"/>
      <c s="340"/>
      <c s="348"/>
      <c s="348"/>
      <c s="380"/>
      <c s="334">
        <f>SUM(C23:D23)</f>
        <v>9317</v>
      </c>
      <c s="334">
        <f>L06!O90</f>
        <v>9317</v>
      </c>
    </row>
    <row customHeight="1" ht="17.25">
      <c s="121">
        <v>21213</v>
      </c>
      <c s="81" t="s">
        <v>2422</v>
      </c>
      <c s="348">
        <v>200</v>
      </c>
      <c s="334">
        <f>SUM(E24:M24)</f>
        <v>35</v>
      </c>
      <c s="348"/>
      <c s="340"/>
      <c s="348"/>
      <c s="340"/>
      <c s="348">
        <v>35</v>
      </c>
      <c s="340"/>
      <c s="348"/>
      <c s="348"/>
      <c s="380"/>
      <c s="334">
        <f>SUM(C24:D24)</f>
        <v>235</v>
      </c>
      <c s="334">
        <f>L06!O99</f>
        <v>235</v>
      </c>
    </row>
    <row customHeight="1" ht="17.25">
      <c s="121">
        <v>21214</v>
      </c>
      <c s="81" t="s">
        <v>2429</v>
      </c>
      <c s="348"/>
      <c s="334">
        <f>SUM(E25:M25)</f>
        <v>170</v>
      </c>
      <c s="348"/>
      <c s="340"/>
      <c s="348"/>
      <c s="340"/>
      <c s="348">
        <v>170</v>
      </c>
      <c s="340"/>
      <c s="348"/>
      <c s="348"/>
      <c s="380"/>
      <c s="334">
        <f>SUM(C25:D25)</f>
        <v>170</v>
      </c>
      <c s="334">
        <f>L06!O108</f>
        <v>170</v>
      </c>
    </row>
    <row customHeight="1" ht="17.25">
      <c s="121">
        <v>213</v>
      </c>
      <c s="84" t="s">
        <v>1660</v>
      </c>
      <c s="334">
        <f>SUM(C27:C32)</f>
        <v>20</v>
      </c>
      <c s="334">
        <f>SUM(E26:M26)</f>
        <v>662</v>
      </c>
      <c s="334">
        <f>SUM(E27:E32)</f>
        <v>675</v>
      </c>
      <c s="334">
        <f>SUM(F27:F32)</f>
        <v>0</v>
      </c>
      <c s="334">
        <f>SUM(G27:G32)</f>
        <v>0</v>
      </c>
      <c s="334">
        <f>SUM(H27:H32)</f>
        <v>0</v>
      </c>
      <c s="334">
        <f>SUM(I27:I32)</f>
        <v>-13</v>
      </c>
      <c s="334">
        <f>SUM(J27:J32)</f>
        <v>0</v>
      </c>
      <c s="377">
        <f>SUM(K27:K32)</f>
        <v>0</v>
      </c>
      <c s="334">
        <f>SUM(L27:L32)</f>
        <v>0</v>
      </c>
      <c s="408">
        <f>SUM(M27:M32)</f>
        <v>0</v>
      </c>
      <c s="334">
        <f>SUM(C26:D26)</f>
        <v>682</v>
      </c>
      <c s="334">
        <f>SUM(O27:O32)</f>
        <v>682</v>
      </c>
    </row>
    <row customHeight="1" ht="17.25">
      <c s="121">
        <v>21360</v>
      </c>
      <c s="81" t="s">
        <v>2438</v>
      </c>
      <c s="348"/>
      <c s="334">
        <f>SUM(E27:M27)</f>
        <v>0</v>
      </c>
      <c s="348"/>
      <c s="340"/>
      <c s="348"/>
      <c s="340"/>
      <c s="348"/>
      <c s="340"/>
      <c s="348"/>
      <c s="348"/>
      <c s="380"/>
      <c s="334">
        <f>SUM(C27:D27)</f>
        <v>0</v>
      </c>
      <c s="334">
        <f>L06!O115</f>
        <v>0</v>
      </c>
    </row>
    <row customHeight="1" ht="17.25">
      <c s="121">
        <v>21366</v>
      </c>
      <c s="81" t="s">
        <v>2450</v>
      </c>
      <c s="348"/>
      <c s="334">
        <f>SUM(E28:M28)</f>
        <v>670</v>
      </c>
      <c s="348">
        <v>670</v>
      </c>
      <c s="340"/>
      <c s="348"/>
      <c s="340"/>
      <c s="348"/>
      <c s="340"/>
      <c s="348"/>
      <c s="348"/>
      <c s="380"/>
      <c s="334">
        <f>SUM(C28:D28)</f>
        <v>670</v>
      </c>
      <c s="334">
        <f>L06!O124</f>
        <v>670</v>
      </c>
    </row>
    <row customHeight="1" ht="17.25">
      <c s="121">
        <v>21367</v>
      </c>
      <c s="81" t="s">
        <v>2683</v>
      </c>
      <c s="348"/>
      <c s="334">
        <f>SUM(E29:M29)</f>
        <v>0</v>
      </c>
      <c s="348"/>
      <c s="340"/>
      <c s="348"/>
      <c s="340"/>
      <c s="348"/>
      <c s="340"/>
      <c s="348"/>
      <c s="348"/>
      <c s="380"/>
      <c s="334">
        <f>SUM(C29:D29)</f>
        <v>0</v>
      </c>
      <c s="334">
        <f>L06!O131</f>
        <v>0</v>
      </c>
    </row>
    <row customHeight="1" ht="17.25">
      <c s="121">
        <v>21368</v>
      </c>
      <c s="81" t="s">
        <v>2468</v>
      </c>
      <c s="348"/>
      <c s="334">
        <f>SUM(E30:M30)</f>
        <v>0</v>
      </c>
      <c s="348"/>
      <c s="340"/>
      <c s="348"/>
      <c s="340"/>
      <c s="348"/>
      <c s="340"/>
      <c s="348"/>
      <c s="348"/>
      <c s="380"/>
      <c s="334">
        <f>SUM(C30:D30)</f>
        <v>0</v>
      </c>
      <c s="334">
        <f>L06!O137</f>
        <v>0</v>
      </c>
    </row>
    <row customHeight="1" ht="17.25">
      <c s="121">
        <v>21369</v>
      </c>
      <c s="81" t="s">
        <v>2476</v>
      </c>
      <c s="348"/>
      <c s="334">
        <f>SUM(E31:M31)</f>
        <v>0</v>
      </c>
      <c s="348"/>
      <c s="340"/>
      <c s="348"/>
      <c s="340"/>
      <c s="348"/>
      <c s="340"/>
      <c s="348"/>
      <c s="348"/>
      <c s="380"/>
      <c s="334">
        <f>SUM(C31:D31)</f>
        <v>0</v>
      </c>
      <c s="334">
        <f>L06!O143</f>
        <v>0</v>
      </c>
    </row>
    <row customHeight="1" ht="17.25">
      <c s="134">
        <v>21370</v>
      </c>
      <c s="133" t="s">
        <v>2684</v>
      </c>
      <c s="348">
        <v>20</v>
      </c>
      <c s="334">
        <f>SUM(E32:M32)</f>
        <v>-8</v>
      </c>
      <c s="348">
        <v>5</v>
      </c>
      <c s="340"/>
      <c s="348"/>
      <c s="340"/>
      <c s="348">
        <v>-13</v>
      </c>
      <c s="340"/>
      <c s="348"/>
      <c s="348"/>
      <c s="380"/>
      <c s="334">
        <f>SUM(C32:D32)</f>
        <v>12</v>
      </c>
      <c s="334">
        <f>L06!O150</f>
        <v>12</v>
      </c>
    </row>
    <row customHeight="1" ht="17.25">
      <c s="134">
        <v>214</v>
      </c>
      <c s="84" t="s">
        <v>1774</v>
      </c>
      <c s="334">
        <f>SUM(C34,C36:C41)</f>
        <v>0</v>
      </c>
      <c s="334">
        <f>SUM(E33:M33)</f>
        <v>0</v>
      </c>
      <c s="334">
        <f>SUM(E34,E36:E41)</f>
        <v>0</v>
      </c>
      <c s="334">
        <f>SUM(F34,F36:F41)</f>
        <v>0</v>
      </c>
      <c s="334">
        <f>SUM(G34,G36:G41)</f>
        <v>0</v>
      </c>
      <c s="334">
        <f>SUM(H34,H36:H41)</f>
        <v>0</v>
      </c>
      <c s="334">
        <f>SUM(I34,I36:I41)</f>
        <v>0</v>
      </c>
      <c s="334">
        <f>SUM(J34,J36:J41)</f>
        <v>0</v>
      </c>
      <c s="377">
        <f>SUM(K34,K36:K41)</f>
        <v>0</v>
      </c>
      <c s="334">
        <f>SUM(L34,L36:L41)</f>
        <v>0</v>
      </c>
      <c s="408">
        <f>SUM(M34,M36:M41)</f>
        <v>0</v>
      </c>
      <c s="334">
        <f>SUM(C33:D33)</f>
        <v>0</v>
      </c>
      <c s="334">
        <f>SUM(O34,O36:O41)</f>
        <v>0</v>
      </c>
    </row>
    <row customHeight="1" ht="17.25">
      <c s="121">
        <v>21402</v>
      </c>
      <c s="81" t="s">
        <v>1802</v>
      </c>
      <c s="334">
        <f>C35</f>
        <v>0</v>
      </c>
      <c s="334">
        <f>SUM(E34:M34)</f>
        <v>0</v>
      </c>
      <c s="334">
        <f>E35</f>
        <v>0</v>
      </c>
      <c s="334">
        <f>F35</f>
        <v>0</v>
      </c>
      <c s="334">
        <f>G35</f>
        <v>0</v>
      </c>
      <c s="334">
        <f>H35</f>
        <v>0</v>
      </c>
      <c s="334">
        <f>I35</f>
        <v>0</v>
      </c>
      <c s="334">
        <f>J35</f>
        <v>0</v>
      </c>
      <c s="377">
        <f>K35</f>
        <v>0</v>
      </c>
      <c s="334">
        <f>L35</f>
        <v>0</v>
      </c>
      <c s="408">
        <f>M35</f>
        <v>0</v>
      </c>
      <c s="334">
        <f>SUM(C34:D34)</f>
        <v>0</v>
      </c>
      <c s="334">
        <f>O35</f>
        <v>0</v>
      </c>
    </row>
    <row customHeight="1" ht="17.25">
      <c s="121">
        <v>2140280</v>
      </c>
      <c s="81" t="s">
        <v>2685</v>
      </c>
      <c s="348"/>
      <c s="334">
        <f>SUM(E35:M35)</f>
        <v>0</v>
      </c>
      <c s="348"/>
      <c s="340"/>
      <c s="348"/>
      <c s="340"/>
      <c s="348"/>
      <c s="340"/>
      <c s="348"/>
      <c s="348"/>
      <c s="380"/>
      <c s="334">
        <f>SUM(C35:D35)</f>
        <v>0</v>
      </c>
      <c s="334">
        <f>L06!O154</f>
        <v>0</v>
      </c>
    </row>
    <row customHeight="1" ht="17.25">
      <c s="121">
        <v>21460</v>
      </c>
      <c s="81" t="s">
        <v>2496</v>
      </c>
      <c s="348"/>
      <c s="334">
        <f>SUM(E36:M36)</f>
        <v>0</v>
      </c>
      <c s="348"/>
      <c s="340"/>
      <c s="348"/>
      <c s="340"/>
      <c s="348"/>
      <c s="340"/>
      <c s="348"/>
      <c s="348"/>
      <c s="380"/>
      <c s="334">
        <f>SUM(C36:D36)</f>
        <v>0</v>
      </c>
      <c s="334">
        <f>L06!O156</f>
        <v>0</v>
      </c>
    </row>
    <row customHeight="1" ht="17.25">
      <c s="121">
        <v>21462</v>
      </c>
      <c s="81" t="s">
        <v>2504</v>
      </c>
      <c s="348"/>
      <c s="334">
        <f>SUM(E37:M37)</f>
        <v>0</v>
      </c>
      <c s="348"/>
      <c s="340"/>
      <c s="348"/>
      <c s="340"/>
      <c s="348"/>
      <c s="340"/>
      <c s="348"/>
      <c s="348"/>
      <c s="380"/>
      <c s="334">
        <f>SUM(C37:D37)</f>
        <v>0</v>
      </c>
      <c s="334">
        <f>L06!O164</f>
        <v>0</v>
      </c>
    </row>
    <row customHeight="1" ht="17.25">
      <c s="121">
        <v>21463</v>
      </c>
      <c s="81" t="s">
        <v>2513</v>
      </c>
      <c s="348"/>
      <c s="334">
        <f>SUM(E38:M38)</f>
        <v>0</v>
      </c>
      <c s="348"/>
      <c s="340"/>
      <c s="348"/>
      <c s="340"/>
      <c s="348"/>
      <c s="340"/>
      <c s="348"/>
      <c s="348"/>
      <c s="380"/>
      <c s="334">
        <f>SUM(C38:D38)</f>
        <v>0</v>
      </c>
      <c s="334">
        <f>L06!O172</f>
        <v>0</v>
      </c>
    </row>
    <row customHeight="1" ht="17.25">
      <c s="121">
        <v>21464</v>
      </c>
      <c s="81" t="s">
        <v>2686</v>
      </c>
      <c s="348"/>
      <c s="334">
        <f>SUM(E39:M39)</f>
        <v>0</v>
      </c>
      <c s="348"/>
      <c s="340"/>
      <c s="348"/>
      <c s="340"/>
      <c s="348"/>
      <c s="340"/>
      <c s="348"/>
      <c s="348"/>
      <c s="380"/>
      <c s="334">
        <f>SUM(C39:D39)</f>
        <v>0</v>
      </c>
      <c s="334">
        <f>L06!O179</f>
        <v>0</v>
      </c>
    </row>
    <row customHeight="1" ht="17.25">
      <c s="121">
        <v>21468</v>
      </c>
      <c s="81" t="s">
        <v>2687</v>
      </c>
      <c s="348"/>
      <c s="334">
        <f>SUM(E40:M40)</f>
        <v>0</v>
      </c>
      <c s="348"/>
      <c s="340"/>
      <c s="348"/>
      <c s="340"/>
      <c s="348"/>
      <c s="340"/>
      <c s="348"/>
      <c s="348"/>
      <c s="380"/>
      <c s="334">
        <f>SUM(C40:D40)</f>
        <v>0</v>
      </c>
      <c s="334">
        <f>L06!O188</f>
        <v>0</v>
      </c>
    </row>
    <row customHeight="1" ht="17.25">
      <c s="121">
        <v>21469</v>
      </c>
      <c s="81" t="s">
        <v>2688</v>
      </c>
      <c s="348"/>
      <c s="334">
        <f>SUM(E41:M41)</f>
        <v>0</v>
      </c>
      <c s="348"/>
      <c s="340"/>
      <c s="348"/>
      <c s="340"/>
      <c s="348"/>
      <c s="340"/>
      <c s="348"/>
      <c s="348"/>
      <c s="380"/>
      <c s="334">
        <f>SUM(C41:D41)</f>
        <v>0</v>
      </c>
      <c s="334">
        <f>L06!O195</f>
        <v>0</v>
      </c>
    </row>
    <row customHeight="1" ht="17.25">
      <c s="121">
        <v>215</v>
      </c>
      <c s="84" t="s">
        <v>1832</v>
      </c>
      <c s="334">
        <f>SUM(C43,C45:C48)</f>
        <v>180</v>
      </c>
      <c s="334">
        <f>SUM(E42:M42)</f>
        <v>38</v>
      </c>
      <c s="334">
        <f>SUM(E43,E45:E48)</f>
        <v>0</v>
      </c>
      <c s="334">
        <f>SUM(F43,F45:F48)</f>
        <v>0</v>
      </c>
      <c s="334">
        <f>SUM(G43,G45:G48)</f>
        <v>0</v>
      </c>
      <c s="334">
        <f>SUM(H43,H45:H48)</f>
        <v>12</v>
      </c>
      <c s="334">
        <f>SUM(I43,I45:I48)</f>
        <v>26</v>
      </c>
      <c s="334">
        <f>SUM(J43,J45:J48)</f>
        <v>0</v>
      </c>
      <c s="377">
        <f>SUM(K43,K45:K48)</f>
        <v>0</v>
      </c>
      <c s="334">
        <f>SUM(L43,L45:L48)</f>
        <v>0</v>
      </c>
      <c s="408">
        <f>SUM(M43,M45:M48)</f>
        <v>0</v>
      </c>
      <c s="334">
        <f>SUM(C42:D42)</f>
        <v>218</v>
      </c>
      <c s="334">
        <f>SUM(O43,O45:O48)</f>
        <v>208</v>
      </c>
    </row>
    <row customHeight="1" ht="17.25">
      <c s="121">
        <v>21505</v>
      </c>
      <c s="81" t="s">
        <v>1855</v>
      </c>
      <c s="334">
        <f>C44</f>
        <v>0</v>
      </c>
      <c s="334">
        <f>SUM(E43:M43)</f>
        <v>0</v>
      </c>
      <c s="334">
        <f>E44</f>
        <v>0</v>
      </c>
      <c s="334">
        <f>F44</f>
        <v>0</v>
      </c>
      <c s="334">
        <f>G44</f>
        <v>0</v>
      </c>
      <c s="334">
        <f>H44</f>
        <v>0</v>
      </c>
      <c s="334">
        <f>I44</f>
        <v>0</v>
      </c>
      <c s="334">
        <f>J44</f>
        <v>0</v>
      </c>
      <c s="377">
        <f>K44</f>
        <v>0</v>
      </c>
      <c s="334">
        <f>L44</f>
        <v>0</v>
      </c>
      <c s="408">
        <f>M44</f>
        <v>0</v>
      </c>
      <c s="334">
        <f>SUM(C43:D43)</f>
        <v>0</v>
      </c>
      <c s="334">
        <f>O44</f>
        <v>0</v>
      </c>
    </row>
    <row customHeight="1" ht="17.25">
      <c s="121">
        <v>2150570</v>
      </c>
      <c s="81" t="s">
        <v>2689</v>
      </c>
      <c s="348"/>
      <c s="334">
        <f>SUM(E44:M44)</f>
        <v>0</v>
      </c>
      <c s="348"/>
      <c s="340"/>
      <c s="348"/>
      <c s="340"/>
      <c s="348"/>
      <c s="340"/>
      <c s="348"/>
      <c s="348"/>
      <c s="380"/>
      <c s="334">
        <f>SUM(C44:D44)</f>
        <v>0</v>
      </c>
      <c s="334">
        <f>L06!O205</f>
        <v>0</v>
      </c>
    </row>
    <row customHeight="1" ht="17.25">
      <c s="121">
        <v>21560</v>
      </c>
      <c s="81" t="s">
        <v>2557</v>
      </c>
      <c s="348">
        <v>90</v>
      </c>
      <c s="334">
        <f>SUM(E45:M45)</f>
        <v>-34</v>
      </c>
      <c s="348"/>
      <c s="340"/>
      <c s="348"/>
      <c s="340"/>
      <c s="348">
        <v>-34</v>
      </c>
      <c s="340"/>
      <c s="348"/>
      <c s="348"/>
      <c s="380"/>
      <c s="334">
        <f>SUM(C45:D45)</f>
        <v>56</v>
      </c>
      <c s="334">
        <f>L06!O207</f>
        <v>56</v>
      </c>
    </row>
    <row customHeight="1" ht="17.25">
      <c s="121">
        <v>21561</v>
      </c>
      <c s="81" t="s">
        <v>2569</v>
      </c>
      <c s="348">
        <v>90</v>
      </c>
      <c s="334">
        <f>SUM(E46:M46)</f>
        <v>72</v>
      </c>
      <c s="348"/>
      <c s="340"/>
      <c s="348"/>
      <c s="340">
        <v>12</v>
      </c>
      <c s="348">
        <v>60</v>
      </c>
      <c s="340"/>
      <c s="348"/>
      <c s="348"/>
      <c s="380"/>
      <c s="334">
        <f>SUM(C46:D46)</f>
        <v>162</v>
      </c>
      <c s="334">
        <f>L06!O217</f>
        <v>152</v>
      </c>
    </row>
    <row customHeight="1" ht="17.25">
      <c s="121">
        <v>21562</v>
      </c>
      <c s="81" t="s">
        <v>2690</v>
      </c>
      <c s="348"/>
      <c s="334">
        <f>SUM(E47:M47)</f>
        <v>0</v>
      </c>
      <c s="348"/>
      <c s="340"/>
      <c s="348"/>
      <c s="340"/>
      <c s="348"/>
      <c s="340"/>
      <c s="348"/>
      <c s="348"/>
      <c s="380"/>
      <c s="334">
        <f>SUM(C47:D47)</f>
        <v>0</v>
      </c>
      <c s="334">
        <f>L06!O225</f>
        <v>0</v>
      </c>
    </row>
    <row customHeight="1" ht="17.25">
      <c s="121">
        <v>21564</v>
      </c>
      <c s="81" t="s">
        <v>2691</v>
      </c>
      <c s="348"/>
      <c s="334">
        <f>SUM(E48:M48)</f>
        <v>0</v>
      </c>
      <c s="348"/>
      <c s="340"/>
      <c s="348"/>
      <c s="340"/>
      <c s="348"/>
      <c s="340"/>
      <c s="348"/>
      <c s="348"/>
      <c s="380"/>
      <c s="334">
        <f>SUM(C48:D48)</f>
        <v>0</v>
      </c>
      <c s="334">
        <f>L06!O229</f>
        <v>0</v>
      </c>
    </row>
    <row customHeight="1" ht="17.25">
      <c s="121">
        <v>216</v>
      </c>
      <c s="84" t="s">
        <v>1886</v>
      </c>
      <c s="334">
        <f>C50</f>
        <v>0</v>
      </c>
      <c s="334">
        <f>SUM(E49:M49)</f>
        <v>0</v>
      </c>
      <c s="334">
        <f>E50</f>
        <v>0</v>
      </c>
      <c s="334">
        <f>F50</f>
        <v>0</v>
      </c>
      <c s="334">
        <f>G50</f>
        <v>0</v>
      </c>
      <c s="334">
        <f>H50</f>
        <v>0</v>
      </c>
      <c s="334">
        <f>I50</f>
        <v>0</v>
      </c>
      <c s="334">
        <f>J50</f>
        <v>0</v>
      </c>
      <c s="377">
        <f>K50</f>
        <v>0</v>
      </c>
      <c s="334">
        <f>L50</f>
        <v>0</v>
      </c>
      <c s="408">
        <f>M50</f>
        <v>0</v>
      </c>
      <c s="334">
        <f>SUM(C49:D49)</f>
        <v>0</v>
      </c>
      <c s="334">
        <f>O50</f>
        <v>0</v>
      </c>
    </row>
    <row customHeight="1" ht="17.25">
      <c s="121">
        <v>21660</v>
      </c>
      <c s="81" t="s">
        <v>2692</v>
      </c>
      <c s="348"/>
      <c s="334">
        <f>SUM(E50:M50)</f>
        <v>0</v>
      </c>
      <c s="348"/>
      <c s="340"/>
      <c s="348"/>
      <c s="340"/>
      <c s="348"/>
      <c s="340"/>
      <c s="348"/>
      <c s="348"/>
      <c s="380"/>
      <c s="334">
        <f>SUM(C50:D50)</f>
        <v>0</v>
      </c>
      <c s="334">
        <f>L06!O232</f>
        <v>0</v>
      </c>
    </row>
    <row customHeight="1" ht="17.25">
      <c s="121">
        <v>217</v>
      </c>
      <c s="84" t="s">
        <v>1903</v>
      </c>
      <c s="334">
        <f>C52</f>
        <v>0</v>
      </c>
      <c s="334">
        <f>SUM(E51:M51)</f>
        <v>0</v>
      </c>
      <c s="334">
        <f>E52</f>
        <v>0</v>
      </c>
      <c s="334">
        <f>F52</f>
        <v>0</v>
      </c>
      <c s="334">
        <f>G52</f>
        <v>0</v>
      </c>
      <c s="334">
        <f>H52</f>
        <v>0</v>
      </c>
      <c s="334">
        <f>I52</f>
        <v>0</v>
      </c>
      <c s="334">
        <f>J52</f>
        <v>0</v>
      </c>
      <c s="377">
        <f>K52</f>
        <v>0</v>
      </c>
      <c s="334">
        <f>L52</f>
        <v>0</v>
      </c>
      <c s="408">
        <f>M52</f>
        <v>0</v>
      </c>
      <c s="334">
        <f>SUM(C51:D51)</f>
        <v>0</v>
      </c>
      <c s="334">
        <f>O52</f>
        <v>0</v>
      </c>
    </row>
    <row customHeight="1" ht="17.25">
      <c s="121">
        <v>21704</v>
      </c>
      <c s="81" t="s">
        <v>1923</v>
      </c>
      <c s="334">
        <f>SUM(C53:C54)</f>
        <v>0</v>
      </c>
      <c s="334">
        <f>SUM(E52:M52)</f>
        <v>0</v>
      </c>
      <c s="334">
        <f>SUM(E53:E54)</f>
        <v>0</v>
      </c>
      <c s="334">
        <f>SUM(F53:F54)</f>
        <v>0</v>
      </c>
      <c s="334">
        <f>SUM(G53:G54)</f>
        <v>0</v>
      </c>
      <c s="334">
        <f>SUM(H53:H54)</f>
        <v>0</v>
      </c>
      <c s="334">
        <f>SUM(I53:I54)</f>
        <v>0</v>
      </c>
      <c s="334">
        <f>SUM(J53:J54)</f>
        <v>0</v>
      </c>
      <c s="377">
        <f>SUM(K53:K54)</f>
        <v>0</v>
      </c>
      <c s="334">
        <f>SUM(L53:L54)</f>
        <v>0</v>
      </c>
      <c s="408">
        <f>SUM(M53:M54)</f>
        <v>0</v>
      </c>
      <c s="334">
        <f>SUM(C52:D52)</f>
        <v>0</v>
      </c>
      <c s="334">
        <f>SUM(O53:O54)</f>
        <v>0</v>
      </c>
    </row>
    <row customHeight="1" ht="17.25">
      <c s="121">
        <v>2170402</v>
      </c>
      <c s="81" t="s">
        <v>2693</v>
      </c>
      <c s="348"/>
      <c s="334">
        <f>SUM(E53:M53)</f>
        <v>0</v>
      </c>
      <c s="348"/>
      <c s="340"/>
      <c s="348"/>
      <c s="340"/>
      <c s="348"/>
      <c s="340"/>
      <c s="348"/>
      <c s="348"/>
      <c s="380"/>
      <c s="334">
        <f>SUM(C53:D53)</f>
        <v>0</v>
      </c>
      <c s="334">
        <f>L06!O238</f>
        <v>0</v>
      </c>
    </row>
    <row customHeight="1" ht="17.25">
      <c s="121">
        <v>2170403</v>
      </c>
      <c s="81" t="s">
        <v>2694</v>
      </c>
      <c s="348"/>
      <c s="334">
        <f>SUM(E54:M54)</f>
        <v>0</v>
      </c>
      <c s="348"/>
      <c s="340"/>
      <c s="348"/>
      <c s="340"/>
      <c s="348"/>
      <c s="340"/>
      <c s="348"/>
      <c s="348"/>
      <c s="380"/>
      <c s="334">
        <f>SUM(C54:D54)</f>
        <v>0</v>
      </c>
      <c s="334">
        <f>L06!O239</f>
        <v>0</v>
      </c>
    </row>
    <row customHeight="1" ht="17.25">
      <c s="121">
        <v>229</v>
      </c>
      <c s="84" t="s">
        <v>2695</v>
      </c>
      <c s="334">
        <f>SUM(C56:C59)</f>
        <v>380</v>
      </c>
      <c s="334">
        <f>SUM(E55:M55)</f>
        <v>1774</v>
      </c>
      <c s="334">
        <f>SUM(E56:E59)</f>
        <v>1688</v>
      </c>
      <c s="334">
        <f>SUM(F56:F59)</f>
        <v>0</v>
      </c>
      <c s="334">
        <f>SUM(G56:G59)</f>
        <v>0</v>
      </c>
      <c s="334">
        <f>SUM(H56:H59)</f>
        <v>0</v>
      </c>
      <c s="334">
        <f>SUM(I56:I59)</f>
        <v>86</v>
      </c>
      <c s="334">
        <f>SUM(J56:J59)</f>
        <v>0</v>
      </c>
      <c s="377">
        <f>SUM(K56:K59)</f>
        <v>0</v>
      </c>
      <c s="334">
        <f>SUM(L56:L59)</f>
        <v>0</v>
      </c>
      <c s="408">
        <f>SUM(M56:M59)</f>
        <v>0</v>
      </c>
      <c s="334">
        <f>SUM(C55:D55)</f>
        <v>2154</v>
      </c>
      <c s="334">
        <f>SUM(O56:O59)</f>
        <v>2153</v>
      </c>
    </row>
    <row customHeight="1" ht="17.25">
      <c s="121">
        <v>22908</v>
      </c>
      <c s="81" t="s">
        <v>2696</v>
      </c>
      <c s="348"/>
      <c s="334">
        <f>SUM(E56:M56)</f>
        <v>2</v>
      </c>
      <c s="348">
        <v>2</v>
      </c>
      <c s="345"/>
      <c s="348"/>
      <c s="345"/>
      <c s="348"/>
      <c s="345"/>
      <c s="348"/>
      <c s="348"/>
      <c s="380"/>
      <c s="334">
        <f>SUM(C56:D56)</f>
        <v>2</v>
      </c>
      <c s="338">
        <f>L06!O240</f>
        <v>2</v>
      </c>
    </row>
    <row customHeight="1" ht="17.25">
      <c s="121">
        <v>22960</v>
      </c>
      <c s="179" t="s">
        <v>2628</v>
      </c>
      <c s="348"/>
      <c s="334">
        <f>SUM(E57:M57)</f>
        <v>1398</v>
      </c>
      <c s="348">
        <v>1398</v>
      </c>
      <c s="345"/>
      <c s="348"/>
      <c s="345"/>
      <c s="348"/>
      <c s="345"/>
      <c s="348"/>
      <c s="348"/>
      <c s="380"/>
      <c s="334">
        <f>SUM(C57:D57)</f>
        <v>1398</v>
      </c>
      <c s="338">
        <f>L06!O250</f>
        <v>1397</v>
      </c>
    </row>
    <row customHeight="1" ht="17.25">
      <c s="128">
        <v>22961</v>
      </c>
      <c s="178" t="s">
        <v>2697</v>
      </c>
      <c s="348"/>
      <c s="334">
        <f>SUM(E58:M58)</f>
        <v>0</v>
      </c>
      <c s="348"/>
      <c s="345"/>
      <c s="348"/>
      <c s="340"/>
      <c s="348"/>
      <c s="340"/>
      <c s="348"/>
      <c s="348"/>
      <c s="380"/>
      <c s="334">
        <f>SUM(C58:D58)</f>
        <v>0</v>
      </c>
      <c s="334">
        <f>L06!O264</f>
        <v>0</v>
      </c>
    </row>
    <row customHeight="1" ht="17.25">
      <c s="205">
        <v>22904</v>
      </c>
      <c s="133" t="s">
        <v>2651</v>
      </c>
      <c s="348">
        <v>380</v>
      </c>
      <c s="338">
        <f>SUM(E59:M59)</f>
        <v>374</v>
      </c>
      <c s="348">
        <v>288</v>
      </c>
      <c s="340"/>
      <c s="348"/>
      <c s="345"/>
      <c s="348">
        <v>86</v>
      </c>
      <c s="345"/>
      <c s="348"/>
      <c s="348"/>
      <c s="380"/>
      <c s="338">
        <f>SUM(C59:D59)</f>
        <v>754</v>
      </c>
      <c s="338">
        <f>L06!O266</f>
        <v>754</v>
      </c>
    </row>
    <row customHeight="1" ht="17.25">
      <c s="73">
        <v>232</v>
      </c>
      <c s="80" t="s">
        <v>2066</v>
      </c>
      <c s="348"/>
      <c s="338">
        <f>SUM(E60:M60)</f>
        <v>0</v>
      </c>
      <c s="348"/>
      <c s="357"/>
      <c s="348"/>
      <c s="340"/>
      <c s="348"/>
      <c s="340"/>
      <c s="348"/>
      <c s="348"/>
      <c s="380"/>
      <c s="338">
        <f>SUM(C60:D60)</f>
        <v>0</v>
      </c>
      <c s="334">
        <f>L06!O20+L06!O31+L06!O51+L06!O67+L06!O76+L06!O83+L06!O87+L06!O96+L06!O105+L06!O112+L06!O121+L06!O129+L06!O140+L06!O148+L06!O161+L06!O169+L06!O177+L06!O214+L06!O223+L06!O262+L06!O267</f>
        <v>0</v>
      </c>
    </row>
    <row customHeight="1" ht="17.25">
      <c s="73">
        <v>233</v>
      </c>
      <c s="101" t="s">
        <v>2080</v>
      </c>
      <c s="348"/>
      <c s="334">
        <f>SUM(E61:M61)</f>
        <v>0</v>
      </c>
      <c s="348"/>
      <c s="340"/>
      <c s="348"/>
      <c s="340"/>
      <c s="348"/>
      <c s="340"/>
      <c s="348"/>
      <c s="348"/>
      <c s="380"/>
      <c s="334">
        <f>SUM(C61:D61)</f>
        <v>0</v>
      </c>
      <c s="379">
        <f>L06!O21+L06!O32+L06!O52+L06!O68+L06!O77+L06!O84+L06!O88+L06!O97+L06!O106+L06!O113+L06!O122+L06!O130+L06!O141+L06!O149+L06!O162+L06!O170+L06!O178+L06!O215+L06!O224+L06!O263+L06!O268</f>
        <v>0</v>
      </c>
    </row>
  </sheetData>
  <sheetProtection autoFilter="0" sort="1" allowResizeRows="1" allowResizeColumns="1" objects="1" allowDragInsertRows="1" allowDragInsertColumns="1" insertRows="1" insertColumns="1" deleteRows="1" deleteColumns="1"/>
  <mergeCells count="9">
    <mergeCell ref="B4:B5"/>
    <mergeCell ref="C4:C5"/>
    <mergeCell ref="N4:N5"/>
    <mergeCell ref="O4:O5"/>
    <mergeCell ref="A4:A5"/>
    <mergeCell ref="D4:M4"/>
    <mergeCell ref="A1:O1"/>
    <mergeCell ref="A2:O2"/>
    <mergeCell ref="A3:O3"/>
  </mergeCells>
  <dataValidations count="1">
    <dataValidation type="decimal" allowBlank="1" showInputMessage="1" showErrorMessage="1" sqref="C6:O61">
      <formula1>-99999999999999</formula1>
      <formula2>99999999999999</formula2>
    </dataValidation>
  </dataValidations>
  <printOptions gridLines="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82288-C533-AC79-D1C8-9986B237349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96" width="21.75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2698</v>
      </c>
      <c s="65"/>
      <c s="65"/>
      <c s="65"/>
      <c s="65"/>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2B4D8-3CEE-1814-5FF8-A135600E50D8}" mc:Ignorable="x14ac">
  <dimension ref="A1:J123"/>
  <sheetViews>
    <sheetView defaultGridColor="0" colorId="8" topLeftCell="A1" showGridLines="0" workbookViewId="0" showZeros="0">
      <selection activeCell="A1" sqref="A1:J1"/>
    </sheetView>
  </sheetViews>
  <sheetFormatPr defaultColWidth="9.125" customHeight="1" defaultRowHeight="12.75"/>
  <cols>
    <col min="1" max="1" style="296" width="12.125" customWidth="1"/>
    <col min="2" max="2" style="296" width="37.25390625" customWidth="1"/>
    <col min="3" max="5" style="296" width="16.50390625" customWidth="1"/>
    <col min="6" max="6" style="450" width="12.125" customWidth="1"/>
    <col min="7" max="7" style="296" width="35.00390625" customWidth="1"/>
    <col min="8" max="9" style="296" width="17.00390625" customWidth="1"/>
    <col min="10" max="10" style="410" width="17.00390625" customWidth="1"/>
  </cols>
  <sheetData>
    <row customHeight="1" ht="33.75">
      <c s="352" t="str">
        <f>'##BASEINFO'!$B$2&amp;"度"&amp;'##BASEINFO'!$B$7&amp;"国有资本经营收支决算录入表"</f>
        <v>2015年度芷江侗族自治县国有资本经营收支决算录入表</v>
      </c>
      <c s="66"/>
      <c s="66"/>
      <c s="66"/>
      <c s="66"/>
      <c s="66"/>
      <c s="66"/>
      <c s="66"/>
      <c s="66"/>
      <c s="66"/>
    </row>
    <row customHeight="1" ht="17.25">
      <c s="118" t="s">
        <v>164</v>
      </c>
      <c s="118"/>
      <c s="118"/>
      <c s="118"/>
      <c s="118"/>
      <c s="118"/>
      <c s="118"/>
      <c s="118"/>
      <c s="118"/>
      <c s="118"/>
    </row>
    <row customHeight="1" ht="17.25">
      <c s="138" t="s">
        <v>179</v>
      </c>
      <c s="138"/>
      <c s="138"/>
      <c s="138"/>
      <c s="138"/>
      <c s="138"/>
      <c s="138"/>
      <c s="138"/>
      <c s="138"/>
      <c s="138"/>
    </row>
    <row customHeight="1" ht="17.25">
      <c s="170" t="s">
        <v>180</v>
      </c>
      <c s="170" t="s">
        <v>2086</v>
      </c>
      <c s="170" t="s">
        <v>2206</v>
      </c>
      <c s="170" t="s">
        <v>2208</v>
      </c>
      <c s="170" t="s">
        <v>182</v>
      </c>
      <c s="170" t="s">
        <v>180</v>
      </c>
      <c s="170" t="s">
        <v>2086</v>
      </c>
      <c s="170" t="s">
        <v>2206</v>
      </c>
      <c s="170" t="s">
        <v>2208</v>
      </c>
      <c s="170" t="s">
        <v>182</v>
      </c>
    </row>
    <row customHeight="1" ht="17.25">
      <c s="55"/>
      <c s="72" t="s">
        <v>2699</v>
      </c>
      <c s="334">
        <f>C6</f>
        <v>0</v>
      </c>
      <c s="334">
        <f>D6</f>
        <v>0</v>
      </c>
      <c s="334">
        <f>E6</f>
        <v>0</v>
      </c>
      <c s="73" t="s">
        <v>56</v>
      </c>
      <c s="160" t="s">
        <v>2700</v>
      </c>
      <c s="334">
        <f>SUM(H6,H17,H28,H39,H42,H53,H64,H75,H86,H97,H108,H113)</f>
        <v>0</v>
      </c>
      <c s="334">
        <f>SUM(I6,I17,I28,I39,I42,I53,I64,I75,I86,I97,I108,I113)</f>
        <v>0</v>
      </c>
      <c s="334">
        <f>SUM(J6,J17,J28,J39,J42,J53,J64,J75,J86,J97,J108,J113)</f>
        <v>0</v>
      </c>
    </row>
    <row customHeight="1" ht="17.25">
      <c s="73">
        <v>103</v>
      </c>
      <c s="100" t="s">
        <v>508</v>
      </c>
      <c s="334">
        <f>C7</f>
        <v>0</v>
      </c>
      <c s="334">
        <f>D7</f>
        <v>0</v>
      </c>
      <c s="334">
        <f>E7</f>
        <v>0</v>
      </c>
      <c s="73">
        <v>205</v>
      </c>
      <c s="148" t="s">
        <v>1262</v>
      </c>
      <c s="338">
        <f>H7</f>
        <v>0</v>
      </c>
      <c s="338">
        <f>I7</f>
        <v>0</v>
      </c>
      <c s="338">
        <f>J7</f>
        <v>0</v>
      </c>
    </row>
    <row customHeight="1" ht="17.25">
      <c s="73">
        <v>10306</v>
      </c>
      <c s="55" t="s">
        <v>889</v>
      </c>
      <c s="334">
        <f>C8+C40+C45+C51+C55</f>
        <v>0</v>
      </c>
      <c s="334">
        <f>D8+D40+D45+D51+D55</f>
        <v>0</v>
      </c>
      <c s="334">
        <f>E8+E40+E45+E51+E55</f>
        <v>0</v>
      </c>
      <c s="73">
        <v>20551</v>
      </c>
      <c s="108" t="s">
        <v>2701</v>
      </c>
      <c s="334">
        <f>SUM(H8:H16)</f>
        <v>0</v>
      </c>
      <c s="379">
        <f>SUM(I8:I16)</f>
        <v>0</v>
      </c>
      <c s="334">
        <f>SUM(J8:J16)</f>
        <v>0</v>
      </c>
    </row>
    <row customHeight="1" ht="17.25">
      <c s="73">
        <v>1030601</v>
      </c>
      <c s="180" t="s">
        <v>890</v>
      </c>
      <c s="338">
        <f>SUM(C9:C39)</f>
        <v>0</v>
      </c>
      <c s="334">
        <f>SUM(D9:D39)</f>
        <v>0</v>
      </c>
      <c s="334">
        <f>SUM(E9:E39)</f>
        <v>0</v>
      </c>
      <c s="73">
        <v>2055101</v>
      </c>
      <c s="98" t="s">
        <v>2702</v>
      </c>
      <c s="348"/>
      <c s="348"/>
      <c s="340"/>
    </row>
    <row customHeight="1" ht="17.25">
      <c s="82">
        <v>103060103</v>
      </c>
      <c s="55" t="s">
        <v>2703</v>
      </c>
      <c s="348"/>
      <c s="348"/>
      <c s="340"/>
      <c s="73">
        <v>2055102</v>
      </c>
      <c s="98" t="s">
        <v>2704</v>
      </c>
      <c s="348"/>
      <c s="348"/>
      <c s="340"/>
    </row>
    <row customHeight="1" ht="17.25">
      <c s="73">
        <v>103060104</v>
      </c>
      <c s="198" t="s">
        <v>2705</v>
      </c>
      <c s="348"/>
      <c s="348"/>
      <c s="340"/>
      <c s="73">
        <v>2055103</v>
      </c>
      <c s="98" t="s">
        <v>2706</v>
      </c>
      <c s="348"/>
      <c s="348"/>
      <c s="340"/>
    </row>
    <row customHeight="1" ht="17.25">
      <c s="73">
        <v>103060105</v>
      </c>
      <c s="55" t="s">
        <v>2707</v>
      </c>
      <c s="348"/>
      <c s="348"/>
      <c s="340"/>
      <c s="73">
        <v>2055104</v>
      </c>
      <c s="98" t="s">
        <v>2708</v>
      </c>
      <c s="348"/>
      <c s="348"/>
      <c s="340"/>
    </row>
    <row customHeight="1" ht="17.25">
      <c s="73">
        <v>103060106</v>
      </c>
      <c s="55" t="s">
        <v>2709</v>
      </c>
      <c s="348"/>
      <c s="348"/>
      <c s="340"/>
      <c s="73">
        <v>2055105</v>
      </c>
      <c s="98" t="s">
        <v>2710</v>
      </c>
      <c s="348"/>
      <c s="348"/>
      <c s="340"/>
    </row>
    <row customHeight="1" ht="17.25">
      <c s="73">
        <v>103060107</v>
      </c>
      <c s="55" t="s">
        <v>2711</v>
      </c>
      <c s="348"/>
      <c s="348"/>
      <c s="340"/>
      <c s="73">
        <v>2055106</v>
      </c>
      <c s="98" t="s">
        <v>2712</v>
      </c>
      <c s="348"/>
      <c s="348"/>
      <c s="340"/>
    </row>
    <row customHeight="1" ht="17.25">
      <c s="73">
        <v>103060108</v>
      </c>
      <c s="55" t="s">
        <v>2713</v>
      </c>
      <c s="348"/>
      <c s="348"/>
      <c s="340"/>
      <c s="73">
        <v>2055107</v>
      </c>
      <c s="98" t="s">
        <v>2714</v>
      </c>
      <c s="348"/>
      <c s="348"/>
      <c s="340"/>
    </row>
    <row customHeight="1" ht="17.25">
      <c s="73">
        <v>103060109</v>
      </c>
      <c s="55" t="s">
        <v>2715</v>
      </c>
      <c s="348"/>
      <c s="348"/>
      <c s="340"/>
      <c s="73">
        <v>2055108</v>
      </c>
      <c s="98" t="s">
        <v>2716</v>
      </c>
      <c s="348"/>
      <c s="348"/>
      <c s="340"/>
    </row>
    <row customHeight="1" ht="17.25">
      <c s="73">
        <v>103060112</v>
      </c>
      <c s="55" t="s">
        <v>2717</v>
      </c>
      <c s="348"/>
      <c s="348"/>
      <c s="340"/>
      <c s="73">
        <v>2055199</v>
      </c>
      <c s="98" t="s">
        <v>2718</v>
      </c>
      <c s="348"/>
      <c s="348"/>
      <c s="340"/>
    </row>
    <row customHeight="1" ht="17.25">
      <c s="73">
        <v>103060113</v>
      </c>
      <c s="55" t="s">
        <v>2719</v>
      </c>
      <c s="348"/>
      <c s="348"/>
      <c s="340"/>
      <c s="73">
        <v>206</v>
      </c>
      <c s="148" t="s">
        <v>1314</v>
      </c>
      <c s="334">
        <f>H18</f>
        <v>0</v>
      </c>
      <c s="334">
        <f>I18</f>
        <v>0</v>
      </c>
      <c s="334">
        <f>J18</f>
        <v>0</v>
      </c>
    </row>
    <row customHeight="1" ht="17.25">
      <c s="73">
        <v>103060114</v>
      </c>
      <c s="55" t="s">
        <v>2720</v>
      </c>
      <c s="348"/>
      <c s="348"/>
      <c s="340"/>
      <c s="73">
        <v>20651</v>
      </c>
      <c s="98" t="s">
        <v>2701</v>
      </c>
      <c s="334">
        <f>SUM(H19:H27)</f>
        <v>0</v>
      </c>
      <c s="334">
        <f>SUM(I19:I27)</f>
        <v>0</v>
      </c>
      <c s="334">
        <f>SUM(J19:J27)</f>
        <v>0</v>
      </c>
    </row>
    <row customHeight="1" ht="17.25">
      <c s="73">
        <v>103060115</v>
      </c>
      <c s="55" t="s">
        <v>2721</v>
      </c>
      <c s="348"/>
      <c s="348"/>
      <c s="340"/>
      <c s="73">
        <v>2065101</v>
      </c>
      <c s="98" t="s">
        <v>2702</v>
      </c>
      <c s="348"/>
      <c s="348"/>
      <c s="340"/>
    </row>
    <row customHeight="1" ht="17.25">
      <c s="73">
        <v>103060116</v>
      </c>
      <c s="55" t="s">
        <v>2722</v>
      </c>
      <c s="348"/>
      <c s="348"/>
      <c s="340"/>
      <c s="73">
        <v>2065102</v>
      </c>
      <c s="98" t="s">
        <v>2704</v>
      </c>
      <c s="348"/>
      <c s="348"/>
      <c s="340"/>
    </row>
    <row customHeight="1" ht="17.25">
      <c s="73">
        <v>103060117</v>
      </c>
      <c s="55" t="s">
        <v>2723</v>
      </c>
      <c s="348"/>
      <c s="348"/>
      <c s="340"/>
      <c s="73">
        <v>2065103</v>
      </c>
      <c s="98" t="s">
        <v>2706</v>
      </c>
      <c s="348"/>
      <c s="348"/>
      <c s="340"/>
    </row>
    <row customHeight="1" ht="17.25">
      <c s="73">
        <v>103060118</v>
      </c>
      <c s="55" t="s">
        <v>2724</v>
      </c>
      <c s="348"/>
      <c s="348"/>
      <c s="340"/>
      <c s="73">
        <v>2065104</v>
      </c>
      <c s="98" t="s">
        <v>2708</v>
      </c>
      <c s="348"/>
      <c s="348"/>
      <c s="340"/>
    </row>
    <row customHeight="1" ht="17.25">
      <c s="73">
        <v>103060119</v>
      </c>
      <c s="55" t="s">
        <v>2725</v>
      </c>
      <c s="348"/>
      <c s="348"/>
      <c s="340"/>
      <c s="73">
        <v>2065105</v>
      </c>
      <c s="98" t="s">
        <v>2710</v>
      </c>
      <c s="348"/>
      <c s="348"/>
      <c s="340"/>
    </row>
    <row customHeight="1" ht="17.25">
      <c s="73">
        <v>103060120</v>
      </c>
      <c s="55" t="s">
        <v>2726</v>
      </c>
      <c s="348"/>
      <c s="348"/>
      <c s="340"/>
      <c s="73">
        <v>2065106</v>
      </c>
      <c s="98" t="s">
        <v>2712</v>
      </c>
      <c s="348"/>
      <c s="348"/>
      <c s="340"/>
    </row>
    <row customHeight="1" ht="17.25">
      <c s="73">
        <v>103060121</v>
      </c>
      <c s="55" t="s">
        <v>2727</v>
      </c>
      <c s="348"/>
      <c s="348"/>
      <c s="340"/>
      <c s="73">
        <v>2065107</v>
      </c>
      <c s="98" t="s">
        <v>2714</v>
      </c>
      <c s="348"/>
      <c s="348"/>
      <c s="340"/>
    </row>
    <row customHeight="1" ht="17.25">
      <c s="73">
        <v>103060122</v>
      </c>
      <c s="55" t="s">
        <v>2728</v>
      </c>
      <c s="348"/>
      <c s="348"/>
      <c s="340"/>
      <c s="73">
        <v>2065108</v>
      </c>
      <c s="98" t="s">
        <v>2716</v>
      </c>
      <c s="348"/>
      <c s="348"/>
      <c s="340"/>
    </row>
    <row customHeight="1" ht="17.25">
      <c s="73">
        <v>103060123</v>
      </c>
      <c s="55" t="s">
        <v>2729</v>
      </c>
      <c s="348"/>
      <c s="348"/>
      <c s="340"/>
      <c s="73">
        <v>2065199</v>
      </c>
      <c s="98" t="s">
        <v>2718</v>
      </c>
      <c s="348"/>
      <c s="348"/>
      <c s="340"/>
    </row>
    <row customHeight="1" ht="17.25">
      <c s="73">
        <v>103060124</v>
      </c>
      <c s="55" t="s">
        <v>2730</v>
      </c>
      <c s="348"/>
      <c s="348"/>
      <c s="340"/>
      <c s="73">
        <v>207</v>
      </c>
      <c s="148" t="s">
        <v>1362</v>
      </c>
      <c s="334">
        <f>H29</f>
        <v>0</v>
      </c>
      <c s="334">
        <f>I29</f>
        <v>0</v>
      </c>
      <c s="334">
        <f>J29</f>
        <v>0</v>
      </c>
    </row>
    <row customHeight="1" ht="17.25">
      <c s="73">
        <v>103060125</v>
      </c>
      <c s="55" t="s">
        <v>2731</v>
      </c>
      <c s="348"/>
      <c s="348"/>
      <c s="340"/>
      <c s="73">
        <v>20751</v>
      </c>
      <c s="98" t="s">
        <v>2701</v>
      </c>
      <c s="334">
        <f>SUM(H30:H38)</f>
        <v>0</v>
      </c>
      <c s="334">
        <f>SUM(I30:I38)</f>
        <v>0</v>
      </c>
      <c s="334">
        <f>SUM(J30:J38)</f>
        <v>0</v>
      </c>
    </row>
    <row customHeight="1" ht="17.25">
      <c s="73">
        <v>103060126</v>
      </c>
      <c s="55" t="s">
        <v>2732</v>
      </c>
      <c s="348"/>
      <c s="348"/>
      <c s="340"/>
      <c s="73">
        <v>2075101</v>
      </c>
      <c s="98" t="s">
        <v>2702</v>
      </c>
      <c s="348"/>
      <c s="348"/>
      <c s="340"/>
    </row>
    <row customHeight="1" ht="17.25">
      <c s="73">
        <v>103060127</v>
      </c>
      <c s="55" t="s">
        <v>2733</v>
      </c>
      <c s="348"/>
      <c s="348"/>
      <c s="340"/>
      <c s="73">
        <v>2075102</v>
      </c>
      <c s="98" t="s">
        <v>2704</v>
      </c>
      <c s="348"/>
      <c s="348"/>
      <c s="340"/>
    </row>
    <row customHeight="1" ht="17.25">
      <c s="73">
        <v>103060128</v>
      </c>
      <c s="55" t="s">
        <v>2734</v>
      </c>
      <c s="348"/>
      <c s="348"/>
      <c s="340"/>
      <c s="73">
        <v>2075103</v>
      </c>
      <c s="98" t="s">
        <v>2706</v>
      </c>
      <c s="348"/>
      <c s="348"/>
      <c s="340"/>
    </row>
    <row customHeight="1" ht="17.25">
      <c s="73">
        <v>103060129</v>
      </c>
      <c s="55" t="s">
        <v>2735</v>
      </c>
      <c s="348"/>
      <c s="348"/>
      <c s="340"/>
      <c s="73">
        <v>2075104</v>
      </c>
      <c s="98" t="s">
        <v>2708</v>
      </c>
      <c s="348"/>
      <c s="348"/>
      <c s="340"/>
    </row>
    <row customHeight="1" ht="17.25">
      <c s="73">
        <v>103060130</v>
      </c>
      <c s="55" t="s">
        <v>2736</v>
      </c>
      <c s="348"/>
      <c s="348"/>
      <c s="340"/>
      <c s="73">
        <v>2075105</v>
      </c>
      <c s="98" t="s">
        <v>2710</v>
      </c>
      <c s="348"/>
      <c s="348"/>
      <c s="340"/>
    </row>
    <row customHeight="1" ht="17.25">
      <c s="73">
        <v>103060131</v>
      </c>
      <c s="55" t="s">
        <v>2737</v>
      </c>
      <c s="348"/>
      <c s="348"/>
      <c s="340"/>
      <c s="73">
        <v>2075106</v>
      </c>
      <c s="98" t="s">
        <v>2712</v>
      </c>
      <c s="348"/>
      <c s="348"/>
      <c s="340"/>
    </row>
    <row customHeight="1" ht="17.25">
      <c s="73">
        <v>103060132</v>
      </c>
      <c s="55" t="s">
        <v>2738</v>
      </c>
      <c s="348"/>
      <c s="348"/>
      <c s="340"/>
      <c s="73">
        <v>2075107</v>
      </c>
      <c s="98" t="s">
        <v>2714</v>
      </c>
      <c s="348"/>
      <c s="348"/>
      <c s="340"/>
    </row>
    <row customHeight="1" ht="17.25">
      <c s="73">
        <v>103060133</v>
      </c>
      <c s="180" t="s">
        <v>2739</v>
      </c>
      <c s="348"/>
      <c s="348"/>
      <c s="340"/>
      <c s="73">
        <v>2075108</v>
      </c>
      <c s="98" t="s">
        <v>2716</v>
      </c>
      <c s="348"/>
      <c s="348"/>
      <c s="340"/>
    </row>
    <row customHeight="1" ht="17.25">
      <c s="82">
        <v>103060134</v>
      </c>
      <c s="55" t="s">
        <v>892</v>
      </c>
      <c s="348"/>
      <c s="348"/>
      <c s="340"/>
      <c s="73">
        <v>2075199</v>
      </c>
      <c s="98" t="s">
        <v>2718</v>
      </c>
      <c s="348"/>
      <c s="348"/>
      <c s="340"/>
    </row>
    <row customHeight="1" ht="17.25">
      <c s="73">
        <v>103060198</v>
      </c>
      <c s="198" t="s">
        <v>2740</v>
      </c>
      <c s="348"/>
      <c s="348"/>
      <c s="340"/>
      <c s="73">
        <v>208</v>
      </c>
      <c s="148" t="s">
        <v>1402</v>
      </c>
      <c s="334">
        <f>H40</f>
        <v>0</v>
      </c>
      <c s="334">
        <f>I40</f>
        <v>0</v>
      </c>
      <c s="334">
        <f>J40</f>
        <v>0</v>
      </c>
    </row>
    <row customHeight="1" ht="17.25">
      <c s="73">
        <v>1030602</v>
      </c>
      <c s="55" t="s">
        <v>894</v>
      </c>
      <c s="334">
        <f>SUM(C41:C44)</f>
        <v>0</v>
      </c>
      <c s="334">
        <f>SUM(D41:D44)</f>
        <v>0</v>
      </c>
      <c s="334">
        <f>SUM(E41:E44)</f>
        <v>0</v>
      </c>
      <c s="73">
        <v>20804</v>
      </c>
      <c s="98" t="s">
        <v>1429</v>
      </c>
      <c s="334">
        <f>H41</f>
        <v>0</v>
      </c>
      <c s="334">
        <f>I41</f>
        <v>0</v>
      </c>
      <c s="334">
        <f>J41</f>
        <v>0</v>
      </c>
    </row>
    <row customHeight="1" ht="17.25">
      <c s="73">
        <v>103060202</v>
      </c>
      <c s="55" t="s">
        <v>2741</v>
      </c>
      <c s="348"/>
      <c s="348"/>
      <c s="340"/>
      <c s="73">
        <v>2080451</v>
      </c>
      <c s="98" t="s">
        <v>2742</v>
      </c>
      <c s="348"/>
      <c s="348"/>
      <c s="340"/>
    </row>
    <row customHeight="1" ht="17.25">
      <c s="73">
        <v>103060203</v>
      </c>
      <c s="55" t="s">
        <v>2743</v>
      </c>
      <c s="348"/>
      <c s="348"/>
      <c s="340"/>
      <c s="73">
        <v>211</v>
      </c>
      <c s="148" t="s">
        <v>1562</v>
      </c>
      <c s="334">
        <f>H43</f>
        <v>0</v>
      </c>
      <c s="334">
        <f>I43</f>
        <v>0</v>
      </c>
      <c s="334">
        <f>J43</f>
        <v>0</v>
      </c>
    </row>
    <row customHeight="1" ht="17.25">
      <c s="73">
        <v>103060204</v>
      </c>
      <c s="55" t="s">
        <v>2744</v>
      </c>
      <c s="348"/>
      <c s="348"/>
      <c s="340"/>
      <c s="73">
        <v>21151</v>
      </c>
      <c s="98" t="s">
        <v>2701</v>
      </c>
      <c s="334">
        <f>SUM(H44:H52)</f>
        <v>0</v>
      </c>
      <c s="334">
        <f>SUM(I44:I52)</f>
        <v>0</v>
      </c>
      <c s="334">
        <f>SUM(J44:J52)</f>
        <v>0</v>
      </c>
    </row>
    <row customHeight="1" ht="17.25">
      <c s="73">
        <v>103060298</v>
      </c>
      <c s="55" t="s">
        <v>2745</v>
      </c>
      <c s="348"/>
      <c s="348"/>
      <c s="340"/>
      <c s="73">
        <v>2115101</v>
      </c>
      <c s="98" t="s">
        <v>2702</v>
      </c>
      <c s="348"/>
      <c s="348"/>
      <c s="340"/>
    </row>
    <row customHeight="1" ht="17.25">
      <c s="73">
        <v>1030603</v>
      </c>
      <c s="55" t="s">
        <v>897</v>
      </c>
      <c s="334">
        <f>SUM(C46:C50)</f>
        <v>0</v>
      </c>
      <c s="334">
        <f>SUM(D46:D50)</f>
        <v>0</v>
      </c>
      <c s="334">
        <f>SUM(E46:E50)</f>
        <v>0</v>
      </c>
      <c s="73">
        <v>2115102</v>
      </c>
      <c s="98" t="s">
        <v>2704</v>
      </c>
      <c s="348"/>
      <c s="348"/>
      <c s="340"/>
    </row>
    <row customHeight="1" ht="17.25">
      <c s="73">
        <v>103060301</v>
      </c>
      <c s="55" t="s">
        <v>2746</v>
      </c>
      <c s="348"/>
      <c s="348"/>
      <c s="340"/>
      <c s="73">
        <v>2115103</v>
      </c>
      <c s="98" t="s">
        <v>2706</v>
      </c>
      <c s="348"/>
      <c s="348"/>
      <c s="340"/>
    </row>
    <row customHeight="1" ht="17.25">
      <c s="73">
        <v>103060304</v>
      </c>
      <c s="55" t="s">
        <v>2747</v>
      </c>
      <c s="348"/>
      <c s="348"/>
      <c s="340"/>
      <c s="73">
        <v>2115104</v>
      </c>
      <c s="98" t="s">
        <v>2708</v>
      </c>
      <c s="348"/>
      <c s="348"/>
      <c s="340"/>
    </row>
    <row customHeight="1" ht="17.25">
      <c s="73">
        <v>103060305</v>
      </c>
      <c s="55" t="s">
        <v>2748</v>
      </c>
      <c s="348"/>
      <c s="348"/>
      <c s="340"/>
      <c s="73">
        <v>2115105</v>
      </c>
      <c s="98" t="s">
        <v>2710</v>
      </c>
      <c s="348"/>
      <c s="348"/>
      <c s="340"/>
    </row>
    <row customHeight="1" ht="17.25">
      <c s="73">
        <v>103060306</v>
      </c>
      <c s="55" t="s">
        <v>2749</v>
      </c>
      <c s="348"/>
      <c s="348"/>
      <c s="340"/>
      <c s="73">
        <v>2115106</v>
      </c>
      <c s="98" t="s">
        <v>2712</v>
      </c>
      <c s="348"/>
      <c s="348"/>
      <c s="340"/>
    </row>
    <row customHeight="1" ht="17.25">
      <c s="73">
        <v>103060398</v>
      </c>
      <c s="55" t="s">
        <v>2750</v>
      </c>
      <c s="348"/>
      <c s="348"/>
      <c s="340"/>
      <c s="73">
        <v>2115107</v>
      </c>
      <c s="98" t="s">
        <v>2714</v>
      </c>
      <c s="348"/>
      <c s="348"/>
      <c s="340"/>
    </row>
    <row customHeight="1" ht="17.25">
      <c s="73">
        <v>1030604</v>
      </c>
      <c s="55" t="s">
        <v>899</v>
      </c>
      <c s="334">
        <f>SUM(C52:C54)</f>
        <v>0</v>
      </c>
      <c s="334">
        <f>SUM(D52:D54)</f>
        <v>0</v>
      </c>
      <c s="334">
        <f>SUM(E52:E54)</f>
        <v>0</v>
      </c>
      <c s="73">
        <v>2115108</v>
      </c>
      <c s="98" t="s">
        <v>2716</v>
      </c>
      <c s="348"/>
      <c s="348"/>
      <c s="340"/>
    </row>
    <row customHeight="1" ht="17.25">
      <c s="73">
        <v>103060401</v>
      </c>
      <c s="55" t="s">
        <v>2751</v>
      </c>
      <c s="348"/>
      <c s="348"/>
      <c s="340"/>
      <c s="73">
        <v>2115199</v>
      </c>
      <c s="98" t="s">
        <v>2718</v>
      </c>
      <c s="348"/>
      <c s="348"/>
      <c s="340"/>
    </row>
    <row customHeight="1" ht="17.25">
      <c s="73">
        <v>103060402</v>
      </c>
      <c s="55" t="s">
        <v>2752</v>
      </c>
      <c s="348"/>
      <c s="348"/>
      <c s="340"/>
      <c s="73">
        <v>212</v>
      </c>
      <c s="148" t="s">
        <v>1639</v>
      </c>
      <c s="334">
        <f>H54</f>
        <v>0</v>
      </c>
      <c s="334">
        <f>I54</f>
        <v>0</v>
      </c>
      <c s="334">
        <f>J54</f>
        <v>0</v>
      </c>
    </row>
    <row customHeight="1" ht="17.25">
      <c s="73">
        <v>103060498</v>
      </c>
      <c s="55" t="s">
        <v>2753</v>
      </c>
      <c s="348"/>
      <c s="348"/>
      <c s="340"/>
      <c s="73">
        <v>21251</v>
      </c>
      <c s="98" t="s">
        <v>2701</v>
      </c>
      <c s="334">
        <f>SUM(H55:H63)</f>
        <v>0</v>
      </c>
      <c s="334">
        <f>SUM(I55:I63)</f>
        <v>0</v>
      </c>
      <c s="334">
        <f>SUM(J55:J63)</f>
        <v>0</v>
      </c>
    </row>
    <row customHeight="1" ht="17.25">
      <c s="73">
        <v>1030698</v>
      </c>
      <c s="55" t="s">
        <v>2754</v>
      </c>
      <c s="348"/>
      <c s="348"/>
      <c s="340"/>
      <c s="73">
        <v>2125101</v>
      </c>
      <c s="98" t="s">
        <v>2702</v>
      </c>
      <c s="348"/>
      <c s="348"/>
      <c s="340"/>
    </row>
    <row customHeight="1" ht="17.25">
      <c s="127"/>
      <c s="127"/>
      <c s="127"/>
      <c s="161"/>
      <c s="161"/>
      <c s="73">
        <v>2125102</v>
      </c>
      <c s="98" t="s">
        <v>2704</v>
      </c>
      <c s="348"/>
      <c s="348"/>
      <c s="340"/>
    </row>
    <row customHeight="1" ht="17.25">
      <c s="127"/>
      <c s="127"/>
      <c s="161"/>
      <c s="161"/>
      <c s="161"/>
      <c s="73">
        <v>2125103</v>
      </c>
      <c s="98" t="s">
        <v>2706</v>
      </c>
      <c s="348"/>
      <c s="348"/>
      <c s="340"/>
    </row>
    <row customHeight="1" ht="17.25">
      <c s="127"/>
      <c s="127"/>
      <c s="127"/>
      <c s="127"/>
      <c s="127"/>
      <c s="73">
        <v>2125104</v>
      </c>
      <c s="98" t="s">
        <v>2708</v>
      </c>
      <c s="348"/>
      <c s="348"/>
      <c s="340"/>
    </row>
    <row customHeight="1" ht="17.25">
      <c s="127"/>
      <c s="127"/>
      <c s="127"/>
      <c s="127"/>
      <c s="127"/>
      <c s="73">
        <v>2125105</v>
      </c>
      <c s="98" t="s">
        <v>2710</v>
      </c>
      <c s="348"/>
      <c s="348"/>
      <c s="340"/>
    </row>
    <row customHeight="1" ht="17.25">
      <c s="127"/>
      <c s="127"/>
      <c s="127"/>
      <c s="127"/>
      <c s="127"/>
      <c s="73">
        <v>2125106</v>
      </c>
      <c s="98" t="s">
        <v>2712</v>
      </c>
      <c s="348"/>
      <c s="348"/>
      <c s="340"/>
    </row>
    <row customHeight="1" ht="17.25">
      <c s="127"/>
      <c s="127"/>
      <c s="127"/>
      <c s="127"/>
      <c s="127"/>
      <c s="73">
        <v>2125107</v>
      </c>
      <c s="98" t="s">
        <v>2714</v>
      </c>
      <c s="348"/>
      <c s="348"/>
      <c s="340"/>
    </row>
    <row customHeight="1" ht="17.25">
      <c s="127"/>
      <c s="127"/>
      <c s="127"/>
      <c s="127"/>
      <c s="127"/>
      <c s="73">
        <v>2125108</v>
      </c>
      <c s="98" t="s">
        <v>2716</v>
      </c>
      <c s="348"/>
      <c s="348"/>
      <c s="340"/>
    </row>
    <row customHeight="1" ht="17.25">
      <c s="127"/>
      <c s="127"/>
      <c s="127"/>
      <c s="127"/>
      <c s="127"/>
      <c s="73">
        <v>2125199</v>
      </c>
      <c s="98" t="s">
        <v>2718</v>
      </c>
      <c s="348"/>
      <c s="348"/>
      <c s="340"/>
    </row>
    <row customHeight="1" ht="17.25">
      <c s="127"/>
      <c s="127"/>
      <c s="127"/>
      <c s="127"/>
      <c s="127"/>
      <c s="73" t="s">
        <v>2755</v>
      </c>
      <c s="162" t="s">
        <v>1660</v>
      </c>
      <c s="334">
        <f>H65</f>
        <v>0</v>
      </c>
      <c s="334">
        <f>I65</f>
        <v>0</v>
      </c>
      <c s="334">
        <f>J65</f>
        <v>0</v>
      </c>
    </row>
    <row customHeight="1" ht="17.25">
      <c s="127"/>
      <c s="127"/>
      <c s="127"/>
      <c s="127"/>
      <c s="127"/>
      <c s="73">
        <v>21351</v>
      </c>
      <c s="163" t="s">
        <v>2701</v>
      </c>
      <c s="334">
        <f>SUM(H66:H74)</f>
        <v>0</v>
      </c>
      <c s="334">
        <f>SUM(I66:I74)</f>
        <v>0</v>
      </c>
      <c s="334">
        <f>SUM(J66:J74)</f>
        <v>0</v>
      </c>
    </row>
    <row customHeight="1" ht="17.25">
      <c s="127"/>
      <c s="127"/>
      <c s="127"/>
      <c s="127"/>
      <c s="127"/>
      <c s="73">
        <v>2135101</v>
      </c>
      <c s="163" t="s">
        <v>2702</v>
      </c>
      <c s="348"/>
      <c s="348"/>
      <c s="340"/>
    </row>
    <row customHeight="1" ht="17.25">
      <c s="127"/>
      <c s="127"/>
      <c s="127"/>
      <c s="127"/>
      <c s="127"/>
      <c s="73">
        <v>2135102</v>
      </c>
      <c s="163" t="s">
        <v>2704</v>
      </c>
      <c s="348"/>
      <c s="348"/>
      <c s="340"/>
    </row>
    <row customHeight="1" ht="17.25">
      <c s="127"/>
      <c s="127"/>
      <c s="127"/>
      <c s="127"/>
      <c s="127"/>
      <c s="73">
        <v>2135103</v>
      </c>
      <c s="163" t="s">
        <v>2706</v>
      </c>
      <c s="348"/>
      <c s="348"/>
      <c s="340"/>
    </row>
    <row customHeight="1" ht="17.25">
      <c s="127"/>
      <c s="127"/>
      <c s="127"/>
      <c s="127"/>
      <c s="127"/>
      <c s="73">
        <v>2135104</v>
      </c>
      <c s="163" t="s">
        <v>2708</v>
      </c>
      <c s="348"/>
      <c s="348"/>
      <c s="340"/>
    </row>
    <row customHeight="1" ht="17.25">
      <c s="127"/>
      <c s="127"/>
      <c s="127"/>
      <c s="127"/>
      <c s="127"/>
      <c s="73">
        <v>2135105</v>
      </c>
      <c s="98" t="s">
        <v>2710</v>
      </c>
      <c s="348"/>
      <c s="348"/>
      <c s="340"/>
    </row>
    <row customHeight="1" ht="17.25">
      <c s="127"/>
      <c s="127"/>
      <c s="127"/>
      <c s="127"/>
      <c s="127"/>
      <c s="73">
        <v>2135106</v>
      </c>
      <c s="163" t="s">
        <v>2712</v>
      </c>
      <c s="348"/>
      <c s="348"/>
      <c s="340"/>
    </row>
    <row customHeight="1" ht="17.25">
      <c s="127"/>
      <c s="127"/>
      <c s="127"/>
      <c s="127"/>
      <c s="127"/>
      <c s="73">
        <v>2135107</v>
      </c>
      <c s="163" t="s">
        <v>2714</v>
      </c>
      <c s="348"/>
      <c s="348"/>
      <c s="340"/>
    </row>
    <row customHeight="1" ht="17.25">
      <c s="127"/>
      <c s="127"/>
      <c s="127"/>
      <c s="127"/>
      <c s="127"/>
      <c s="73">
        <v>2135108</v>
      </c>
      <c s="163" t="s">
        <v>2716</v>
      </c>
      <c s="348"/>
      <c s="348"/>
      <c s="340"/>
    </row>
    <row customHeight="1" ht="17.25">
      <c s="127"/>
      <c s="127"/>
      <c s="127"/>
      <c s="127"/>
      <c s="127"/>
      <c s="73">
        <v>2135199</v>
      </c>
      <c s="163" t="s">
        <v>2718</v>
      </c>
      <c s="348"/>
      <c s="348"/>
      <c s="340"/>
    </row>
    <row customHeight="1" ht="17.25">
      <c s="127"/>
      <c s="127"/>
      <c s="127"/>
      <c s="127"/>
      <c s="127"/>
      <c s="73" t="s">
        <v>2756</v>
      </c>
      <c s="162" t="s">
        <v>1774</v>
      </c>
      <c s="334">
        <f>H76</f>
        <v>0</v>
      </c>
      <c s="334">
        <f>I76</f>
        <v>0</v>
      </c>
      <c s="334">
        <f>J76</f>
        <v>0</v>
      </c>
    </row>
    <row customHeight="1" ht="17.25">
      <c s="127"/>
      <c s="127"/>
      <c s="127"/>
      <c s="127"/>
      <c s="127"/>
      <c s="73">
        <v>21451</v>
      </c>
      <c s="163" t="s">
        <v>2701</v>
      </c>
      <c s="334">
        <f>SUM(H77:H85)</f>
        <v>0</v>
      </c>
      <c s="334">
        <f>SUM(I77:I85)</f>
        <v>0</v>
      </c>
      <c s="334">
        <f>SUM(J77:J85)</f>
        <v>0</v>
      </c>
    </row>
    <row customHeight="1" ht="17.25">
      <c s="127"/>
      <c s="127"/>
      <c s="127"/>
      <c s="127"/>
      <c s="127"/>
      <c s="73">
        <v>2145101</v>
      </c>
      <c s="163" t="s">
        <v>2702</v>
      </c>
      <c s="348"/>
      <c s="348"/>
      <c s="340"/>
    </row>
    <row customHeight="1" ht="17.25">
      <c s="127"/>
      <c s="127"/>
      <c s="127"/>
      <c s="127"/>
      <c s="127"/>
      <c s="73">
        <v>2145102</v>
      </c>
      <c s="163" t="s">
        <v>2704</v>
      </c>
      <c s="348"/>
      <c s="348"/>
      <c s="340"/>
    </row>
    <row customHeight="1" ht="17.25">
      <c s="127"/>
      <c s="127"/>
      <c s="127"/>
      <c s="127"/>
      <c s="127"/>
      <c s="73">
        <v>2145103</v>
      </c>
      <c s="163" t="s">
        <v>2706</v>
      </c>
      <c s="348"/>
      <c s="348"/>
      <c s="340"/>
    </row>
    <row customHeight="1" ht="17.25">
      <c s="127"/>
      <c s="127"/>
      <c s="127"/>
      <c s="127"/>
      <c s="127"/>
      <c s="73">
        <v>2145104</v>
      </c>
      <c s="163" t="s">
        <v>2708</v>
      </c>
      <c s="348"/>
      <c s="348"/>
      <c s="340"/>
    </row>
    <row customHeight="1" ht="17.25">
      <c s="127"/>
      <c s="127"/>
      <c s="127"/>
      <c s="127"/>
      <c s="127"/>
      <c s="73">
        <v>2145105</v>
      </c>
      <c s="98" t="s">
        <v>2710</v>
      </c>
      <c s="348"/>
      <c s="348"/>
      <c s="340"/>
    </row>
    <row customHeight="1" ht="17.25">
      <c s="127"/>
      <c s="127"/>
      <c s="127"/>
      <c s="127"/>
      <c s="127"/>
      <c s="73">
        <v>2145106</v>
      </c>
      <c s="163" t="s">
        <v>2712</v>
      </c>
      <c s="348"/>
      <c s="348"/>
      <c s="340"/>
    </row>
    <row customHeight="1" ht="17.25">
      <c s="127"/>
      <c s="127"/>
      <c s="127"/>
      <c s="127"/>
      <c s="127"/>
      <c s="73">
        <v>2145107</v>
      </c>
      <c s="163" t="s">
        <v>2714</v>
      </c>
      <c s="348"/>
      <c s="348"/>
      <c s="340"/>
    </row>
    <row customHeight="1" ht="17.25">
      <c s="127"/>
      <c s="127"/>
      <c s="127"/>
      <c s="127"/>
      <c s="127"/>
      <c s="73">
        <v>2145108</v>
      </c>
      <c s="163" t="s">
        <v>2716</v>
      </c>
      <c s="348"/>
      <c s="348"/>
      <c s="340"/>
    </row>
    <row customHeight="1" ht="17.25">
      <c s="127"/>
      <c s="127"/>
      <c s="127"/>
      <c s="127"/>
      <c s="127"/>
      <c s="73">
        <v>2145199</v>
      </c>
      <c s="163" t="s">
        <v>2718</v>
      </c>
      <c s="348"/>
      <c s="348"/>
      <c s="340"/>
    </row>
    <row customHeight="1" ht="17.25">
      <c s="127"/>
      <c s="127"/>
      <c s="127"/>
      <c s="127"/>
      <c s="127"/>
      <c s="73" t="s">
        <v>2757</v>
      </c>
      <c s="162" t="s">
        <v>1832</v>
      </c>
      <c s="334">
        <f>H87</f>
        <v>0</v>
      </c>
      <c s="334">
        <f>I87</f>
        <v>0</v>
      </c>
      <c s="334">
        <f>J87</f>
        <v>0</v>
      </c>
    </row>
    <row customHeight="1" ht="17.25">
      <c s="127"/>
      <c s="127"/>
      <c s="127"/>
      <c s="127"/>
      <c s="127"/>
      <c s="73">
        <v>21551</v>
      </c>
      <c s="163" t="s">
        <v>2701</v>
      </c>
      <c s="334">
        <f>SUM(H88:H96)</f>
        <v>0</v>
      </c>
      <c s="334">
        <f>SUM(I88:I96)</f>
        <v>0</v>
      </c>
      <c s="334">
        <f>SUM(J88:J96)</f>
        <v>0</v>
      </c>
    </row>
    <row customHeight="1" ht="17.25">
      <c s="127"/>
      <c s="127"/>
      <c s="127"/>
      <c s="127"/>
      <c s="127"/>
      <c s="73">
        <v>2155101</v>
      </c>
      <c s="163" t="s">
        <v>2702</v>
      </c>
      <c s="348"/>
      <c s="348"/>
      <c s="340"/>
    </row>
    <row customHeight="1" ht="17.25">
      <c s="249"/>
      <c s="249"/>
      <c s="249"/>
      <c s="249"/>
      <c s="249"/>
      <c s="73">
        <v>2155102</v>
      </c>
      <c s="163" t="s">
        <v>2704</v>
      </c>
      <c s="348"/>
      <c s="348"/>
      <c s="340"/>
    </row>
    <row customHeight="1" ht="17.25">
      <c s="127"/>
      <c s="127"/>
      <c s="127"/>
      <c s="127"/>
      <c s="127"/>
      <c s="164">
        <v>2155103</v>
      </c>
      <c s="163" t="s">
        <v>2706</v>
      </c>
      <c s="348"/>
      <c s="348"/>
      <c s="340"/>
    </row>
    <row customHeight="1" ht="17.25">
      <c s="127"/>
      <c s="127"/>
      <c s="127"/>
      <c s="127"/>
      <c s="127"/>
      <c s="164">
        <v>2155104</v>
      </c>
      <c s="163" t="s">
        <v>2708</v>
      </c>
      <c s="348"/>
      <c s="348"/>
      <c s="340"/>
    </row>
    <row customHeight="1" ht="17.25">
      <c s="127"/>
      <c s="127"/>
      <c s="127"/>
      <c s="127"/>
      <c s="127"/>
      <c s="164">
        <v>2155105</v>
      </c>
      <c s="98" t="s">
        <v>2710</v>
      </c>
      <c s="348"/>
      <c s="348"/>
      <c s="340"/>
    </row>
    <row customHeight="1" ht="17.25">
      <c s="127"/>
      <c s="127"/>
      <c s="127"/>
      <c s="127"/>
      <c s="127"/>
      <c s="164">
        <v>2155106</v>
      </c>
      <c s="163" t="s">
        <v>2712</v>
      </c>
      <c s="348"/>
      <c s="348"/>
      <c s="340"/>
    </row>
    <row customHeight="1" ht="17.25">
      <c s="127"/>
      <c s="127"/>
      <c s="127"/>
      <c s="127"/>
      <c s="127"/>
      <c s="164">
        <v>2155107</v>
      </c>
      <c s="163" t="s">
        <v>2714</v>
      </c>
      <c s="348"/>
      <c s="348"/>
      <c s="340"/>
    </row>
    <row customHeight="1" ht="17.25">
      <c s="127"/>
      <c s="127"/>
      <c s="127"/>
      <c s="127"/>
      <c s="127"/>
      <c s="164">
        <v>2155108</v>
      </c>
      <c s="163" t="s">
        <v>2716</v>
      </c>
      <c s="348"/>
      <c s="348"/>
      <c s="340"/>
    </row>
    <row customHeight="1" ht="17.25">
      <c s="127"/>
      <c s="127"/>
      <c s="127"/>
      <c s="127"/>
      <c s="127"/>
      <c s="164">
        <v>2155199</v>
      </c>
      <c s="163" t="s">
        <v>2718</v>
      </c>
      <c s="348"/>
      <c s="348"/>
      <c s="340"/>
    </row>
    <row customHeight="1" ht="17.25">
      <c s="127"/>
      <c s="127"/>
      <c s="127"/>
      <c s="127"/>
      <c s="127"/>
      <c s="164" t="s">
        <v>2758</v>
      </c>
      <c s="162" t="s">
        <v>1886</v>
      </c>
      <c s="334">
        <f>H98</f>
        <v>0</v>
      </c>
      <c s="334">
        <f>I98</f>
        <v>0</v>
      </c>
      <c s="334">
        <f>J98</f>
        <v>0</v>
      </c>
    </row>
    <row customHeight="1" ht="17.25">
      <c s="127"/>
      <c s="127"/>
      <c s="127"/>
      <c s="127"/>
      <c s="127"/>
      <c s="164">
        <v>21651</v>
      </c>
      <c s="163" t="s">
        <v>2701</v>
      </c>
      <c s="334">
        <f>SUM(H99:H107)</f>
        <v>0</v>
      </c>
      <c s="334">
        <f>SUM(I99:I107)</f>
        <v>0</v>
      </c>
      <c s="334">
        <f>SUM(J99:J107)</f>
        <v>0</v>
      </c>
    </row>
    <row customHeight="1" ht="17.25">
      <c s="127"/>
      <c s="127"/>
      <c s="127"/>
      <c s="127"/>
      <c s="127"/>
      <c s="164">
        <v>2165101</v>
      </c>
      <c s="163" t="s">
        <v>2702</v>
      </c>
      <c s="348"/>
      <c s="348"/>
      <c s="340"/>
    </row>
    <row customHeight="1" ht="17.25">
      <c s="127"/>
      <c s="127"/>
      <c s="127"/>
      <c s="127"/>
      <c s="127"/>
      <c s="164">
        <v>2165102</v>
      </c>
      <c s="163" t="s">
        <v>2704</v>
      </c>
      <c s="348"/>
      <c s="348"/>
      <c s="340"/>
    </row>
    <row customHeight="1" ht="17.25">
      <c s="127"/>
      <c s="127"/>
      <c s="127"/>
      <c s="127"/>
      <c s="127"/>
      <c s="164">
        <v>2165103</v>
      </c>
      <c s="163" t="s">
        <v>2706</v>
      </c>
      <c s="348"/>
      <c s="348"/>
      <c s="340"/>
    </row>
    <row customHeight="1" ht="17.25">
      <c s="127"/>
      <c s="127"/>
      <c s="127"/>
      <c s="127"/>
      <c s="127"/>
      <c s="164">
        <v>2165104</v>
      </c>
      <c s="163" t="s">
        <v>2708</v>
      </c>
      <c s="348"/>
      <c s="348"/>
      <c s="340"/>
    </row>
    <row customHeight="1" ht="17.25">
      <c s="127"/>
      <c s="127"/>
      <c s="127"/>
      <c s="127"/>
      <c s="127"/>
      <c s="164">
        <v>2165105</v>
      </c>
      <c s="98" t="s">
        <v>2710</v>
      </c>
      <c s="348"/>
      <c s="348"/>
      <c s="340"/>
    </row>
    <row customHeight="1" ht="17.25">
      <c s="127"/>
      <c s="127"/>
      <c s="127"/>
      <c s="127"/>
      <c s="127"/>
      <c s="164">
        <v>2165106</v>
      </c>
      <c s="163" t="s">
        <v>2712</v>
      </c>
      <c s="348"/>
      <c s="348"/>
      <c s="340"/>
    </row>
    <row customHeight="1" ht="17.25">
      <c s="127"/>
      <c s="127"/>
      <c s="127"/>
      <c s="127"/>
      <c s="127"/>
      <c s="164">
        <v>2165107</v>
      </c>
      <c s="163" t="s">
        <v>2714</v>
      </c>
      <c s="348"/>
      <c s="348"/>
      <c s="340"/>
    </row>
    <row customHeight="1" ht="17.25">
      <c s="127"/>
      <c s="127"/>
      <c s="127"/>
      <c s="127"/>
      <c s="127"/>
      <c s="164">
        <v>2165108</v>
      </c>
      <c s="163" t="s">
        <v>2716</v>
      </c>
      <c s="348"/>
      <c s="348"/>
      <c s="340"/>
    </row>
    <row customHeight="1" ht="17.25">
      <c s="127"/>
      <c s="127"/>
      <c s="127"/>
      <c s="127"/>
      <c s="127"/>
      <c s="164">
        <v>2165199</v>
      </c>
      <c s="163" t="s">
        <v>2718</v>
      </c>
      <c s="348"/>
      <c s="348"/>
      <c s="340"/>
    </row>
    <row customHeight="1" ht="17.25">
      <c s="127"/>
      <c s="127"/>
      <c s="127"/>
      <c s="127"/>
      <c s="127"/>
      <c s="164">
        <v>217</v>
      </c>
      <c s="162" t="s">
        <v>1903</v>
      </c>
      <c s="338">
        <f>H109</f>
        <v>0</v>
      </c>
      <c s="338">
        <f>I109</f>
        <v>0</v>
      </c>
      <c s="338">
        <f>J109</f>
        <v>0</v>
      </c>
    </row>
    <row customHeight="1" ht="17.25">
      <c s="127"/>
      <c s="127"/>
      <c s="127"/>
      <c s="127"/>
      <c s="127"/>
      <c s="164">
        <v>21751</v>
      </c>
      <c s="163" t="s">
        <v>2701</v>
      </c>
      <c s="338">
        <f>SUM(H110:H112)</f>
        <v>0</v>
      </c>
      <c s="338">
        <f>SUM(I110:I112)</f>
        <v>0</v>
      </c>
      <c s="338">
        <f>SUM(J110:J112)</f>
        <v>0</v>
      </c>
    </row>
    <row customHeight="1" ht="17.25">
      <c s="127"/>
      <c s="127"/>
      <c s="127"/>
      <c s="127"/>
      <c s="127"/>
      <c s="164">
        <v>2175101</v>
      </c>
      <c s="163" t="s">
        <v>2759</v>
      </c>
      <c s="348"/>
      <c s="348"/>
      <c s="340"/>
    </row>
    <row customHeight="1" ht="17.25">
      <c s="127"/>
      <c s="127"/>
      <c s="127"/>
      <c s="127"/>
      <c s="127"/>
      <c s="164">
        <v>2175102</v>
      </c>
      <c s="163" t="s">
        <v>2760</v>
      </c>
      <c s="348"/>
      <c s="348"/>
      <c s="340"/>
    </row>
    <row customHeight="1" ht="17.25">
      <c s="127"/>
      <c s="127"/>
      <c s="127"/>
      <c s="127"/>
      <c s="127"/>
      <c s="164">
        <v>2175199</v>
      </c>
      <c s="163" t="s">
        <v>2718</v>
      </c>
      <c s="348"/>
      <c s="348"/>
      <c s="340"/>
    </row>
    <row customHeight="1" ht="17.25">
      <c s="127"/>
      <c s="127"/>
      <c s="127"/>
      <c s="127"/>
      <c s="127"/>
      <c s="164">
        <v>229</v>
      </c>
      <c s="101" t="s">
        <v>2695</v>
      </c>
      <c s="338">
        <f>H114</f>
        <v>0</v>
      </c>
      <c s="334">
        <f>I114</f>
        <v>0</v>
      </c>
      <c s="334">
        <f>J114</f>
        <v>0</v>
      </c>
    </row>
    <row customHeight="1" ht="17.25">
      <c s="127"/>
      <c s="127"/>
      <c s="127"/>
      <c s="127"/>
      <c s="127"/>
      <c s="164">
        <v>22951</v>
      </c>
      <c s="81" t="s">
        <v>2701</v>
      </c>
      <c s="334">
        <f>SUM(H115:H123)</f>
        <v>0</v>
      </c>
      <c s="379">
        <f>SUM(I115:I123)</f>
        <v>0</v>
      </c>
      <c s="334">
        <f>SUM(J115:J123)</f>
        <v>0</v>
      </c>
    </row>
    <row customHeight="1" ht="17.25">
      <c s="127"/>
      <c s="127"/>
      <c s="127"/>
      <c s="127"/>
      <c s="127"/>
      <c s="164">
        <v>2295101</v>
      </c>
      <c s="55" t="s">
        <v>2702</v>
      </c>
      <c s="348"/>
      <c s="348"/>
      <c s="340"/>
    </row>
    <row customHeight="1" ht="17.25">
      <c s="127"/>
      <c s="127"/>
      <c s="127"/>
      <c s="127"/>
      <c s="127"/>
      <c s="164">
        <v>2295102</v>
      </c>
      <c s="55" t="s">
        <v>2704</v>
      </c>
      <c s="348"/>
      <c s="348"/>
      <c s="340"/>
    </row>
    <row customHeight="1" ht="17.25">
      <c s="127"/>
      <c s="127"/>
      <c s="127"/>
      <c s="127"/>
      <c s="127"/>
      <c s="164">
        <v>2295103</v>
      </c>
      <c s="81" t="s">
        <v>2706</v>
      </c>
      <c s="348"/>
      <c s="348"/>
      <c s="340"/>
    </row>
    <row customHeight="1" ht="17.25">
      <c s="127"/>
      <c s="127"/>
      <c s="127"/>
      <c s="127"/>
      <c s="127"/>
      <c s="164">
        <v>2295104</v>
      </c>
      <c s="55" t="s">
        <v>2708</v>
      </c>
      <c s="348"/>
      <c s="348"/>
      <c s="340"/>
    </row>
    <row customHeight="1" ht="17.25">
      <c s="127"/>
      <c s="127"/>
      <c s="127"/>
      <c s="127"/>
      <c s="127"/>
      <c s="164">
        <v>2295105</v>
      </c>
      <c s="98" t="s">
        <v>2710</v>
      </c>
      <c s="348"/>
      <c s="348"/>
      <c s="340"/>
    </row>
    <row customHeight="1" ht="17.25">
      <c s="127"/>
      <c s="127"/>
      <c s="127"/>
      <c s="127"/>
      <c s="127"/>
      <c s="164">
        <v>2295106</v>
      </c>
      <c s="55" t="s">
        <v>2712</v>
      </c>
      <c s="348"/>
      <c s="348"/>
      <c s="340"/>
    </row>
    <row customHeight="1" ht="17.25">
      <c s="127"/>
      <c s="127"/>
      <c s="127"/>
      <c s="127"/>
      <c s="127"/>
      <c s="164">
        <v>2295107</v>
      </c>
      <c s="55" t="s">
        <v>2714</v>
      </c>
      <c s="348"/>
      <c s="348"/>
      <c s="340"/>
    </row>
    <row customHeight="1" ht="17.25">
      <c s="127"/>
      <c s="127"/>
      <c s="127"/>
      <c s="127"/>
      <c s="127"/>
      <c s="164">
        <v>2295108</v>
      </c>
      <c s="55" t="s">
        <v>2716</v>
      </c>
      <c s="348"/>
      <c s="348"/>
      <c s="340"/>
    </row>
    <row customHeight="1" ht="17.25">
      <c s="127"/>
      <c s="127"/>
      <c s="127"/>
      <c s="127"/>
      <c s="127"/>
      <c s="164">
        <v>2295199</v>
      </c>
      <c s="55" t="s">
        <v>2718</v>
      </c>
      <c s="348"/>
      <c s="348"/>
      <c s="340"/>
    </row>
  </sheetData>
  <sheetProtection autoFilter="0" sort="1" allowResizeRows="1" allowResizeColumns="1" objects="1" allowDragInsertRows="1" allowDragInsertColumns="1" insertRows="1" insertColumns="1" deleteRows="1" deleteColumns="1"/>
  <mergeCells count="3">
    <mergeCell ref="A1:J1"/>
    <mergeCell ref="A2:J2"/>
    <mergeCell ref="A3:J3"/>
  </mergeCells>
  <dataValidations count="1">
    <dataValidation type="decimal" allowBlank="1" showInputMessage="1" showErrorMessage="1" sqref="C5:E55 H5:J123">
      <formula1>-99999999999999</formula1>
      <formula2>99999999999999</formula2>
    </dataValidation>
  </dataValidations>
  <printOptions gridLines="1" horizontalCentered="1" verticalCentered="1"/>
  <pageMargins left="3.00" right="2.00" top="1.00" bottom="1.00" header="0.00" footer="0.00"/>
  <pageSetup scale="55" pageOrder="downThenOver" orientation="landscape" blackAndWhite="1"/>
  <headerFooter>
    <oddHeader>&amp;L&amp;C@$&amp;R</oddHeader>
    <oddFooter>&amp;L&amp;C@&amp;- &amp;P&amp;-$&amp;R</oddFooter>
    <evenHeader>&amp;L&amp;C@$&amp;R</evenHeader>
    <evenFooter>&amp;L&amp;C@&amp;- &amp;P&amp;-$&amp;R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2B7534-3998-58B8-4F2B-F1DC930BCCDF}" mc:Ignorable="x14ac">
  <dimension ref="A1:D10"/>
  <sheetViews>
    <sheetView defaultGridColor="0" colorId="8" topLeftCell="A1" showGridLines="0" workbookViewId="0" showZeros="0">
      <selection activeCell="A1" sqref="A1:D1"/>
    </sheetView>
  </sheetViews>
  <sheetFormatPr defaultColWidth="9.125" customHeight="1" defaultRowHeight="12.75"/>
  <cols>
    <col min="1" max="1" style="296" width="34.25390625" customWidth="1"/>
    <col min="2" max="2" style="296" width="26.00390625" customWidth="1"/>
    <col min="3" max="3" style="296" width="35.25390625" customWidth="1"/>
    <col min="4" max="4" style="296" width="26.00390625" customWidth="1"/>
  </cols>
  <sheetData>
    <row customHeight="1" ht="33.75">
      <c s="328" t="str">
        <f>'##BASEINFO'!$B$2&amp;"度"&amp;'##BASEINFO'!$B$7&amp;"国有资本经营转移性收支决算录入表"</f>
        <v>2015年度芷江侗族自治县国有资本经营转移性收支决算录入表</v>
      </c>
      <c s="68"/>
      <c s="68"/>
      <c s="68"/>
    </row>
    <row customHeight="1" ht="17.25">
      <c s="67" t="s">
        <v>166</v>
      </c>
      <c s="67"/>
      <c s="67"/>
      <c s="67"/>
    </row>
    <row customHeight="1" ht="17.25">
      <c s="67" t="s">
        <v>179</v>
      </c>
      <c s="67"/>
      <c s="67"/>
      <c s="67"/>
    </row>
    <row customHeight="1" ht="17.25">
      <c s="83" t="s">
        <v>2086</v>
      </c>
      <c s="83" t="s">
        <v>182</v>
      </c>
      <c s="240" t="s">
        <v>2086</v>
      </c>
      <c s="83" t="s">
        <v>182</v>
      </c>
    </row>
    <row customHeight="1" ht="17.25">
      <c s="73" t="s">
        <v>2699</v>
      </c>
      <c s="334">
        <f>'L10'!E5</f>
        <v>0</v>
      </c>
      <c s="164" t="s">
        <v>2700</v>
      </c>
      <c s="334">
        <f>'L10'!J5</f>
        <v>0</v>
      </c>
    </row>
    <row customHeight="1" ht="17.25">
      <c s="73" t="s">
        <v>2761</v>
      </c>
      <c s="397"/>
      <c s="164" t="s">
        <v>2762</v>
      </c>
      <c s="397"/>
    </row>
    <row customHeight="1" ht="17.25">
      <c s="73" t="s">
        <v>2763</v>
      </c>
      <c s="397"/>
      <c s="164" t="s">
        <v>2764</v>
      </c>
      <c s="397"/>
    </row>
    <row customHeight="1" ht="17.25">
      <c s="73"/>
      <c s="122"/>
      <c s="113" t="s">
        <v>2765</v>
      </c>
      <c s="340"/>
    </row>
    <row customHeight="1" ht="17.25">
      <c s="55" t="s">
        <v>2766</v>
      </c>
      <c s="340"/>
      <c s="113" t="s">
        <v>2767</v>
      </c>
      <c s="334">
        <f>B10-D5-D8-D6-D7</f>
        <v>0</v>
      </c>
    </row>
    <row customHeight="1" ht="17.25">
      <c s="72" t="s">
        <v>2204</v>
      </c>
      <c s="334">
        <f>B5+B6+B7+B9</f>
        <v>0</v>
      </c>
      <c s="171" t="s">
        <v>2205</v>
      </c>
      <c s="334">
        <f>D5+D6+D7+D8+D9</f>
        <v>0</v>
      </c>
    </row>
  </sheetData>
  <sheetProtection autoFilter="0" sort="1" allowResizeRows="1" allowResizeColumns="1" objects="1" allowDragInsertRows="1" allowDragInsertColumns="1" insertRows="1" insertColumns="1" deleteRows="1" deleteColumns="1"/>
  <mergeCells count="3">
    <mergeCell ref="A3:D3"/>
    <mergeCell ref="A2:D2"/>
    <mergeCell ref="A1:D1"/>
  </mergeCells>
  <dataValidations count="1">
    <dataValidation type="decimal" allowBlank="1" showInputMessage="1" showErrorMessage="1" sqref="B5:B7 D5:D10 B9:B10">
      <formula1>-99999999999999</formula1>
      <formula2>99999999999999</formula2>
    </dataValidation>
  </dataValidations>
  <printOptions gridLines="1" horizontalCentered="1"/>
  <pageMargins left="3.00" right="2.00" top="1.00" bottom="1.00" header="0.00" footer="0.00"/>
  <pageSetup scale="90" pageOrder="downThenOver" orientation="landscape" blackAndWhite="1"/>
  <headerFooter>
    <oddHeader>&amp;L&amp;C@$&amp;R</oddHeader>
    <oddFooter>&amp;L&amp;C@&amp;- &amp;P&amp;-$&amp;R</oddFooter>
    <evenHeader>&amp;L&amp;C@$&amp;R</evenHeader>
    <evenFooter>&amp;L&amp;C@&amp;- &amp;P&amp;-$&amp;R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25552-3C18-2138-80B7-06B02334D81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96" width="21.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2768</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horizontalCentered="1" vertic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7BA08-5C8C-02BB-F19C-3BCBE0802034}" mc:Ignorable="x14ac">
  <dimension ref="A1:Q14"/>
  <sheetViews>
    <sheetView defaultGridColor="0" colorId="8" topLeftCell="A1" showGridLines="0" workbookViewId="0" showZeros="0">
      <selection activeCell="A1" sqref="A1:Q1"/>
    </sheetView>
  </sheetViews>
  <sheetFormatPr defaultColWidth="9.125" customHeight="1" defaultRowHeight="12.75"/>
  <cols>
    <col min="1" max="1" style="296" width="30.00390625" customWidth="1"/>
    <col min="2" max="2" style="296" width="10.75390625" customWidth="1"/>
    <col min="3" max="3" style="296" width="11.00390625" customWidth="1"/>
    <col min="4" max="8" style="296" width="12.75390625" customWidth="1"/>
    <col min="9" max="9" style="296" width="29.75390625" customWidth="1"/>
    <col min="10" max="10" style="296" width="10.625" customWidth="1"/>
    <col min="11" max="15" style="296" width="11.00390625" customWidth="1"/>
    <col min="16" max="16" style="296" width="12.125" customWidth="1"/>
    <col min="17" max="17" style="296" width="11.00390625" customWidth="1"/>
  </cols>
  <sheetData>
    <row customHeight="1" ht="33.75">
      <c s="328" t="str">
        <f>'##BASEINFO'!$B$2&amp;"度"&amp;'##BASEINFO'!$B$7&amp;"社会保险基金收支决算录入表"</f>
        <v>2015年度芷江侗族自治县社会保险基金收支决算录入表</v>
      </c>
      <c s="68"/>
      <c s="68"/>
      <c s="68"/>
      <c s="68"/>
      <c s="68"/>
      <c s="68"/>
      <c s="68"/>
      <c s="68"/>
      <c s="68"/>
      <c s="68"/>
      <c s="68"/>
      <c s="68"/>
      <c s="68"/>
      <c s="68"/>
      <c s="68"/>
      <c s="68"/>
    </row>
    <row customHeight="1" ht="17.25">
      <c s="67" t="s">
        <v>167</v>
      </c>
      <c s="67"/>
      <c s="67"/>
      <c s="67"/>
      <c s="67"/>
      <c s="67"/>
      <c s="67"/>
      <c s="67"/>
      <c s="67"/>
      <c s="67"/>
      <c s="67"/>
      <c s="67"/>
      <c s="67"/>
      <c s="67"/>
      <c s="67"/>
      <c s="67"/>
      <c s="67"/>
    </row>
    <row customHeight="1" ht="17.25">
      <c s="95" t="s">
        <v>179</v>
      </c>
      <c s="95"/>
      <c s="95"/>
      <c s="95"/>
      <c s="95"/>
      <c s="95"/>
      <c s="95"/>
      <c s="95"/>
      <c s="95"/>
      <c s="95"/>
      <c s="95"/>
      <c s="95"/>
      <c s="95"/>
      <c s="95"/>
      <c s="95"/>
      <c s="95"/>
      <c s="95"/>
    </row>
    <row customHeight="1" ht="26.25">
      <c s="102" t="s">
        <v>2274</v>
      </c>
      <c s="103" t="s">
        <v>2769</v>
      </c>
      <c s="102"/>
      <c s="103" t="s">
        <v>2193</v>
      </c>
      <c s="102" t="s">
        <v>2088</v>
      </c>
      <c s="102" t="s">
        <v>2140</v>
      </c>
      <c s="102" t="s">
        <v>2142</v>
      </c>
      <c s="97" t="s">
        <v>2152</v>
      </c>
      <c s="102" t="s">
        <v>2274</v>
      </c>
      <c s="103" t="s">
        <v>2770</v>
      </c>
      <c s="102"/>
      <c s="153" t="s">
        <v>2089</v>
      </c>
      <c s="102" t="s">
        <v>2153</v>
      </c>
      <c s="102" t="s">
        <v>2143</v>
      </c>
      <c s="102" t="s">
        <v>2141</v>
      </c>
      <c s="102" t="s">
        <v>2771</v>
      </c>
      <c s="102" t="s">
        <v>2199</v>
      </c>
    </row>
    <row customHeight="1" ht="26.25">
      <c s="87"/>
      <c s="168" t="s">
        <v>2206</v>
      </c>
      <c s="120" t="s">
        <v>182</v>
      </c>
      <c s="105"/>
      <c s="87"/>
      <c s="87"/>
      <c s="87"/>
      <c s="104"/>
      <c s="87"/>
      <c s="168" t="s">
        <v>2206</v>
      </c>
      <c s="120" t="s">
        <v>182</v>
      </c>
      <c s="169"/>
      <c s="87"/>
      <c s="87"/>
      <c s="87"/>
      <c s="87"/>
      <c s="87"/>
    </row>
    <row customHeight="1" ht="17.25">
      <c s="72" t="s">
        <v>2772</v>
      </c>
      <c s="334">
        <f>SUM(B7:B14)</f>
        <v>26589</v>
      </c>
      <c s="334">
        <f>SUM(C7:C14)</f>
        <v>45012</v>
      </c>
      <c s="334">
        <f>SUM(D7:D14)</f>
        <v>23362</v>
      </c>
      <c s="334">
        <f>SUM(E7:E14)</f>
        <v>410</v>
      </c>
      <c s="334">
        <f>SUM(F7:F14)</f>
        <v>0</v>
      </c>
      <c s="334">
        <f>SUM(G7:G14)</f>
        <v>0</v>
      </c>
      <c s="377">
        <f>SUM(H7:H14)</f>
        <v>0</v>
      </c>
      <c s="72" t="s">
        <v>2773</v>
      </c>
      <c s="334">
        <f>SUM(J7:J14)</f>
        <v>23321</v>
      </c>
      <c s="334">
        <f>SUM(K7:K14)</f>
        <v>41554</v>
      </c>
      <c s="334">
        <f>SUM(L7:L14)</f>
        <v>0</v>
      </c>
      <c s="334">
        <f>SUM(M7:M14)</f>
        <v>0</v>
      </c>
      <c s="334">
        <f>SUM(N7:N14)</f>
        <v>907</v>
      </c>
      <c s="334">
        <f>SUM(O7:O14)</f>
        <v>0</v>
      </c>
      <c s="334">
        <f>P13</f>
        <v>0</v>
      </c>
      <c s="379">
        <f>SUM(C6:H6)-SUM(K6:P6)</f>
        <v>26323</v>
      </c>
    </row>
    <row customHeight="1" ht="17.25">
      <c s="55" t="s">
        <v>2774</v>
      </c>
      <c s="348"/>
      <c s="348">
        <v>15471</v>
      </c>
      <c s="348">
        <v>3093</v>
      </c>
      <c s="348"/>
      <c s="348"/>
      <c s="348"/>
      <c s="348"/>
      <c s="55" t="s">
        <v>2775</v>
      </c>
      <c s="348"/>
      <c s="348">
        <v>15176</v>
      </c>
      <c s="348"/>
      <c s="348"/>
      <c s="348"/>
      <c s="348"/>
      <c s="348"/>
      <c s="382">
        <f>SUM(C7:H7)-SUM(K7:P7)</f>
        <v>3388</v>
      </c>
    </row>
    <row customHeight="1" ht="17.25">
      <c s="55" t="s">
        <v>2776</v>
      </c>
      <c s="348"/>
      <c s="348"/>
      <c s="348"/>
      <c s="348"/>
      <c s="348"/>
      <c s="348"/>
      <c s="348"/>
      <c s="55" t="s">
        <v>2777</v>
      </c>
      <c s="348"/>
      <c s="348"/>
      <c s="348"/>
      <c s="348"/>
      <c s="348"/>
      <c s="348"/>
      <c s="348"/>
      <c s="382">
        <f>SUM(C8:H8)-SUM(K8:P8)</f>
        <v>0</v>
      </c>
    </row>
    <row customHeight="1" ht="17.25">
      <c s="55" t="s">
        <v>2778</v>
      </c>
      <c s="348">
        <v>6997</v>
      </c>
      <c s="348">
        <v>7821</v>
      </c>
      <c s="348">
        <v>10535</v>
      </c>
      <c s="348"/>
      <c s="348"/>
      <c s="348"/>
      <c s="348"/>
      <c s="55" t="s">
        <v>2779</v>
      </c>
      <c s="348">
        <v>5146</v>
      </c>
      <c s="348">
        <v>5764</v>
      </c>
      <c s="348"/>
      <c s="348"/>
      <c s="348"/>
      <c s="348"/>
      <c s="348"/>
      <c s="379">
        <f>SUM(C9:H9)-SUM(K9:P9)</f>
        <v>12592</v>
      </c>
    </row>
    <row customHeight="1" ht="17.25">
      <c s="55" t="s">
        <v>2780</v>
      </c>
      <c s="348">
        <v>3716</v>
      </c>
      <c s="348">
        <v>4796</v>
      </c>
      <c s="348">
        <v>3031</v>
      </c>
      <c s="348"/>
      <c s="348"/>
      <c s="348"/>
      <c s="348"/>
      <c s="55" t="s">
        <v>2781</v>
      </c>
      <c s="348">
        <v>3335</v>
      </c>
      <c s="348">
        <v>4746</v>
      </c>
      <c s="348"/>
      <c s="348"/>
      <c s="348"/>
      <c s="348"/>
      <c s="348"/>
      <c s="379">
        <f>SUM(C10:H10)-SUM(K10:P10)</f>
        <v>3081</v>
      </c>
    </row>
    <row customHeight="1" ht="17.25">
      <c s="55" t="s">
        <v>2782</v>
      </c>
      <c s="348">
        <v>15278</v>
      </c>
      <c s="348">
        <v>15267</v>
      </c>
      <c s="348">
        <v>4723</v>
      </c>
      <c s="348"/>
      <c s="348"/>
      <c s="348"/>
      <c s="348"/>
      <c s="55" t="s">
        <v>2783</v>
      </c>
      <c s="348">
        <v>14496</v>
      </c>
      <c s="348">
        <v>15159</v>
      </c>
      <c s="348"/>
      <c s="348"/>
      <c s="348"/>
      <c s="348"/>
      <c s="348"/>
      <c s="381">
        <f>SUM(C11:H11)-SUM(K11:P11)</f>
        <v>4831</v>
      </c>
    </row>
    <row customHeight="1" ht="17.25">
      <c s="55" t="s">
        <v>2784</v>
      </c>
      <c s="348"/>
      <c s="348">
        <v>871</v>
      </c>
      <c s="348">
        <v>3</v>
      </c>
      <c s="348">
        <v>410</v>
      </c>
      <c s="348"/>
      <c s="348"/>
      <c s="348"/>
      <c s="55" t="s">
        <v>2785</v>
      </c>
      <c s="348"/>
      <c s="348">
        <v>396</v>
      </c>
      <c s="348"/>
      <c s="348"/>
      <c s="348">
        <v>856</v>
      </c>
      <c s="348"/>
      <c s="348"/>
      <c s="379">
        <f>SUM(C12:H12)-SUM(K12:P12)</f>
        <v>32</v>
      </c>
    </row>
    <row customHeight="1" ht="17.25">
      <c s="55" t="s">
        <v>2786</v>
      </c>
      <c s="348">
        <v>367</v>
      </c>
      <c s="348">
        <v>478</v>
      </c>
      <c s="348">
        <v>1273</v>
      </c>
      <c s="348"/>
      <c s="348"/>
      <c s="348"/>
      <c s="348"/>
      <c s="55" t="s">
        <v>2787</v>
      </c>
      <c s="348">
        <v>303</v>
      </c>
      <c s="348">
        <v>268</v>
      </c>
      <c s="348"/>
      <c s="348"/>
      <c s="348">
        <v>51</v>
      </c>
      <c s="348"/>
      <c s="348"/>
      <c s="456">
        <f>SUM(C13:H13)-SUM(K13:P13)</f>
        <v>1432</v>
      </c>
    </row>
    <row customHeight="1" ht="17.25">
      <c s="55" t="s">
        <v>2788</v>
      </c>
      <c s="348">
        <v>231</v>
      </c>
      <c s="348">
        <v>308</v>
      </c>
      <c s="348">
        <v>704</v>
      </c>
      <c s="348"/>
      <c s="348"/>
      <c s="348"/>
      <c s="348"/>
      <c s="55" t="s">
        <v>2789</v>
      </c>
      <c s="348">
        <v>41</v>
      </c>
      <c s="348">
        <v>45</v>
      </c>
      <c s="348"/>
      <c s="348"/>
      <c s="348"/>
      <c s="348"/>
      <c s="348"/>
      <c s="379">
        <f>SUM(C14:H14)-SUM(K14:P14)</f>
        <v>967</v>
      </c>
    </row>
  </sheetData>
  <sheetProtection autoFilter="0" sort="1" allowResizeRows="1" allowResizeColumns="1" objects="1" allowDragInsertRows="1" allowDragInsertColumns="1" insertRows="1" insertColumns="1" deleteRows="1" deleteColumns="1"/>
  <mergeCells count="18">
    <mergeCell ref="D4:D5"/>
    <mergeCell ref="E4:E5"/>
    <mergeCell ref="F4:F5"/>
    <mergeCell ref="G4:G5"/>
    <mergeCell ref="H4:H5"/>
    <mergeCell ref="L4:L5"/>
    <mergeCell ref="M4:M5"/>
    <mergeCell ref="N4:N5"/>
    <mergeCell ref="O4:O5"/>
    <mergeCell ref="Q4:Q5"/>
    <mergeCell ref="P4:P5"/>
    <mergeCell ref="B4:C4"/>
    <mergeCell ref="J4:K4"/>
    <mergeCell ref="A4:A5"/>
    <mergeCell ref="I4:I5"/>
    <mergeCell ref="A1:Q1"/>
    <mergeCell ref="A2:Q2"/>
    <mergeCell ref="A3:Q3"/>
  </mergeCells>
  <dataValidations count="1">
    <dataValidation type="decimal" allowBlank="1" showInputMessage="1" showErrorMessage="1" sqref="B6:H14 J6:Q14">
      <formula1>-99999999999999</formula1>
      <formula2>99999999999999</formula2>
    </dataValidation>
  </dataValidations>
  <printOptions gridLines="1" horizontalCentered="1"/>
  <pageMargins left="3.00" right="2.00" top="1.00" bottom="1.00" header="0.00" footer="0.00"/>
  <pageSetup scale="90" pageOrder="downThenOver" orientation="landscape" blackAndWhite="1"/>
  <headerFooter>
    <oddHeader>&amp;L&amp;C@$&amp;R</oddHeader>
    <oddFooter>&amp;L&amp;C@&amp;- &amp;P&amp;-$&amp;R</oddFooter>
    <evenHeader>&amp;L&amp;C@$&amp;R</evenHeader>
    <evenFooter>&amp;L&amp;C@&amp;- &amp;P&amp;-$&amp;R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E801A-4E75-F38F-5738-03D039EB9368}" mc:Ignorable="x14ac">
  <dimension ref="A1:D193"/>
  <sheetViews>
    <sheetView defaultGridColor="0" colorId="8" topLeftCell="A1" showGridLines="0" workbookViewId="0" tabSelected="1" showZeros="0">
      <selection activeCell="A1" sqref="A1:D1"/>
    </sheetView>
  </sheetViews>
  <sheetFormatPr defaultColWidth="12.125" customHeight="1" defaultRowHeight="15.5475"/>
  <cols>
    <col min="1" max="1" style="296" width="12.00390625" customWidth="1"/>
    <col min="2" max="2" style="296" width="20.50390625" customWidth="1"/>
    <col min="3" max="3" style="296" width="54.875" customWidth="1"/>
    <col min="4" max="4" style="296" width="22.875" customWidth="1"/>
  </cols>
  <sheetData>
    <row customHeight="1" ht="33.75">
      <c s="280" t="str">
        <f>'##BASEINFO'!$B$2&amp;"度"</f>
        <v>2015年度</v>
      </c>
      <c s="63"/>
      <c s="63"/>
      <c s="63"/>
    </row>
    <row customHeight="1" ht="33.75">
      <c s="280" t="str">
        <f>'##BASEINFO'!$B$7&amp;"基础信息表"</f>
        <v>芷江侗族自治县基础信息表</v>
      </c>
      <c s="63"/>
      <c s="63"/>
      <c s="63"/>
    </row>
    <row customHeight="1" ht="15">
      <c s="52"/>
      <c s="52"/>
      <c s="52"/>
      <c s="52"/>
    </row>
    <row customHeight="1" ht="15">
      <c s="52"/>
      <c s="52"/>
      <c s="53"/>
      <c s="52"/>
    </row>
    <row customHeight="1" ht="15">
      <c s="52"/>
      <c s="54" t="s">
        <v>112</v>
      </c>
      <c s="285" t="s">
        <v>113</v>
      </c>
      <c s="52"/>
    </row>
    <row customHeight="1" ht="15">
      <c s="52"/>
      <c s="54" t="s">
        <v>114</v>
      </c>
      <c s="286" t="s">
        <v>115</v>
      </c>
      <c s="52"/>
    </row>
    <row customHeight="1" ht="15">
      <c s="52"/>
      <c s="54" t="s">
        <v>116</v>
      </c>
      <c s="287" t="s">
        <v>117</v>
      </c>
      <c s="52"/>
    </row>
    <row customHeight="1" ht="15">
      <c s="52"/>
      <c s="54" t="s">
        <v>118</v>
      </c>
      <c s="288" t="s">
        <v>119</v>
      </c>
      <c s="52"/>
    </row>
    <row customHeight="1" ht="15">
      <c s="52"/>
      <c s="54" t="s">
        <v>120</v>
      </c>
      <c s="289" t="s">
        <v>121</v>
      </c>
      <c s="52"/>
    </row>
    <row customHeight="1" ht="15">
      <c s="52"/>
      <c s="54" t="s">
        <v>122</v>
      </c>
      <c s="285" t="s">
        <v>123</v>
      </c>
      <c s="52"/>
    </row>
    <row customHeight="1" ht="15">
      <c s="52"/>
      <c s="54" t="s">
        <v>124</v>
      </c>
      <c s="290" t="s">
        <v>125</v>
      </c>
      <c s="52"/>
    </row>
    <row customHeight="1" ht="15">
      <c s="52"/>
      <c s="54" t="s">
        <v>126</v>
      </c>
      <c s="286" t="s">
        <v>127</v>
      </c>
      <c s="52"/>
    </row>
    <row customHeight="1" ht="15">
      <c s="52"/>
      <c s="54" t="s">
        <v>128</v>
      </c>
      <c s="286" t="s">
        <v>129</v>
      </c>
      <c s="52"/>
    </row>
    <row customHeight="1" ht="15">
      <c s="52"/>
      <c s="54" t="s">
        <v>130</v>
      </c>
      <c s="286" t="s">
        <v>131</v>
      </c>
      <c s="52"/>
    </row>
    <row customHeight="1" ht="15">
      <c s="52"/>
      <c s="54" t="s">
        <v>132</v>
      </c>
      <c s="287" t="s">
        <v>133</v>
      </c>
      <c s="52"/>
    </row>
    <row customHeight="1" ht="15">
      <c s="52"/>
      <c s="54" t="s">
        <v>134</v>
      </c>
      <c s="288" t="s">
        <v>133</v>
      </c>
      <c s="52"/>
    </row>
    <row customHeight="1" ht="15">
      <c s="52"/>
      <c s="54" t="s">
        <v>135</v>
      </c>
      <c s="287" t="s">
        <v>136</v>
      </c>
      <c s="52"/>
    </row>
    <row customHeight="1" ht="15">
      <c s="52"/>
      <c s="54" t="s">
        <v>137</v>
      </c>
      <c s="285" t="s">
        <v>138</v>
      </c>
      <c s="52"/>
    </row>
    <row customHeight="1" ht="15">
      <c s="52"/>
      <c s="54" t="s">
        <v>139</v>
      </c>
      <c s="288" t="s">
        <v>140</v>
      </c>
      <c s="52"/>
    </row>
    <row customHeight="1" ht="15.75">
      <c s="52"/>
      <c s="54" t="s">
        <v>141</v>
      </c>
      <c s="291" t="s">
        <v>140</v>
      </c>
      <c s="52"/>
    </row>
    <row customHeight="1" ht="15">
      <c s="52"/>
      <c s="54" t="s">
        <v>142</v>
      </c>
      <c s="288" t="s">
        <v>138</v>
      </c>
      <c s="52"/>
    </row>
    <row customHeight="1" ht="15.75">
      <c s="52"/>
      <c s="77" t="s">
        <v>143</v>
      </c>
      <c s="293" t="s">
        <v>144</v>
      </c>
      <c s="52" t="s">
        <v>145</v>
      </c>
    </row>
    <row customHeight="1" ht="15">
      <c s="52"/>
      <c s="54" t="s">
        <v>146</v>
      </c>
      <c s="285" t="s">
        <v>147</v>
      </c>
      <c s="52"/>
    </row>
    <row customHeight="1" ht="15">
      <c s="52"/>
      <c s="52"/>
      <c s="61"/>
      <c s="52"/>
    </row>
    <row customHeight="1" ht="15">
      <c s="52"/>
      <c s="52"/>
      <c s="52"/>
      <c s="52"/>
    </row>
    <row customHeight="1" ht="17.25">
      <c s="60"/>
      <c s="60"/>
      <c s="60"/>
      <c s="60"/>
    </row>
    <row r="193" customHeight="1" ht="303.75"/>
  </sheetData>
  <sheetProtection autoFilter="0" sort="1" allowResizeRows="1" allowResizeColumns="1" objects="1" allowDragInsertRows="1" allowDragInsertColumns="1" insertRows="1" insertColumns="1" deleteRows="1" deleteColumns="1"/>
  <mergeCells count="2">
    <mergeCell ref="A1:D1"/>
    <mergeCell ref="A2:D2"/>
  </mergeCell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4D748-5AD1-3828-27D8-55B5A79BEB3F}" mc:Ignorable="x14ac">
  <dimension ref="A1:E35"/>
  <sheetViews>
    <sheetView defaultGridColor="0" colorId="8" topLeftCell="A1" showGridLines="0" workbookViewId="0" showZeros="0">
      <selection activeCell="A1" sqref="A1:E1"/>
    </sheetView>
  </sheetViews>
  <sheetFormatPr defaultColWidth="9.125" customHeight="1" defaultRowHeight="12.75"/>
  <cols>
    <col min="1" max="1" style="296" width="33.875" customWidth="1"/>
    <col min="2" max="2" style="296" width="18.50390625" customWidth="1"/>
    <col min="3" max="3" style="296" width="18.125" customWidth="1"/>
    <col min="4" max="4" style="296" width="18.625" customWidth="1"/>
    <col min="5" max="5" style="296" width="17.625" customWidth="1"/>
  </cols>
  <sheetData>
    <row customHeight="1" ht="33.75">
      <c s="328" t="str">
        <f>'##BASEINFO'!$B$2&amp;"度"&amp;'##BASEINFO'!$B$7&amp;"预算资金年终资产负债录入表"</f>
        <v>2015年度芷江侗族自治县预算资金年终资产负债录入表</v>
      </c>
      <c s="68"/>
      <c s="68"/>
      <c s="68"/>
      <c s="68"/>
    </row>
    <row customHeight="1" ht="17.25">
      <c s="67" t="s">
        <v>170</v>
      </c>
      <c s="67"/>
      <c s="67"/>
      <c s="67"/>
      <c s="67"/>
    </row>
    <row customHeight="1" ht="17.25">
      <c s="67" t="s">
        <v>179</v>
      </c>
      <c s="67"/>
      <c s="67"/>
      <c s="67"/>
      <c s="67"/>
    </row>
    <row customHeight="1" ht="17.25">
      <c s="69" t="s">
        <v>2790</v>
      </c>
      <c s="69" t="s">
        <v>2791</v>
      </c>
      <c s="69"/>
      <c s="69" t="s">
        <v>2792</v>
      </c>
      <c s="69"/>
    </row>
    <row customHeight="1" ht="17.25">
      <c s="86"/>
      <c s="83" t="s">
        <v>2793</v>
      </c>
      <c s="83" t="s">
        <v>2794</v>
      </c>
      <c s="83" t="s">
        <v>2793</v>
      </c>
      <c s="83" t="s">
        <v>2795</v>
      </c>
    </row>
    <row customHeight="1" ht="17.25">
      <c s="100" t="s">
        <v>2796</v>
      </c>
      <c s="334">
        <f>SUM(B7:B11,B12,B14:B18)</f>
        <v>39495</v>
      </c>
      <c s="334">
        <f>SUM(C7:C11,C12,C14:C18)</f>
        <v>39495</v>
      </c>
      <c s="334">
        <f>SUM(D7:D11,D12,D14:D18)</f>
        <v>66770</v>
      </c>
      <c s="381">
        <f>SUM(E7:E11,E12,E14:E18)</f>
        <v>66770</v>
      </c>
    </row>
    <row customHeight="1" ht="17.25">
      <c s="55" t="s">
        <v>2797</v>
      </c>
      <c s="340">
        <v>800</v>
      </c>
      <c s="348">
        <v>800</v>
      </c>
      <c s="340">
        <v>26054</v>
      </c>
      <c s="348">
        <v>26054</v>
      </c>
    </row>
    <row customHeight="1" ht="17.25">
      <c s="55" t="s">
        <v>2798</v>
      </c>
      <c s="340"/>
      <c s="348"/>
      <c s="340"/>
      <c s="348"/>
    </row>
    <row customHeight="1" ht="17.25">
      <c s="55" t="s">
        <v>2799</v>
      </c>
      <c s="340"/>
      <c s="348"/>
      <c s="340"/>
      <c s="348"/>
    </row>
    <row customHeight="1" ht="17.25">
      <c s="55" t="s">
        <v>2800</v>
      </c>
      <c s="348"/>
      <c s="348"/>
      <c s="348"/>
      <c s="348"/>
    </row>
    <row customHeight="1" ht="17.25">
      <c s="55" t="s">
        <v>2801</v>
      </c>
      <c s="348">
        <v>38373</v>
      </c>
      <c s="348">
        <v>38373</v>
      </c>
      <c s="348">
        <v>40473</v>
      </c>
      <c s="348">
        <v>40473</v>
      </c>
    </row>
    <row customHeight="1" ht="17.25">
      <c s="55" t="s">
        <v>2802</v>
      </c>
      <c s="348"/>
      <c s="348"/>
      <c s="348"/>
      <c s="348"/>
    </row>
    <row customHeight="1" ht="17.25">
      <c s="55" t="s">
        <v>2803</v>
      </c>
      <c s="348"/>
      <c s="348"/>
      <c s="348"/>
      <c s="348"/>
    </row>
    <row customHeight="1" ht="17.25">
      <c s="55" t="s">
        <v>2804</v>
      </c>
      <c s="348">
        <v>322</v>
      </c>
      <c s="348">
        <v>322</v>
      </c>
      <c s="348">
        <v>243</v>
      </c>
      <c s="348">
        <v>243</v>
      </c>
    </row>
    <row customHeight="1" ht="17.25">
      <c s="55" t="s">
        <v>2805</v>
      </c>
      <c s="348"/>
      <c s="348"/>
      <c s="348"/>
      <c s="348"/>
    </row>
    <row customHeight="1" ht="17.25">
      <c s="55" t="s">
        <v>2806</v>
      </c>
      <c s="348"/>
      <c s="348"/>
      <c s="348"/>
      <c s="348"/>
    </row>
    <row customHeight="1" ht="17.25">
      <c s="55" t="s">
        <v>2807</v>
      </c>
      <c s="348"/>
      <c s="348"/>
      <c s="348"/>
      <c s="348"/>
    </row>
    <row customHeight="1" ht="17.25">
      <c s="55" t="s">
        <v>2808</v>
      </c>
      <c s="348"/>
      <c s="348"/>
      <c s="348"/>
      <c s="348"/>
    </row>
    <row customHeight="1" ht="17.25">
      <c s="100" t="s">
        <v>2809</v>
      </c>
      <c s="334">
        <f>SUM(B20,B22,B25:B27)</f>
        <v>39308</v>
      </c>
      <c s="334">
        <f>SUM(C20,C22,C25:C27)</f>
        <v>39308</v>
      </c>
      <c s="334">
        <f>SUM(D20,D22,D25:D27)</f>
        <v>66604</v>
      </c>
      <c s="379">
        <f>SUM(E20,E22,E25:E27)</f>
        <v>66604</v>
      </c>
    </row>
    <row customHeight="1" ht="17.25">
      <c s="55" t="s">
        <v>2810</v>
      </c>
      <c s="348">
        <v>42554</v>
      </c>
      <c s="348">
        <v>42554</v>
      </c>
      <c s="348">
        <v>69159</v>
      </c>
      <c s="348">
        <v>69159</v>
      </c>
    </row>
    <row customHeight="1" ht="17.25">
      <c s="55" t="s">
        <v>2811</v>
      </c>
      <c s="340">
        <v>41264</v>
      </c>
      <c s="348">
        <v>41264</v>
      </c>
      <c s="340">
        <v>68659</v>
      </c>
      <c s="348">
        <v>68659</v>
      </c>
    </row>
    <row customHeight="1" ht="17.25">
      <c s="55" t="s">
        <v>2812</v>
      </c>
      <c s="348">
        <v>-3246</v>
      </c>
      <c s="348">
        <v>-3246</v>
      </c>
      <c s="348">
        <v>-2555</v>
      </c>
      <c s="348">
        <v>-2555</v>
      </c>
    </row>
    <row customHeight="1" ht="17.25">
      <c s="55" t="s">
        <v>2813</v>
      </c>
      <c s="348"/>
      <c s="348"/>
      <c s="348"/>
      <c s="348"/>
    </row>
    <row customHeight="1" ht="17.25">
      <c s="55" t="s">
        <v>2814</v>
      </c>
      <c s="348"/>
      <c s="348"/>
      <c s="348"/>
      <c s="348"/>
    </row>
    <row customHeight="1" ht="17.25">
      <c s="55" t="s">
        <v>2815</v>
      </c>
      <c s="348"/>
      <c s="348"/>
      <c s="348"/>
      <c s="348"/>
    </row>
    <row customHeight="1" ht="17.25">
      <c s="55" t="s">
        <v>2816</v>
      </c>
      <c s="348"/>
      <c s="348"/>
      <c s="348"/>
      <c s="348"/>
    </row>
    <row customHeight="1" ht="17.25">
      <c s="55" t="s">
        <v>2817</v>
      </c>
      <c s="348"/>
      <c s="348"/>
      <c s="348"/>
      <c s="348"/>
    </row>
    <row customHeight="1" ht="17.25">
      <c s="100" t="s">
        <v>2818</v>
      </c>
      <c s="334">
        <f>SUM(B29:B35)</f>
        <v>187</v>
      </c>
      <c s="334">
        <f>SUM(C29:C35)</f>
        <v>187</v>
      </c>
      <c s="334">
        <f>SUM(D29:D35)</f>
        <v>166</v>
      </c>
      <c s="379">
        <f>SUM(E29:E35)</f>
        <v>166</v>
      </c>
    </row>
    <row customHeight="1" ht="17.25">
      <c s="55" t="s">
        <v>2819</v>
      </c>
      <c s="340">
        <v>150</v>
      </c>
      <c s="348">
        <v>150</v>
      </c>
      <c s="340">
        <v>130</v>
      </c>
      <c s="348">
        <v>130</v>
      </c>
    </row>
    <row customHeight="1" ht="17.25">
      <c s="55" t="s">
        <v>2820</v>
      </c>
      <c s="340">
        <v>12</v>
      </c>
      <c s="348">
        <v>12</v>
      </c>
      <c s="340">
        <v>11</v>
      </c>
      <c s="348">
        <v>11</v>
      </c>
    </row>
    <row customHeight="1" ht="17.25">
      <c s="55" t="s">
        <v>2821</v>
      </c>
      <c s="340"/>
      <c s="348"/>
      <c s="340"/>
      <c s="348"/>
    </row>
    <row customHeight="1" ht="17.25">
      <c s="55" t="s">
        <v>2822</v>
      </c>
      <c s="340"/>
      <c s="348"/>
      <c s="340"/>
      <c s="348"/>
    </row>
    <row customHeight="1" ht="17.25">
      <c s="55" t="s">
        <v>2823</v>
      </c>
      <c s="340"/>
      <c s="348"/>
      <c s="340"/>
      <c s="348"/>
    </row>
    <row customHeight="1" ht="17.25">
      <c s="55" t="s">
        <v>2824</v>
      </c>
      <c s="340">
        <v>25</v>
      </c>
      <c s="348">
        <v>25</v>
      </c>
      <c s="340">
        <v>25</v>
      </c>
      <c s="348">
        <v>25</v>
      </c>
    </row>
    <row customHeight="1" ht="17.25">
      <c s="73" t="s">
        <v>2825</v>
      </c>
      <c s="340"/>
      <c s="348"/>
      <c s="340"/>
      <c s="348"/>
    </row>
  </sheetData>
  <sheetProtection autoFilter="0" sort="1" allowResizeRows="1" allowResizeColumns="1" objects="1" allowDragInsertRows="1" allowDragInsertColumns="1" insertRows="1" insertColumns="1" deleteRows="1" deleteColumns="1"/>
  <mergeCells count="6">
    <mergeCell ref="A2:E2"/>
    <mergeCell ref="A3:E3"/>
    <mergeCell ref="A4:A5"/>
    <mergeCell ref="B4:C4"/>
    <mergeCell ref="D4:E4"/>
    <mergeCell ref="A1:E1"/>
  </mergeCells>
  <dataValidations count="1">
    <dataValidation type="decimal" allowBlank="1" showInputMessage="1" showErrorMessage="1" sqref="B6:E3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07F6A8-C958-ABB8-C848-E0E546AB7498}" mc:Ignorable="x14ac">
  <dimension ref="A1:J16"/>
  <sheetViews>
    <sheetView defaultGridColor="0" colorId="8" topLeftCell="A1" showGridLines="0" workbookViewId="0" showZeros="0">
      <selection activeCell="A1" sqref="A1:J1"/>
    </sheetView>
  </sheetViews>
  <sheetFormatPr defaultColWidth="9.125" customHeight="1" defaultRowHeight="12.75"/>
  <cols>
    <col min="1" max="1" style="296" width="33.50390625" customWidth="1"/>
    <col min="2" max="9" style="296" width="12.625" customWidth="1"/>
    <col min="10" max="10" style="296" width="12.125" customWidth="1"/>
  </cols>
  <sheetData>
    <row customHeight="1" ht="33.75">
      <c s="328" t="str">
        <f>'##BASEINFO'!$B$2&amp;"度"&amp;'##BASEINFO'!$B$7&amp;"地方政府债务余额情况录入表"</f>
        <v>2015年度芷江侗族自治县地方政府债务余额情况录入表</v>
      </c>
      <c s="68"/>
      <c s="68"/>
      <c s="68"/>
      <c s="68"/>
      <c s="68"/>
      <c s="68"/>
      <c s="68"/>
      <c s="68"/>
      <c s="68"/>
    </row>
    <row customHeight="1" ht="17.25">
      <c s="67" t="s">
        <v>171</v>
      </c>
      <c s="67"/>
      <c s="67"/>
      <c s="67"/>
      <c s="67"/>
      <c s="67"/>
      <c s="67"/>
      <c s="67"/>
      <c s="67"/>
      <c s="67"/>
    </row>
    <row customHeight="1" ht="17.25">
      <c s="67" t="s">
        <v>179</v>
      </c>
      <c s="67"/>
      <c s="67"/>
      <c s="67"/>
      <c s="67"/>
      <c s="67"/>
      <c s="67"/>
      <c s="67"/>
      <c s="67"/>
      <c s="67"/>
    </row>
    <row customHeight="1" ht="17.25">
      <c s="200" t="s">
        <v>2274</v>
      </c>
      <c s="201" t="s">
        <v>2793</v>
      </c>
      <c s="200" t="s">
        <v>2826</v>
      </c>
      <c s="200"/>
      <c s="200"/>
      <c s="200"/>
      <c s="200"/>
      <c s="200" t="s">
        <v>2827</v>
      </c>
      <c s="200"/>
      <c s="200"/>
    </row>
    <row customHeight="1" ht="17.25">
      <c s="241"/>
      <c s="242"/>
      <c s="206" t="s">
        <v>2211</v>
      </c>
      <c s="206" t="s">
        <v>2828</v>
      </c>
      <c s="206" t="s">
        <v>2829</v>
      </c>
      <c s="206" t="s">
        <v>2830</v>
      </c>
      <c s="206" t="s">
        <v>2831</v>
      </c>
      <c s="206" t="s">
        <v>2211</v>
      </c>
      <c s="206" t="s">
        <v>2832</v>
      </c>
      <c s="206" t="s">
        <v>2833</v>
      </c>
    </row>
    <row customHeight="1" ht="17.25">
      <c s="73" t="s">
        <v>2834</v>
      </c>
      <c s="334">
        <f>C6+H6</f>
        <v>138630</v>
      </c>
      <c s="334">
        <f>SUM(D6:G6)</f>
        <v>80159</v>
      </c>
      <c s="340">
        <v>10880</v>
      </c>
      <c s="340"/>
      <c s="340"/>
      <c s="340">
        <v>69279</v>
      </c>
      <c s="334">
        <f>J6+I6</f>
        <v>58471</v>
      </c>
      <c s="340"/>
      <c s="340">
        <v>58471</v>
      </c>
    </row>
    <row customHeight="1" ht="17.25">
      <c s="73" t="s">
        <v>2835</v>
      </c>
      <c s="334">
        <f>C7+H7</f>
        <v>135700</v>
      </c>
      <c s="340">
        <v>80800</v>
      </c>
      <c s="127"/>
      <c s="127"/>
      <c s="127"/>
      <c s="127"/>
      <c s="340">
        <v>54900</v>
      </c>
      <c s="127"/>
      <c s="127"/>
    </row>
    <row customHeight="1" ht="17.25">
      <c s="73" t="s">
        <v>2836</v>
      </c>
      <c s="334">
        <f>C8+H8</f>
        <v>61124</v>
      </c>
      <c s="334">
        <f>SUM(D8:F8)</f>
        <v>61124</v>
      </c>
      <c s="334">
        <f>SUM(D9:D12)</f>
        <v>61124</v>
      </c>
      <c s="334">
        <f>E13</f>
        <v>0</v>
      </c>
      <c s="334">
        <f>F13</f>
        <v>0</v>
      </c>
      <c s="127"/>
      <c s="334">
        <f>I8</f>
        <v>0</v>
      </c>
      <c s="334">
        <f>I9+I11+I12</f>
        <v>0</v>
      </c>
      <c s="127"/>
    </row>
    <row customHeight="1" ht="17.25">
      <c s="73" t="s">
        <v>2837</v>
      </c>
      <c s="334">
        <f>C9+H9</f>
        <v>3224</v>
      </c>
      <c s="334">
        <f>D9</f>
        <v>3224</v>
      </c>
      <c s="340">
        <v>3224</v>
      </c>
      <c s="127"/>
      <c s="127"/>
      <c s="127"/>
      <c s="334">
        <f>I9</f>
        <v>0</v>
      </c>
      <c s="340"/>
      <c s="127"/>
    </row>
    <row customHeight="1" ht="17.25">
      <c s="73" t="s">
        <v>2838</v>
      </c>
      <c s="334">
        <f>C10</f>
        <v>0</v>
      </c>
      <c s="334">
        <f>D10</f>
        <v>0</v>
      </c>
      <c s="340"/>
      <c s="127"/>
      <c s="127"/>
      <c s="127"/>
      <c s="462"/>
      <c s="127"/>
      <c s="127"/>
    </row>
    <row customHeight="1" ht="17.25">
      <c s="73" t="s">
        <v>2839</v>
      </c>
      <c s="334">
        <f>C11+H11</f>
        <v>57120</v>
      </c>
      <c s="334">
        <f>D11</f>
        <v>57120</v>
      </c>
      <c s="340">
        <v>57120</v>
      </c>
      <c s="127"/>
      <c s="127"/>
      <c s="127"/>
      <c s="334">
        <f>I11</f>
        <v>0</v>
      </c>
      <c s="340"/>
      <c s="127"/>
    </row>
    <row customHeight="1" ht="17.25">
      <c s="73" t="s">
        <v>2840</v>
      </c>
      <c s="334">
        <f>C12+H12</f>
        <v>780</v>
      </c>
      <c s="334">
        <f>D12</f>
        <v>780</v>
      </c>
      <c s="340">
        <v>780</v>
      </c>
      <c s="127"/>
      <c s="127"/>
      <c s="127"/>
      <c s="334">
        <f>I12</f>
        <v>0</v>
      </c>
      <c s="340"/>
      <c s="127"/>
    </row>
    <row customHeight="1" ht="17.25">
      <c s="73" t="s">
        <v>2841</v>
      </c>
      <c s="334">
        <f>C13</f>
        <v>0</v>
      </c>
      <c s="334">
        <f>SUM(E13:F13)</f>
        <v>0</v>
      </c>
      <c s="127"/>
      <c s="340"/>
      <c s="340"/>
      <c s="127"/>
      <c s="462"/>
      <c s="127"/>
      <c s="127"/>
    </row>
    <row customHeight="1" ht="17.25">
      <c s="73" t="s">
        <v>2842</v>
      </c>
      <c s="334">
        <f>C14+H14</f>
        <v>59330</v>
      </c>
      <c s="334">
        <f>SUM(D14:G14)</f>
        <v>59330</v>
      </c>
      <c s="340">
        <v>1430</v>
      </c>
      <c s="340"/>
      <c s="340"/>
      <c s="340">
        <v>57900</v>
      </c>
      <c s="334">
        <f>J14+I14</f>
        <v>0</v>
      </c>
      <c s="340"/>
      <c s="340"/>
    </row>
    <row customHeight="1" ht="17.25">
      <c s="73" t="s">
        <v>2843</v>
      </c>
      <c s="334">
        <f>C15+H15</f>
        <v>0</v>
      </c>
      <c s="334">
        <f>SUM(D15:G15)</f>
        <v>0</v>
      </c>
      <c s="340"/>
      <c s="340"/>
      <c s="340"/>
      <c s="340"/>
      <c s="334">
        <f>J15+I15</f>
        <v>0</v>
      </c>
      <c s="340"/>
      <c s="340"/>
    </row>
    <row customHeight="1" ht="17.25">
      <c s="73" t="s">
        <v>2844</v>
      </c>
      <c s="334">
        <f>C16+H16</f>
        <v>140424</v>
      </c>
      <c s="334">
        <f>SUM(D16:G16)</f>
        <v>81953</v>
      </c>
      <c s="334">
        <f>D6+D8-D14-D15</f>
        <v>70574</v>
      </c>
      <c s="334">
        <f>E6+E8-E14-E15</f>
        <v>0</v>
      </c>
      <c s="334">
        <f>F6+F8-F14-F15</f>
        <v>0</v>
      </c>
      <c s="334">
        <f>G6-G14-G15</f>
        <v>11379</v>
      </c>
      <c s="334">
        <f>SUM(I16:J16)</f>
        <v>58471</v>
      </c>
      <c s="334">
        <f>I8+I6-I14-I15</f>
        <v>0</v>
      </c>
      <c s="334">
        <f>J6-J14-J15</f>
        <v>58471</v>
      </c>
    </row>
  </sheetData>
  <sheetProtection autoFilter="0" sort="1" allowResizeRows="1" allowResizeColumns="1" objects="1" allowDragInsertRows="1" allowDragInsertColumns="1" insertRows="1" insertColumns="1" deleteRows="1" deleteColumns="1"/>
  <mergeCells count="7">
    <mergeCell ref="A2:J2"/>
    <mergeCell ref="A3:J3"/>
    <mergeCell ref="A1:J1"/>
    <mergeCell ref="B4:B5"/>
    <mergeCell ref="C4:G4"/>
    <mergeCell ref="H4:J4"/>
    <mergeCell ref="A4:A5"/>
  </mergeCells>
  <dataValidations count="1">
    <dataValidation type="decimal" allowBlank="1" showInputMessage="1" showErrorMessage="1" sqref="B6:C16 D6:J6 H7:H9 D8:D12 E8:F8 I8:I9 H11:I12 E13:F16 D14:D16 G14:J16">
      <formula1>-99999999999999</formula1>
      <formula2>99999999999999</formula2>
    </dataValidation>
  </dataValidations>
  <printOptions gridLines="1" horizontalCentered="1"/>
  <pageMargins left="3.00" right="2.00" top="1.00" bottom="1.00" header="0.00" footer="0.00"/>
  <pageSetup scale="75" pageOrder="downThenOver" orientation="landscape" blackAndWhite="1"/>
  <headerFooter>
    <oddHeader>&amp;L&amp;C@$&amp;R</oddHeader>
    <oddFooter>&amp;L&amp;C@&amp;- &amp;P&amp;-$&amp;R</oddFooter>
    <evenHeader>&amp;L&amp;C@$&amp;R</evenHeader>
    <evenFooter>&amp;L&amp;C@&amp;- &amp;P&amp;-$&amp;R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FA4A2-1191-2D38-D042-6FD945175778}" mc:Ignorable="x14ac">
  <dimension ref="A1:F26"/>
  <sheetViews>
    <sheetView defaultGridColor="0" colorId="8" topLeftCell="A1" showGridLines="0" workbookViewId="0" showZeros="0">
      <selection activeCell="A1" sqref="A1:F1"/>
    </sheetView>
  </sheetViews>
  <sheetFormatPr defaultColWidth="9.125" customHeight="1" defaultRowHeight="12.75"/>
  <cols>
    <col min="1" max="1" style="296" width="35.50390625" customWidth="1"/>
    <col min="2" max="6" style="296" width="13.125" customWidth="1"/>
  </cols>
  <sheetData>
    <row customHeight="1" ht="33.75">
      <c s="328" t="str">
        <f>'##BASEINFO'!$B$2&amp;"度"&amp;'##BASEINFO'!$B$7&amp;"地方政府专项债务分项目余额情况录入表"</f>
        <v>2015年度芷江侗族自治县地方政府专项债务分项目余额情况录入表</v>
      </c>
      <c s="68"/>
      <c s="68"/>
      <c s="68"/>
      <c s="68"/>
      <c s="68"/>
    </row>
    <row customHeight="1" ht="17.25">
      <c s="67" t="s">
        <v>172</v>
      </c>
      <c s="67"/>
      <c s="67"/>
      <c s="67"/>
      <c s="67"/>
      <c s="67"/>
    </row>
    <row customHeight="1" ht="17.25">
      <c s="95" t="s">
        <v>179</v>
      </c>
      <c s="95"/>
      <c s="95"/>
      <c s="95"/>
      <c s="95"/>
      <c s="95"/>
    </row>
    <row customHeight="1" ht="35.25">
      <c s="173" t="s">
        <v>2274</v>
      </c>
      <c s="172" t="s">
        <v>2834</v>
      </c>
      <c s="172" t="s">
        <v>2836</v>
      </c>
      <c s="172" t="s">
        <v>2842</v>
      </c>
      <c s="172" t="s">
        <v>2843</v>
      </c>
      <c s="172" t="s">
        <v>2844</v>
      </c>
    </row>
    <row customHeight="1" ht="17.25">
      <c s="199" t="s">
        <v>2285</v>
      </c>
      <c s="337">
        <f>SUM(B6:B26)</f>
        <v>58471</v>
      </c>
      <c s="337">
        <f>SUM(C6:C26)</f>
        <v>0</v>
      </c>
      <c s="337">
        <f>SUM(D6:D26)</f>
        <v>0</v>
      </c>
      <c s="337">
        <f>SUM(E6:E26)</f>
        <v>0</v>
      </c>
      <c s="337">
        <f>SUM(F6:F26)</f>
        <v>58471</v>
      </c>
    </row>
    <row customHeight="1" ht="17.25">
      <c s="55" t="s">
        <v>2297</v>
      </c>
      <c s="340"/>
      <c s="340"/>
      <c s="340"/>
      <c s="340"/>
      <c s="334">
        <f>B6+C6-D6-E6</f>
        <v>0</v>
      </c>
    </row>
    <row customHeight="1" ht="17.25">
      <c s="55" t="s">
        <v>2313</v>
      </c>
      <c s="340"/>
      <c s="340"/>
      <c s="340"/>
      <c s="340"/>
      <c s="334">
        <f>B7+C7-D7-E7</f>
        <v>0</v>
      </c>
    </row>
    <row customHeight="1" ht="17.25">
      <c s="55" t="s">
        <v>2340</v>
      </c>
      <c s="340"/>
      <c s="340"/>
      <c s="340"/>
      <c s="340"/>
      <c s="334">
        <f>B8+C8-D8-E8</f>
        <v>0</v>
      </c>
    </row>
    <row customHeight="1" ht="17.25">
      <c s="55" t="s">
        <v>2358</v>
      </c>
      <c s="340">
        <v>58471</v>
      </c>
      <c s="340"/>
      <c s="340"/>
      <c s="340"/>
      <c s="334">
        <f>B9+C9-D9-E9</f>
        <v>58471</v>
      </c>
    </row>
    <row customHeight="1" ht="17.25">
      <c s="55" t="s">
        <v>2382</v>
      </c>
      <c s="340"/>
      <c s="340"/>
      <c s="340"/>
      <c s="340"/>
      <c s="334">
        <f>B10+C10-D10-E10</f>
        <v>0</v>
      </c>
    </row>
    <row customHeight="1" ht="17.25">
      <c s="55" t="s">
        <v>2393</v>
      </c>
      <c s="340"/>
      <c s="340"/>
      <c s="340"/>
      <c s="340"/>
      <c s="334">
        <f>B11+C11-D11-E11</f>
        <v>0</v>
      </c>
    </row>
    <row customHeight="1" ht="17.25">
      <c s="55" t="s">
        <v>2845</v>
      </c>
      <c s="340"/>
      <c s="340"/>
      <c s="340"/>
      <c s="340"/>
      <c s="334">
        <f>B12+C12-D12-E12</f>
        <v>0</v>
      </c>
    </row>
    <row customHeight="1" ht="17.25">
      <c s="55" t="s">
        <v>2406</v>
      </c>
      <c s="340"/>
      <c s="340"/>
      <c s="340"/>
      <c s="340"/>
      <c s="334">
        <f>B13+C13-D13-E13</f>
        <v>0</v>
      </c>
    </row>
    <row customHeight="1" ht="17.25">
      <c s="55" t="s">
        <v>2421</v>
      </c>
      <c s="340"/>
      <c s="340"/>
      <c s="340"/>
      <c s="340"/>
      <c s="334">
        <f>B14+C14-D14-E14</f>
        <v>0</v>
      </c>
    </row>
    <row customHeight="1" ht="17.25">
      <c s="55" t="s">
        <v>2428</v>
      </c>
      <c s="340"/>
      <c s="340"/>
      <c s="345"/>
      <c s="340"/>
      <c s="334">
        <f>B15+C15-D15-E15</f>
        <v>0</v>
      </c>
    </row>
    <row customHeight="1" ht="17.25">
      <c s="55" t="s">
        <v>2437</v>
      </c>
      <c s="340"/>
      <c s="404"/>
      <c s="340"/>
      <c s="409"/>
      <c s="334">
        <f>B16+C16-D16-E16</f>
        <v>0</v>
      </c>
    </row>
    <row customHeight="1" ht="17.25">
      <c s="55" t="s">
        <v>2448</v>
      </c>
      <c s="340"/>
      <c s="340"/>
      <c s="357"/>
      <c s="340"/>
      <c s="334">
        <f>B17+C17-D17-E17</f>
        <v>0</v>
      </c>
    </row>
    <row customHeight="1" ht="17.25">
      <c s="55" t="s">
        <v>2467</v>
      </c>
      <c s="340"/>
      <c s="340"/>
      <c s="340"/>
      <c s="340"/>
      <c s="334">
        <f>B18+C18-D18-E18</f>
        <v>0</v>
      </c>
    </row>
    <row customHeight="1" ht="17.25">
      <c s="55" t="s">
        <v>2474</v>
      </c>
      <c s="340"/>
      <c s="340"/>
      <c s="340"/>
      <c s="340"/>
      <c s="334">
        <f>B19+C19-D19-E19</f>
        <v>0</v>
      </c>
    </row>
    <row customHeight="1" ht="17.25">
      <c s="55" t="s">
        <v>2495</v>
      </c>
      <c s="340"/>
      <c s="340"/>
      <c s="340"/>
      <c s="340"/>
      <c s="334">
        <f>B20+C20-D20-E20</f>
        <v>0</v>
      </c>
    </row>
    <row customHeight="1" ht="17.25">
      <c s="55" t="s">
        <v>2502</v>
      </c>
      <c s="340"/>
      <c s="340"/>
      <c s="340"/>
      <c s="340"/>
      <c s="334">
        <f>B21+C21-D21-E21</f>
        <v>0</v>
      </c>
    </row>
    <row customHeight="1" ht="17.25">
      <c s="55" t="s">
        <v>2512</v>
      </c>
      <c s="340"/>
      <c s="340"/>
      <c s="340"/>
      <c s="340"/>
      <c s="334">
        <f>B22+C22-D22-E22</f>
        <v>0</v>
      </c>
    </row>
    <row customHeight="1" ht="17.25">
      <c s="55" t="s">
        <v>2556</v>
      </c>
      <c s="340"/>
      <c s="340"/>
      <c s="340"/>
      <c s="340"/>
      <c s="334">
        <f>B23+C23-D23-E23</f>
        <v>0</v>
      </c>
    </row>
    <row customHeight="1" ht="17.25">
      <c s="55" t="s">
        <v>2568</v>
      </c>
      <c s="340"/>
      <c s="340"/>
      <c s="340"/>
      <c s="340"/>
      <c s="334">
        <f>B24+C24-D24-E24</f>
        <v>0</v>
      </c>
    </row>
    <row customHeight="1" ht="17.25">
      <c s="55" t="s">
        <v>2626</v>
      </c>
      <c s="340"/>
      <c s="340"/>
      <c s="340"/>
      <c s="340"/>
      <c s="334">
        <f>B25+C25-D25-E25</f>
        <v>0</v>
      </c>
    </row>
    <row customHeight="1" ht="17.25">
      <c s="55" t="s">
        <v>2650</v>
      </c>
      <c s="340"/>
      <c s="340"/>
      <c s="340"/>
      <c s="340"/>
      <c s="334">
        <f>B26+C26-D26-E26</f>
        <v>0</v>
      </c>
    </row>
  </sheetData>
  <sheetProtection autoFilter="0" sort="1" allowResizeRows="1" allowResizeColumns="1" objects="1" allowDragInsertRows="1" allowDragInsertColumns="1" insertRows="1" insertColumns="1" deleteRows="1" deleteColumns="1"/>
  <mergeCells count="3">
    <mergeCell ref="A1:F1"/>
    <mergeCell ref="A2:F2"/>
    <mergeCell ref="A3:F3"/>
  </mergeCells>
  <dataValidations count="1">
    <dataValidation type="decimal" allowBlank="1" showInputMessage="1" showErrorMessage="1" sqref="B5:F26">
      <formula1>-99999999999999</formula1>
      <formula2>99999999999999</formula2>
    </dataValidation>
  </dataValidations>
  <printOptions gridLines="1" horizont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9C338-60C8-60D8-4C9D-D0C50C91D298}"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96" width="21.003906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42.75">
      <c s="65" t="s">
        <v>2846</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horizontalCentered="1" verticalCentered="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16388-32B8-5B11-0457-1BD571BAE938}" mc:Ignorable="x14ac">
  <dimension ref="A1:H40"/>
  <sheetViews>
    <sheetView defaultGridColor="0" colorId="8" topLeftCell="A1" showGridLines="0" workbookViewId="0" showZeros="0">
      <selection activeCell="A1" sqref="A1:H1"/>
    </sheetView>
  </sheetViews>
  <sheetFormatPr defaultColWidth="9.125" customHeight="1" defaultRowHeight="12.75"/>
  <cols>
    <col min="1" max="1" style="296" width="33.50390625" customWidth="1"/>
    <col min="2" max="2" style="296" width="13.75390625" customWidth="1"/>
    <col min="3" max="4" style="296" width="14.00390625" customWidth="1"/>
    <col min="5" max="5" style="296" width="29.25390625" customWidth="1"/>
    <col min="6" max="8" style="296" width="13.75390625" customWidth="1"/>
  </cols>
  <sheetData>
    <row customHeight="1" ht="33.75">
      <c s="352" t="str">
        <f>'##BASEINFO'!$B$2&amp;"度"&amp;'##BASEINFO'!$B$7&amp;"乡镇一般公共预算收支决算录入表	"</f>
        <v>2015年度芷江侗族自治县乡镇一般公共预算收支决算录入表	</v>
      </c>
      <c s="66"/>
      <c s="66"/>
      <c s="66"/>
      <c s="66"/>
      <c s="66"/>
      <c s="66"/>
      <c s="66"/>
    </row>
    <row customHeight="1" ht="17.25">
      <c s="67" t="s">
        <v>173</v>
      </c>
      <c s="67"/>
      <c s="67"/>
      <c s="67"/>
      <c s="67"/>
      <c s="67"/>
      <c s="67"/>
      <c s="67"/>
    </row>
    <row customHeight="1" ht="17.25">
      <c s="138" t="s">
        <v>179</v>
      </c>
      <c s="138"/>
      <c s="138"/>
      <c s="138"/>
      <c s="138"/>
      <c s="138"/>
      <c s="138"/>
      <c s="138"/>
    </row>
    <row customHeight="1" ht="27">
      <c s="175" t="s">
        <v>2086</v>
      </c>
      <c s="175" t="s">
        <v>2208</v>
      </c>
      <c s="175" t="s">
        <v>182</v>
      </c>
      <c s="136" t="s">
        <v>2847</v>
      </c>
      <c s="175" t="s">
        <v>2086</v>
      </c>
      <c s="175" t="s">
        <v>2208</v>
      </c>
      <c s="175" t="s">
        <v>182</v>
      </c>
      <c s="136" t="s">
        <v>2847</v>
      </c>
    </row>
    <row customHeight="1" ht="17.25">
      <c s="100" t="s">
        <v>2848</v>
      </c>
      <c s="334">
        <f>SUM(B6,B8:B22)</f>
        <v>0</v>
      </c>
      <c s="334">
        <f>SUM(C6,C8:C22)</f>
        <v>0</v>
      </c>
      <c s="376">
        <f>SUM(D6,D8:D22)</f>
        <v>0</v>
      </c>
      <c s="55" t="s">
        <v>2849</v>
      </c>
      <c s="340">
        <v>6546</v>
      </c>
      <c s="340">
        <v>6546</v>
      </c>
      <c s="396"/>
    </row>
    <row customHeight="1" ht="17.25">
      <c s="55" t="s">
        <v>2850</v>
      </c>
      <c s="340"/>
      <c s="340"/>
      <c s="396"/>
      <c s="55" t="s">
        <v>2851</v>
      </c>
      <c s="340"/>
      <c s="340"/>
      <c s="396"/>
    </row>
    <row customHeight="1" ht="17.25">
      <c s="55" t="s">
        <v>2852</v>
      </c>
      <c s="340"/>
      <c s="340"/>
      <c s="396"/>
      <c s="55" t="s">
        <v>2853</v>
      </c>
      <c s="340"/>
      <c s="340"/>
      <c s="396"/>
    </row>
    <row customHeight="1" ht="17.25">
      <c s="55" t="s">
        <v>2854</v>
      </c>
      <c s="340"/>
      <c s="340"/>
      <c s="396"/>
      <c s="55" t="s">
        <v>2855</v>
      </c>
      <c s="340">
        <v>266</v>
      </c>
      <c s="340">
        <v>266</v>
      </c>
      <c s="396"/>
    </row>
    <row customHeight="1" ht="17.25">
      <c s="55" t="s">
        <v>2856</v>
      </c>
      <c s="340"/>
      <c s="340"/>
      <c s="396"/>
      <c s="55" t="s">
        <v>2857</v>
      </c>
      <c s="340">
        <v>2</v>
      </c>
      <c s="340">
        <v>2</v>
      </c>
      <c s="396"/>
    </row>
    <row customHeight="1" ht="17.25">
      <c s="55" t="s">
        <v>2858</v>
      </c>
      <c s="340"/>
      <c s="340"/>
      <c s="396"/>
      <c s="55" t="s">
        <v>2859</v>
      </c>
      <c s="340">
        <v>3</v>
      </c>
      <c s="340">
        <v>3</v>
      </c>
      <c s="396"/>
    </row>
    <row customHeight="1" ht="17.25">
      <c s="55" t="s">
        <v>2860</v>
      </c>
      <c s="340"/>
      <c s="340"/>
      <c s="396"/>
      <c s="55" t="s">
        <v>2861</v>
      </c>
      <c s="340">
        <v>131</v>
      </c>
      <c s="340">
        <v>131</v>
      </c>
      <c s="396"/>
    </row>
    <row customHeight="1" ht="17.25">
      <c s="55" t="s">
        <v>2862</v>
      </c>
      <c s="340"/>
      <c s="340"/>
      <c s="396"/>
      <c s="55" t="s">
        <v>2863</v>
      </c>
      <c s="340">
        <v>729</v>
      </c>
      <c s="340">
        <v>729</v>
      </c>
      <c s="396"/>
    </row>
    <row customHeight="1" ht="17.25">
      <c s="55" t="s">
        <v>2864</v>
      </c>
      <c s="340"/>
      <c s="340"/>
      <c s="396"/>
      <c s="55" t="s">
        <v>2865</v>
      </c>
      <c s="340">
        <v>1374</v>
      </c>
      <c s="340">
        <v>1374</v>
      </c>
      <c s="396"/>
    </row>
    <row customHeight="1" ht="17.25">
      <c s="55" t="s">
        <v>2866</v>
      </c>
      <c s="340"/>
      <c s="340"/>
      <c s="396"/>
      <c s="55" t="s">
        <v>2867</v>
      </c>
      <c s="340">
        <v>189</v>
      </c>
      <c s="340">
        <v>189</v>
      </c>
      <c s="396"/>
    </row>
    <row customHeight="1" ht="17.25">
      <c s="55" t="s">
        <v>2868</v>
      </c>
      <c s="340"/>
      <c s="340"/>
      <c s="396"/>
      <c s="55" t="s">
        <v>2869</v>
      </c>
      <c s="340">
        <v>206</v>
      </c>
      <c s="340">
        <v>206</v>
      </c>
      <c s="396"/>
    </row>
    <row customHeight="1" ht="17.25">
      <c s="55" t="s">
        <v>2870</v>
      </c>
      <c s="340"/>
      <c s="340"/>
      <c s="396"/>
      <c s="55" t="s">
        <v>2871</v>
      </c>
      <c s="340">
        <v>10631</v>
      </c>
      <c s="340">
        <v>10631</v>
      </c>
      <c s="396"/>
    </row>
    <row customHeight="1" ht="17.25">
      <c s="55" t="s">
        <v>2872</v>
      </c>
      <c s="340"/>
      <c s="340"/>
      <c s="396"/>
      <c s="55" t="s">
        <v>2873</v>
      </c>
      <c s="340">
        <v>69</v>
      </c>
      <c s="340">
        <v>69</v>
      </c>
      <c s="396"/>
    </row>
    <row customHeight="1" ht="17.25">
      <c s="55" t="s">
        <v>2874</v>
      </c>
      <c s="340"/>
      <c s="340"/>
      <c s="396"/>
      <c s="55" t="s">
        <v>2875</v>
      </c>
      <c s="340">
        <v>99</v>
      </c>
      <c s="340">
        <v>99</v>
      </c>
      <c s="396"/>
    </row>
    <row customHeight="1" ht="17.25">
      <c s="55" t="s">
        <v>2876</v>
      </c>
      <c s="340"/>
      <c s="340"/>
      <c s="396"/>
      <c s="55" t="s">
        <v>2877</v>
      </c>
      <c s="340">
        <v>48</v>
      </c>
      <c s="340">
        <v>48</v>
      </c>
      <c s="396"/>
    </row>
    <row customHeight="1" ht="17.25">
      <c s="55" t="s">
        <v>2878</v>
      </c>
      <c s="340"/>
      <c s="340"/>
      <c s="396"/>
      <c s="55" t="s">
        <v>2879</v>
      </c>
      <c s="340"/>
      <c s="340"/>
      <c s="396"/>
    </row>
    <row customHeight="1" ht="17.25">
      <c s="55" t="s">
        <v>2880</v>
      </c>
      <c s="340"/>
      <c s="340"/>
      <c s="396"/>
      <c s="55" t="s">
        <v>2881</v>
      </c>
      <c s="340"/>
      <c s="340"/>
      <c s="396"/>
    </row>
    <row customHeight="1" ht="17.25">
      <c s="55" t="s">
        <v>2882</v>
      </c>
      <c s="340"/>
      <c s="340"/>
      <c s="396"/>
      <c s="55" t="s">
        <v>2883</v>
      </c>
      <c s="340">
        <v>60</v>
      </c>
      <c s="340">
        <v>60</v>
      </c>
      <c s="396"/>
    </row>
    <row customHeight="1" ht="17.25">
      <c s="100" t="s">
        <v>2884</v>
      </c>
      <c s="334">
        <f>SUM(B24:B29)</f>
        <v>0</v>
      </c>
      <c s="334">
        <f>SUM(C24:C29)</f>
        <v>0</v>
      </c>
      <c s="376">
        <f>SUM(D24:D29)</f>
        <v>0</v>
      </c>
      <c s="55" t="s">
        <v>2885</v>
      </c>
      <c s="340">
        <v>100</v>
      </c>
      <c s="340">
        <v>100</v>
      </c>
      <c s="396"/>
    </row>
    <row customHeight="1" ht="17.25">
      <c s="55" t="s">
        <v>2886</v>
      </c>
      <c s="340"/>
      <c s="340"/>
      <c s="396"/>
      <c s="55" t="s">
        <v>2887</v>
      </c>
      <c s="340"/>
      <c s="340"/>
      <c s="396"/>
    </row>
    <row customHeight="1" ht="17.25">
      <c s="55" t="s">
        <v>2888</v>
      </c>
      <c s="340"/>
      <c s="340"/>
      <c s="396"/>
      <c s="55" t="s">
        <v>2889</v>
      </c>
      <c s="340"/>
      <c s="340"/>
      <c s="396"/>
    </row>
    <row customHeight="1" ht="17.25">
      <c s="55" t="s">
        <v>2890</v>
      </c>
      <c s="340"/>
      <c s="340"/>
      <c s="396"/>
      <c s="55" t="s">
        <v>2891</v>
      </c>
      <c s="340"/>
      <c s="340"/>
      <c s="396"/>
    </row>
    <row customHeight="1" ht="17.25">
      <c s="55" t="s">
        <v>2892</v>
      </c>
      <c s="340"/>
      <c s="340"/>
      <c s="396"/>
      <c s="55" t="s">
        <v>2893</v>
      </c>
      <c s="340"/>
      <c s="340"/>
      <c s="396"/>
    </row>
    <row customHeight="1" ht="17.25">
      <c s="55" t="s">
        <v>2894</v>
      </c>
      <c s="340"/>
      <c s="340"/>
      <c s="396"/>
      <c s="55" t="s">
        <v>2895</v>
      </c>
      <c s="340"/>
      <c s="340"/>
      <c s="396"/>
    </row>
    <row customHeight="1" ht="17.25">
      <c s="55" t="s">
        <v>2896</v>
      </c>
      <c s="340"/>
      <c s="340"/>
      <c s="396"/>
      <c s="55"/>
      <c s="122"/>
      <c s="122"/>
      <c s="152"/>
    </row>
    <row customHeight="1" ht="17.25">
      <c s="72" t="s">
        <v>183</v>
      </c>
      <c s="334">
        <f>B5+B23</f>
        <v>0</v>
      </c>
      <c s="334">
        <f>C5+C23</f>
        <v>0</v>
      </c>
      <c s="376">
        <f>D5+D23</f>
        <v>0</v>
      </c>
      <c s="72" t="s">
        <v>991</v>
      </c>
      <c s="334">
        <f>SUM(F5:F28)</f>
        <v>20453</v>
      </c>
      <c s="334">
        <f>SUM(G5:G28)</f>
        <v>20453</v>
      </c>
      <c s="376">
        <f>SUM(H5:H28)</f>
        <v>0</v>
      </c>
    </row>
    <row customHeight="1" ht="17.25">
      <c s="100" t="s">
        <v>2088</v>
      </c>
      <c s="192"/>
      <c s="340">
        <v>20453</v>
      </c>
      <c s="396"/>
      <c s="100" t="s">
        <v>2143</v>
      </c>
      <c s="192"/>
      <c s="340"/>
      <c s="396"/>
    </row>
    <row customHeight="1" ht="17.25">
      <c s="100" t="s">
        <v>2154</v>
      </c>
      <c s="192"/>
      <c s="340"/>
      <c s="396"/>
      <c s="100" t="s">
        <v>1928</v>
      </c>
      <c s="122"/>
      <c s="340"/>
      <c s="396"/>
    </row>
    <row customHeight="1" ht="17.25">
      <c s="100" t="s">
        <v>2897</v>
      </c>
      <c s="127"/>
      <c s="340"/>
      <c s="396"/>
      <c s="243" t="s">
        <v>2162</v>
      </c>
      <c s="122"/>
      <c s="340"/>
      <c s="396"/>
    </row>
    <row customHeight="1" ht="17.25">
      <c s="100" t="s">
        <v>2193</v>
      </c>
      <c s="192"/>
      <c s="340"/>
      <c s="396"/>
      <c s="100" t="s">
        <v>2188</v>
      </c>
      <c s="122"/>
      <c s="340"/>
      <c s="396"/>
    </row>
    <row customHeight="1" ht="17.25">
      <c s="100" t="s">
        <v>2194</v>
      </c>
      <c s="192"/>
      <c s="340"/>
      <c s="396"/>
      <c s="100" t="s">
        <v>2195</v>
      </c>
      <c s="192"/>
      <c s="340"/>
      <c s="396"/>
    </row>
    <row customHeight="1" ht="17.25">
      <c s="100" t="s">
        <v>2235</v>
      </c>
      <c s="192"/>
      <c s="334">
        <f>SUM(C37:C39)</f>
        <v>0</v>
      </c>
      <c s="376">
        <f>SUM(D37:D39)</f>
        <v>0</v>
      </c>
      <c s="100" t="s">
        <v>2197</v>
      </c>
      <c s="122"/>
      <c s="340"/>
      <c s="396"/>
    </row>
    <row customHeight="1" ht="17.25">
      <c s="55" t="s">
        <v>2198</v>
      </c>
      <c s="192"/>
      <c s="340"/>
      <c s="396"/>
      <c s="243"/>
      <c s="122"/>
      <c s="122"/>
      <c s="122"/>
    </row>
    <row customHeight="1" ht="17.25">
      <c s="55" t="s">
        <v>2200</v>
      </c>
      <c s="192"/>
      <c s="340"/>
      <c s="396"/>
      <c s="100" t="s">
        <v>2199</v>
      </c>
      <c s="192"/>
      <c s="334">
        <f>C40-G30-G31-G32-G33-G34-G35-G36</f>
        <v>0</v>
      </c>
      <c s="376">
        <f>D40-H30-H31-H32-H33-H34-H35-H36</f>
        <v>0</v>
      </c>
    </row>
    <row customHeight="1" ht="17.25">
      <c s="55" t="s">
        <v>2202</v>
      </c>
      <c s="192"/>
      <c s="340"/>
      <c s="396"/>
      <c s="55" t="s">
        <v>2898</v>
      </c>
      <c s="192"/>
      <c s="340"/>
      <c s="396"/>
    </row>
    <row customHeight="1" ht="17.25">
      <c s="72" t="s">
        <v>2204</v>
      </c>
      <c s="192"/>
      <c s="334">
        <f>SUM(C30:C36)</f>
        <v>20453</v>
      </c>
      <c s="376">
        <f>SUM(D30:D36)</f>
        <v>0</v>
      </c>
      <c s="72" t="s">
        <v>2205</v>
      </c>
      <c s="192"/>
      <c s="334">
        <f>SUM(G30:G33,G34:G36,G38)</f>
        <v>20453</v>
      </c>
      <c s="376">
        <f>SUM(H30:H33,H34:H36,H38)</f>
        <v>0</v>
      </c>
    </row>
  </sheetData>
  <sheetProtection autoFilter="0" sort="1" allowResizeRows="1" allowResizeColumns="1" objects="1" allowDragInsertRows="1" allowDragInsertColumns="1" insertRows="1" insertColumns="1" deleteRows="1" deleteColumns="1"/>
  <mergeCells count="3">
    <mergeCell ref="A2:H2"/>
    <mergeCell ref="A3:H3"/>
    <mergeCell ref="A1:H1"/>
  </mergeCells>
  <dataValidations count="1">
    <dataValidation type="decimal" allowBlank="1" showInputMessage="1" showErrorMessage="1" sqref="B5:D30 F5:H28 F30:H30 C31:D40 G31:H36 G38:H40">
      <formula1>-99999999999999</formula1>
      <formula2>99999999999999</formula2>
    </dataValidation>
  </dataValidations>
  <printOptions gridLines="1" horizontalCentered="1" verticalCentered="1"/>
  <pageMargins left="3.00" right="2.00" top="1.00" bottom="1.00" header="0.00" footer="0.00"/>
  <pageSetup pageOrder="overThenDown" orientation="landscape" blackAndWhite="1"/>
  <headerFooter>
    <oddHeader>&amp;L&amp;C@$&amp;R</oddHeader>
    <oddFooter>&amp;L&amp;C@&amp;- &amp;P&amp;-$&amp;R</oddFooter>
    <evenHeader>&amp;L&amp;C@$&amp;R</evenHeader>
    <evenFooter>&amp;L&amp;C@&amp;- &amp;P&amp;-$&amp;R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60A61-539A-10A8-0308-5E0D59C265F8}" mc:Ignorable="x14ac">
  <dimension ref="A1:H68"/>
  <sheetViews>
    <sheetView defaultGridColor="0" colorId="8" topLeftCell="A1" workbookViewId="0" showZeros="0">
      <selection activeCell="A1" sqref="A1:H1"/>
    </sheetView>
  </sheetViews>
  <sheetFormatPr defaultColWidth="9.125" customHeight="1" defaultRowHeight="12.75"/>
  <cols>
    <col min="1" max="1" style="480" width="39.125" customWidth="1"/>
    <col min="2" max="4" style="480" width="13.25390625" customWidth="1"/>
    <col min="5" max="5" style="480" width="50.375" customWidth="1"/>
    <col min="6" max="8" style="480" width="13.25390625" customWidth="1"/>
  </cols>
  <sheetData>
    <row customHeight="1" ht="33.75">
      <c s="352" t="str">
        <f>'##BASEINFO'!$B$2&amp;"度"&amp;'##BASEINFO'!$B$7&amp;"乡镇政府性基金收支决算录入表"</f>
        <v>2015年度芷江侗族自治县乡镇政府性基金收支决算录入表</v>
      </c>
      <c s="66"/>
      <c s="66"/>
      <c s="66"/>
      <c s="66"/>
      <c s="66"/>
      <c s="66"/>
      <c s="66"/>
    </row>
    <row customHeight="1" ht="17.25">
      <c s="118" t="s">
        <v>175</v>
      </c>
      <c s="118"/>
      <c s="118"/>
      <c s="118"/>
      <c s="118"/>
      <c s="118"/>
      <c s="118"/>
      <c s="118"/>
    </row>
    <row customHeight="1" ht="17.25">
      <c s="118" t="s">
        <v>179</v>
      </c>
      <c s="118"/>
      <c s="118"/>
      <c s="118"/>
      <c s="118"/>
      <c s="118"/>
      <c s="118"/>
      <c s="118"/>
    </row>
    <row customHeight="1" ht="28.5">
      <c s="120" t="s">
        <v>2274</v>
      </c>
      <c s="83" t="s">
        <v>2208</v>
      </c>
      <c s="83" t="s">
        <v>182</v>
      </c>
      <c s="120" t="s">
        <v>2847</v>
      </c>
      <c s="83" t="s">
        <v>2274</v>
      </c>
      <c s="83" t="s">
        <v>2208</v>
      </c>
      <c s="83" t="s">
        <v>182</v>
      </c>
      <c s="120" t="s">
        <v>2847</v>
      </c>
    </row>
    <row customHeight="1" ht="17.25">
      <c s="101" t="s">
        <v>2338</v>
      </c>
      <c s="396"/>
      <c s="340"/>
      <c s="396"/>
      <c s="101" t="s">
        <v>2339</v>
      </c>
      <c s="379">
        <f>SUM(F6:F8)</f>
        <v>0</v>
      </c>
      <c s="381">
        <f>SUM(G6:G8)</f>
        <v>0</v>
      </c>
      <c s="469">
        <f>SUM(H6:H8)</f>
        <v>0</v>
      </c>
    </row>
    <row customHeight="1" ht="17.25">
      <c s="101"/>
      <c s="152"/>
      <c s="122"/>
      <c s="152"/>
      <c s="149" t="s">
        <v>2342</v>
      </c>
      <c s="470"/>
      <c s="340"/>
      <c s="396"/>
    </row>
    <row customHeight="1" ht="17.25">
      <c s="101"/>
      <c s="152"/>
      <c s="122"/>
      <c s="152"/>
      <c s="149" t="s">
        <v>2354</v>
      </c>
      <c s="409"/>
      <c s="340"/>
      <c s="396"/>
    </row>
    <row customHeight="1" ht="17.25">
      <c s="101"/>
      <c s="152"/>
      <c s="122"/>
      <c s="152"/>
      <c s="149" t="s">
        <v>2355</v>
      </c>
      <c s="400"/>
      <c s="396"/>
      <c s="396"/>
    </row>
    <row customHeight="1" ht="17.25">
      <c s="101" t="s">
        <v>2356</v>
      </c>
      <c s="396"/>
      <c s="340"/>
      <c s="396"/>
      <c s="159" t="s">
        <v>2357</v>
      </c>
      <c s="379">
        <f>SUM(F10,F23:F24)</f>
        <v>55</v>
      </c>
      <c s="334">
        <f>SUM(G10,G23:G24)</f>
        <v>55</v>
      </c>
      <c s="376">
        <f>SUM(H10,H23:H24)</f>
        <v>0</v>
      </c>
    </row>
    <row customHeight="1" ht="17.25">
      <c s="55"/>
      <c s="122"/>
      <c s="122"/>
      <c s="122"/>
      <c s="149" t="s">
        <v>2360</v>
      </c>
      <c s="379">
        <f>SUM(F11:F22)</f>
        <v>55</v>
      </c>
      <c s="334">
        <f>SUM(G11:G22)</f>
        <v>55</v>
      </c>
      <c s="376">
        <f>SUM(H11:H22)</f>
        <v>0</v>
      </c>
    </row>
    <row customHeight="1" ht="17.25">
      <c s="55"/>
      <c s="122"/>
      <c s="122"/>
      <c s="122"/>
      <c s="149" t="s">
        <v>2363</v>
      </c>
      <c s="409"/>
      <c s="340"/>
      <c s="396"/>
    </row>
    <row customHeight="1" ht="17.25">
      <c s="55"/>
      <c s="122"/>
      <c s="122"/>
      <c s="122"/>
      <c s="149" t="s">
        <v>2365</v>
      </c>
      <c s="409"/>
      <c s="340"/>
      <c s="396"/>
    </row>
    <row customHeight="1" ht="17.25">
      <c s="55"/>
      <c s="122"/>
      <c s="122"/>
      <c s="122"/>
      <c s="149" t="s">
        <v>2368</v>
      </c>
      <c s="409"/>
      <c s="340"/>
      <c s="396"/>
    </row>
    <row customHeight="1" ht="17.25">
      <c s="55"/>
      <c s="122"/>
      <c s="122"/>
      <c s="122"/>
      <c s="149" t="s">
        <v>2370</v>
      </c>
      <c s="409">
        <v>6</v>
      </c>
      <c s="340">
        <v>6</v>
      </c>
      <c s="396"/>
    </row>
    <row customHeight="1" ht="17.25">
      <c s="55"/>
      <c s="122"/>
      <c s="122"/>
      <c s="122"/>
      <c s="149" t="s">
        <v>2372</v>
      </c>
      <c s="409"/>
      <c s="340"/>
      <c s="396"/>
    </row>
    <row customHeight="1" ht="17.25">
      <c s="55"/>
      <c s="122"/>
      <c s="122"/>
      <c s="122"/>
      <c s="149" t="s">
        <v>2373</v>
      </c>
      <c s="409"/>
      <c s="340"/>
      <c s="396"/>
    </row>
    <row customHeight="1" ht="17.25">
      <c s="55"/>
      <c s="122"/>
      <c s="122"/>
      <c s="122"/>
      <c s="149" t="s">
        <v>2346</v>
      </c>
      <c s="409">
        <v>49</v>
      </c>
      <c s="340">
        <v>49</v>
      </c>
      <c s="396"/>
    </row>
    <row customHeight="1" ht="17.25">
      <c s="55"/>
      <c s="122"/>
      <c s="122"/>
      <c s="122"/>
      <c s="149" t="s">
        <v>2374</v>
      </c>
      <c s="409"/>
      <c s="340"/>
      <c s="396"/>
    </row>
    <row customHeight="1" ht="17.25">
      <c s="55"/>
      <c s="122"/>
      <c s="122"/>
      <c s="122"/>
      <c s="149" t="s">
        <v>2375</v>
      </c>
      <c s="409"/>
      <c s="340"/>
      <c s="396"/>
    </row>
    <row s="471" customFormat="1" customHeight="1" ht="17.25">
      <c s="55"/>
      <c s="122"/>
      <c s="122"/>
      <c s="122"/>
      <c s="149" t="s">
        <v>2349</v>
      </c>
      <c s="472"/>
      <c s="340"/>
      <c s="396"/>
    </row>
    <row customHeight="1" ht="17.25">
      <c s="55"/>
      <c s="122"/>
      <c s="122"/>
      <c s="122"/>
      <c s="149" t="s">
        <v>2008</v>
      </c>
      <c s="409"/>
      <c s="409"/>
      <c s="396"/>
    </row>
    <row customHeight="1" ht="17.25">
      <c s="55"/>
      <c s="122"/>
      <c s="122"/>
      <c s="122"/>
      <c s="149" t="s">
        <v>2377</v>
      </c>
      <c s="470"/>
      <c s="340"/>
      <c s="396"/>
    </row>
    <row customHeight="1" ht="17.25">
      <c s="55"/>
      <c s="122"/>
      <c s="122"/>
      <c s="122"/>
      <c s="149" t="s">
        <v>2378</v>
      </c>
      <c s="409"/>
      <c s="340"/>
      <c s="396"/>
    </row>
    <row customHeight="1" ht="17.25">
      <c s="55"/>
      <c s="122"/>
      <c s="122"/>
      <c s="122"/>
      <c s="149" t="s">
        <v>2379</v>
      </c>
      <c s="400"/>
      <c s="396"/>
      <c s="396"/>
    </row>
    <row customHeight="1" ht="17.25">
      <c s="101" t="s">
        <v>2380</v>
      </c>
      <c s="396"/>
      <c s="340"/>
      <c s="396"/>
      <c s="159" t="s">
        <v>2381</v>
      </c>
      <c s="379">
        <f>SUM(F26:F28)</f>
        <v>0</v>
      </c>
      <c s="334">
        <f>SUM(G26:G28)</f>
        <v>0</v>
      </c>
      <c s="376">
        <f>SUM(H26:H28)</f>
        <v>0</v>
      </c>
    </row>
    <row customHeight="1" ht="17.25">
      <c s="101"/>
      <c s="152"/>
      <c s="122"/>
      <c s="152"/>
      <c s="149" t="s">
        <v>2383</v>
      </c>
      <c s="409"/>
      <c s="340"/>
      <c s="396"/>
    </row>
    <row customHeight="1" ht="17.25">
      <c s="101"/>
      <c s="152"/>
      <c s="122"/>
      <c s="152"/>
      <c s="149" t="s">
        <v>2389</v>
      </c>
      <c s="409"/>
      <c s="340"/>
      <c s="396"/>
    </row>
    <row customHeight="1" ht="17.25">
      <c s="101"/>
      <c s="152"/>
      <c s="122"/>
      <c s="152"/>
      <c s="149" t="s">
        <v>2390</v>
      </c>
      <c s="400"/>
      <c s="396"/>
      <c s="396"/>
    </row>
    <row customHeight="1" ht="17.25">
      <c s="101" t="s">
        <v>2391</v>
      </c>
      <c s="340"/>
      <c s="340"/>
      <c s="396"/>
      <c s="159" t="s">
        <v>2392</v>
      </c>
      <c s="379">
        <f>SUM(F30,F34:F35)</f>
        <v>0</v>
      </c>
      <c s="334">
        <f>SUM(G30,G34:G35)</f>
        <v>0</v>
      </c>
      <c s="376">
        <f>SUM(H30,H34:H35)</f>
        <v>0</v>
      </c>
    </row>
    <row customHeight="1" ht="17.25">
      <c s="55"/>
      <c s="122"/>
      <c s="122"/>
      <c s="122"/>
      <c s="149" t="s">
        <v>2394</v>
      </c>
      <c s="379">
        <f>SUM(F31:F33)</f>
        <v>0</v>
      </c>
      <c s="334">
        <f>SUM(G31:G33)</f>
        <v>0</v>
      </c>
      <c s="376">
        <f>SUM(H31:H33)</f>
        <v>0</v>
      </c>
    </row>
    <row customHeight="1" ht="17.25">
      <c s="55"/>
      <c s="122"/>
      <c s="122"/>
      <c s="122"/>
      <c s="149" t="s">
        <v>2363</v>
      </c>
      <c s="409"/>
      <c s="340"/>
      <c s="396"/>
    </row>
    <row customHeight="1" ht="17.25">
      <c s="55"/>
      <c s="210"/>
      <c s="210"/>
      <c s="211"/>
      <c s="149" t="s">
        <v>2365</v>
      </c>
      <c s="409"/>
      <c s="340"/>
      <c s="396"/>
    </row>
    <row customHeight="1" ht="17.25">
      <c s="55"/>
      <c s="210"/>
      <c s="210"/>
      <c s="211"/>
      <c s="149" t="s">
        <v>2395</v>
      </c>
      <c s="409"/>
      <c s="340"/>
      <c s="396"/>
    </row>
    <row customHeight="1" ht="17.25">
      <c s="55"/>
      <c s="210"/>
      <c s="210"/>
      <c s="211"/>
      <c s="149" t="s">
        <v>2396</v>
      </c>
      <c s="409"/>
      <c s="340"/>
      <c s="396"/>
    </row>
    <row customHeight="1" ht="17.25">
      <c s="55"/>
      <c s="210"/>
      <c s="210"/>
      <c s="211"/>
      <c s="149" t="s">
        <v>2397</v>
      </c>
      <c s="400"/>
      <c s="396"/>
      <c s="396"/>
    </row>
    <row customHeight="1" ht="17.25">
      <c s="101" t="s">
        <v>2398</v>
      </c>
      <c s="340"/>
      <c s="340"/>
      <c s="396"/>
      <c s="159" t="s">
        <v>2399</v>
      </c>
      <c s="379">
        <f>SUM(F37:F39)</f>
        <v>0</v>
      </c>
      <c s="334">
        <f>SUM(G37:G39)</f>
        <v>0</v>
      </c>
      <c s="376">
        <f>SUM(H37:H39)</f>
        <v>0</v>
      </c>
    </row>
    <row customHeight="1" ht="17.25">
      <c s="101"/>
      <c s="122"/>
      <c s="122"/>
      <c s="152"/>
      <c s="149" t="s">
        <v>2401</v>
      </c>
      <c s="409"/>
      <c s="340"/>
      <c s="396"/>
    </row>
    <row customHeight="1" ht="17.25">
      <c s="101"/>
      <c s="122"/>
      <c s="122"/>
      <c s="152"/>
      <c s="149" t="s">
        <v>2402</v>
      </c>
      <c s="409"/>
      <c s="340"/>
      <c s="396"/>
    </row>
    <row customHeight="1" ht="17.25">
      <c s="101"/>
      <c s="122"/>
      <c s="122"/>
      <c s="152"/>
      <c s="149" t="s">
        <v>2403</v>
      </c>
      <c s="400"/>
      <c s="396"/>
      <c s="396"/>
    </row>
    <row customHeight="1" ht="17.25">
      <c s="101" t="s">
        <v>2404</v>
      </c>
      <c s="396"/>
      <c s="340"/>
      <c s="396"/>
      <c s="159" t="s">
        <v>2405</v>
      </c>
      <c s="379">
        <f>SUM(F41:F43)</f>
        <v>0</v>
      </c>
      <c s="334">
        <f>SUM(G41:G43)</f>
        <v>0</v>
      </c>
      <c s="376">
        <f>SUM(H41:H43)</f>
        <v>0</v>
      </c>
    </row>
    <row customHeight="1" ht="17.25">
      <c s="101"/>
      <c s="152"/>
      <c s="122"/>
      <c s="152"/>
      <c s="149" t="s">
        <v>2408</v>
      </c>
      <c s="409"/>
      <c s="340"/>
      <c s="396"/>
    </row>
    <row customHeight="1" ht="17.25">
      <c s="101"/>
      <c s="152"/>
      <c s="122"/>
      <c s="152"/>
      <c s="149" t="s">
        <v>2417</v>
      </c>
      <c s="409"/>
      <c s="340"/>
      <c s="396"/>
    </row>
    <row customHeight="1" ht="17.25">
      <c s="101"/>
      <c s="152"/>
      <c s="122"/>
      <c s="152"/>
      <c s="149" t="s">
        <v>2418</v>
      </c>
      <c s="400"/>
      <c s="396"/>
      <c s="396"/>
    </row>
    <row customHeight="1" ht="17.25">
      <c s="101" t="s">
        <v>2419</v>
      </c>
      <c s="396"/>
      <c s="340"/>
      <c s="396"/>
      <c s="159" t="s">
        <v>2420</v>
      </c>
      <c s="379">
        <f>SUM(F45:F47)</f>
        <v>0</v>
      </c>
      <c s="334">
        <f>SUM(G45:G47)</f>
        <v>0</v>
      </c>
      <c s="376">
        <f>SUM(H45:H47)</f>
        <v>0</v>
      </c>
    </row>
    <row customHeight="1" ht="17.25">
      <c s="101"/>
      <c s="152"/>
      <c s="122"/>
      <c s="152"/>
      <c s="149" t="s">
        <v>2422</v>
      </c>
      <c s="409"/>
      <c s="340"/>
      <c s="396"/>
    </row>
    <row customHeight="1" ht="17.25">
      <c s="101"/>
      <c s="152"/>
      <c s="122"/>
      <c s="152"/>
      <c s="149" t="s">
        <v>2424</v>
      </c>
      <c s="409"/>
      <c s="340"/>
      <c s="396"/>
    </row>
    <row customHeight="1" ht="17.25">
      <c s="101"/>
      <c s="152"/>
      <c s="122"/>
      <c s="152"/>
      <c s="149" t="s">
        <v>2425</v>
      </c>
      <c s="400"/>
      <c s="396"/>
      <c s="396"/>
    </row>
    <row customHeight="1" ht="17.25">
      <c s="244" t="s">
        <v>2502</v>
      </c>
      <c s="340"/>
      <c s="340"/>
      <c s="396"/>
      <c s="159" t="s">
        <v>2503</v>
      </c>
      <c s="379">
        <f>SUM(F49:F51)</f>
        <v>0</v>
      </c>
      <c s="334">
        <f>SUM(G49:G51)</f>
        <v>0</v>
      </c>
      <c s="376">
        <f>SUM(H49:H51)</f>
        <v>0</v>
      </c>
    </row>
    <row customHeight="1" ht="17.25">
      <c s="244"/>
      <c s="122"/>
      <c s="122"/>
      <c s="152"/>
      <c s="149" t="s">
        <v>2504</v>
      </c>
      <c s="409"/>
      <c s="340"/>
      <c s="396"/>
    </row>
    <row customHeight="1" ht="17.25">
      <c s="244"/>
      <c s="122"/>
      <c s="122"/>
      <c s="152"/>
      <c s="149" t="s">
        <v>2508</v>
      </c>
      <c s="409"/>
      <c s="340"/>
      <c s="396"/>
    </row>
    <row customHeight="1" ht="17.25">
      <c s="244"/>
      <c s="122"/>
      <c s="122"/>
      <c s="152"/>
      <c s="149" t="s">
        <v>2509</v>
      </c>
      <c s="400"/>
      <c s="396"/>
      <c s="396"/>
    </row>
    <row customHeight="1" ht="16.5">
      <c s="159" t="s">
        <v>2624</v>
      </c>
      <c s="396"/>
      <c s="340"/>
      <c s="396"/>
      <c s="159" t="s">
        <v>2625</v>
      </c>
      <c s="379">
        <f>SUM(F53:F55)</f>
        <v>47</v>
      </c>
      <c s="334">
        <f>SUM(G53:G55)</f>
        <v>47</v>
      </c>
      <c s="376">
        <f>SUM(H53:H55)</f>
        <v>0</v>
      </c>
    </row>
    <row customHeight="1" ht="16.5">
      <c s="159"/>
      <c s="152"/>
      <c s="122"/>
      <c s="152"/>
      <c s="149" t="s">
        <v>2628</v>
      </c>
      <c s="409">
        <v>47</v>
      </c>
      <c s="340">
        <v>47</v>
      </c>
      <c s="396"/>
    </row>
    <row customHeight="1" ht="17.25">
      <c s="159"/>
      <c s="152"/>
      <c s="122"/>
      <c s="152"/>
      <c s="149" t="s">
        <v>2643</v>
      </c>
      <c s="409"/>
      <c s="340"/>
      <c s="396"/>
    </row>
    <row customHeight="1" ht="17.25">
      <c s="159"/>
      <c s="152"/>
      <c s="122"/>
      <c s="152"/>
      <c s="149" t="s">
        <v>2644</v>
      </c>
      <c s="400"/>
      <c s="396"/>
      <c s="396"/>
    </row>
    <row customHeight="1" ht="16.5">
      <c s="101" t="s">
        <v>2899</v>
      </c>
      <c s="396"/>
      <c s="340"/>
      <c s="396"/>
      <c s="159" t="s">
        <v>2900</v>
      </c>
      <c s="379">
        <f>SUM(F57:F59)</f>
        <v>43</v>
      </c>
      <c s="334">
        <f>SUM(G57:G59)</f>
        <v>43</v>
      </c>
      <c s="376">
        <f>SUM(H57:H59)</f>
        <v>0</v>
      </c>
    </row>
    <row customHeight="1" ht="17.25">
      <c s="127"/>
      <c s="203"/>
      <c s="203"/>
      <c s="203"/>
      <c s="73" t="s">
        <v>2901</v>
      </c>
      <c s="409">
        <v>43</v>
      </c>
      <c s="340">
        <v>43</v>
      </c>
      <c s="396"/>
    </row>
    <row customHeight="1" ht="17.25">
      <c s="127"/>
      <c s="203"/>
      <c s="203"/>
      <c s="203"/>
      <c s="73" t="s">
        <v>2902</v>
      </c>
      <c s="409"/>
      <c s="340"/>
      <c s="396"/>
    </row>
    <row customHeight="1" ht="17.25">
      <c s="127"/>
      <c s="203"/>
      <c s="203"/>
      <c s="203"/>
      <c s="73" t="s">
        <v>2903</v>
      </c>
      <c s="476"/>
      <c s="399"/>
      <c s="399"/>
    </row>
    <row customHeight="1" ht="17.25">
      <c s="72" t="s">
        <v>2283</v>
      </c>
      <c s="334">
        <f>SUM(B5,B9,B25,B29,B36,B40,B44,B48,B52,B56)</f>
        <v>0</v>
      </c>
      <c s="334">
        <f>SUM(C5,C9,C25,C29,C36,C40,C44,C48,C52,C56)</f>
        <v>0</v>
      </c>
      <c s="376">
        <f>SUM(D5,D9,D25,D29,D36,D40,D44,D48,D52,D56)</f>
        <v>0</v>
      </c>
      <c s="119" t="s">
        <v>2284</v>
      </c>
      <c s="379">
        <f>SUM(F5,F9,F25,F29,F36,F40,F44,F48,F52,F56)</f>
        <v>145</v>
      </c>
      <c s="334">
        <f>SUM(G5,G9,G25,G29,G36,G40,G44,G48,G52,G56)</f>
        <v>145</v>
      </c>
      <c s="376">
        <f>SUM(H5,H9,H25,H29,H36,H40,H44,H48,H52,H56)</f>
        <v>0</v>
      </c>
    </row>
    <row customHeight="1" ht="17.25">
      <c s="100" t="s">
        <v>2088</v>
      </c>
      <c s="192"/>
      <c s="340">
        <v>145</v>
      </c>
      <c s="396"/>
      <c s="100" t="s">
        <v>2143</v>
      </c>
      <c s="250"/>
      <c s="345"/>
      <c s="396"/>
    </row>
    <row customHeight="1" ht="17.25">
      <c s="101" t="s">
        <v>2897</v>
      </c>
      <c s="210"/>
      <c s="340"/>
      <c s="396"/>
      <c s="100" t="s">
        <v>2162</v>
      </c>
      <c s="251"/>
      <c s="340"/>
      <c s="400"/>
    </row>
    <row customHeight="1" ht="17.25">
      <c s="101" t="s">
        <v>2193</v>
      </c>
      <c s="192"/>
      <c s="340"/>
      <c s="396"/>
      <c s="100"/>
      <c s="245"/>
      <c s="124"/>
      <c s="122"/>
    </row>
    <row customHeight="1" ht="17.25">
      <c s="101" t="s">
        <v>2235</v>
      </c>
      <c s="192"/>
      <c s="334">
        <f>SUM(C65:C67)</f>
        <v>0</v>
      </c>
      <c s="376">
        <f>SUM(D65:D67)</f>
        <v>0</v>
      </c>
      <c s="100" t="s">
        <v>2197</v>
      </c>
      <c s="250"/>
      <c s="340"/>
      <c s="396"/>
    </row>
    <row customHeight="1" ht="17.25">
      <c s="73" t="s">
        <v>2670</v>
      </c>
      <c s="192"/>
      <c s="340"/>
      <c s="396"/>
      <c s="100"/>
      <c s="245"/>
      <c s="122"/>
      <c s="122"/>
    </row>
    <row customHeight="1" ht="17.25">
      <c s="73" t="s">
        <v>2671</v>
      </c>
      <c s="158"/>
      <c s="340"/>
      <c s="396"/>
      <c s="100"/>
      <c s="245"/>
      <c s="122"/>
      <c s="122"/>
    </row>
    <row customHeight="1" ht="17.25">
      <c s="55" t="s">
        <v>2202</v>
      </c>
      <c s="192"/>
      <c s="340"/>
      <c s="396"/>
      <c s="100" t="s">
        <v>2199</v>
      </c>
      <c s="250"/>
      <c s="334">
        <f>C68-G60-G61-G62-G64</f>
        <v>0</v>
      </c>
      <c s="376">
        <f>D68-H60-H61-H62-H64</f>
        <v>0</v>
      </c>
    </row>
    <row customHeight="1" ht="17.25">
      <c s="72" t="s">
        <v>2204</v>
      </c>
      <c s="192"/>
      <c s="334">
        <f>SUM(C60,C61:C64)</f>
        <v>145</v>
      </c>
      <c s="376">
        <f>SUM(D60,D61:D64)</f>
        <v>0</v>
      </c>
      <c s="72" t="s">
        <v>2205</v>
      </c>
      <c s="250"/>
      <c s="334">
        <f>SUM(G60,G61,G62,G64,G67)</f>
        <v>145</v>
      </c>
      <c s="376">
        <f>SUM(H60,H61,H62,H64,H67)</f>
        <v>0</v>
      </c>
    </row>
  </sheetData>
  <sheetProtection autoFilter="0" sort="1" allowResizeRows="1" allowResizeColumns="1" objects="1" allowDragInsertRows="1" allowDragInsertColumns="1" insertRows="1" insertColumns="1" deleteRows="1" deleteColumns="1"/>
  <mergeCells count="3">
    <mergeCell ref="A3:H3"/>
    <mergeCell ref="A1:H1"/>
    <mergeCell ref="A2:H2"/>
  </mergeCells>
  <dataValidations count="1">
    <dataValidation type="decimal" allowBlank="1" showInputMessage="1" showErrorMessage="1" sqref="B5:D5 F5:H60 B9:D9 B25:D25 B29:D29 B36:D36 B40:D40 B44:D44 B48:D48 B52:D52 B56:D56 B60:D60 C61:D68 G61:H62 G64:H64 G67:H68">
      <formula1>-99999999999999</formula1>
      <formula2>99999999999999</formula2>
    </dataValidation>
  </dataValidations>
  <printOptions gridLines="1" horizontalCentered="1" verticalCentered="1"/>
  <pageMargins left="3.00" right="2.00" top="1.00" bottom="1.00" header="0.00" footer="0.00"/>
  <pageSetup scale="90" pageOrder="downThenOver" orientation="landscape" blackAndWhite="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A8D745-0BF3-BC8B-FC18-352353ADADB2}" mc:Ignorable="x14ac">
  <dimension ref="A1:H65489"/>
  <sheetViews>
    <sheetView defaultGridColor="0" colorId="8" topLeftCell="A1" showGridLines="0" workbookViewId="0" showZeros="0">
      <selection activeCell="A1" sqref="A1:H1"/>
    </sheetView>
  </sheetViews>
  <sheetFormatPr defaultColWidth="9.125" customHeight="1" defaultRowHeight="12.75"/>
  <cols>
    <col min="1" max="1" style="481" width="23.875" customWidth="1"/>
    <col min="2" max="4" style="481" width="14.50390625" customWidth="1"/>
    <col min="5" max="5" style="481" width="24.75390625" customWidth="1"/>
    <col min="6" max="6" style="481" width="14.375" customWidth="1"/>
    <col min="7" max="7" style="481" width="14.625" customWidth="1"/>
    <col min="8" max="8" style="481" width="14.375" customWidth="1"/>
  </cols>
  <sheetData>
    <row s="481" customFormat="1" customHeight="1" ht="35.25">
      <c s="328" t="str">
        <f>'##BASEINFO'!$B$2&amp;"度"&amp;'##BASEINFO'!$B$7&amp;"乡镇国有资本经营收支决算录入表"</f>
        <v>2015年度芷江侗族自治县乡镇国有资本经营收支决算录入表</v>
      </c>
      <c s="68"/>
      <c s="68"/>
      <c s="68"/>
      <c s="68"/>
      <c s="68"/>
      <c s="68"/>
      <c s="68"/>
    </row>
    <row s="481" customFormat="1" customHeight="1" ht="17.25">
      <c s="67" t="s">
        <v>176</v>
      </c>
      <c s="67"/>
      <c s="67"/>
      <c s="67"/>
      <c s="67"/>
      <c s="67"/>
      <c s="67"/>
      <c s="67"/>
    </row>
    <row s="481" customFormat="1" customHeight="1" ht="17.25">
      <c s="95" t="s">
        <v>179</v>
      </c>
      <c s="95"/>
      <c s="95"/>
      <c s="95"/>
      <c s="95"/>
      <c s="95"/>
      <c s="95"/>
      <c s="95"/>
    </row>
    <row s="481" customFormat="1" customHeight="1" ht="34.5">
      <c s="170" t="s">
        <v>2086</v>
      </c>
      <c s="175" t="s">
        <v>2208</v>
      </c>
      <c s="175" t="s">
        <v>182</v>
      </c>
      <c s="136" t="s">
        <v>2847</v>
      </c>
      <c s="175" t="s">
        <v>2086</v>
      </c>
      <c s="175" t="s">
        <v>2208</v>
      </c>
      <c s="175" t="s">
        <v>182</v>
      </c>
      <c s="136" t="s">
        <v>2847</v>
      </c>
    </row>
    <row s="481" customFormat="1" customHeight="1" ht="17.25">
      <c s="82" t="s">
        <v>2904</v>
      </c>
      <c s="340"/>
      <c s="340"/>
      <c s="396"/>
      <c s="126" t="s">
        <v>1262</v>
      </c>
      <c s="404"/>
      <c s="340"/>
      <c s="400"/>
    </row>
    <row s="481" customFormat="1" customHeight="1" ht="17.25">
      <c s="82" t="s">
        <v>2905</v>
      </c>
      <c s="340"/>
      <c s="340"/>
      <c s="396"/>
      <c s="126" t="s">
        <v>1314</v>
      </c>
      <c s="340"/>
      <c s="357"/>
      <c s="396"/>
    </row>
    <row s="481" customFormat="1" customHeight="1" ht="17.25">
      <c s="82" t="s">
        <v>2906</v>
      </c>
      <c s="340"/>
      <c s="340"/>
      <c s="396"/>
      <c s="126" t="s">
        <v>1362</v>
      </c>
      <c s="340"/>
      <c s="340"/>
      <c s="396"/>
    </row>
    <row s="481" customFormat="1" customHeight="1" ht="17.25">
      <c s="82" t="s">
        <v>2907</v>
      </c>
      <c s="340"/>
      <c s="340"/>
      <c s="396"/>
      <c s="182" t="s">
        <v>1562</v>
      </c>
      <c s="357"/>
      <c s="357"/>
      <c s="401"/>
    </row>
    <row s="481" customFormat="1" customHeight="1" ht="17.25">
      <c s="82" t="s">
        <v>2908</v>
      </c>
      <c s="340"/>
      <c s="340"/>
      <c s="396"/>
      <c s="182" t="s">
        <v>1639</v>
      </c>
      <c s="357"/>
      <c s="357"/>
      <c s="401"/>
    </row>
    <row s="481" customFormat="1" customHeight="1" ht="17.25">
      <c s="80"/>
      <c s="124"/>
      <c s="124"/>
      <c s="124"/>
      <c s="183" t="s">
        <v>1660</v>
      </c>
      <c s="340"/>
      <c s="340"/>
      <c s="396"/>
    </row>
    <row s="481" customFormat="1" customHeight="1" ht="17.25">
      <c s="80"/>
      <c s="122"/>
      <c s="122"/>
      <c s="122"/>
      <c s="184" t="s">
        <v>1774</v>
      </c>
      <c s="345"/>
      <c s="340"/>
      <c s="396"/>
    </row>
    <row s="481" customFormat="1" customHeight="1" ht="17.25">
      <c s="80"/>
      <c s="122"/>
      <c s="122"/>
      <c s="122"/>
      <c s="108" t="s">
        <v>1832</v>
      </c>
      <c s="340"/>
      <c s="409"/>
      <c s="396"/>
    </row>
    <row s="481" customFormat="1" customHeight="1" ht="17.25">
      <c s="111"/>
      <c s="125"/>
      <c s="125"/>
      <c s="186"/>
      <c s="191" t="s">
        <v>1886</v>
      </c>
      <c s="345"/>
      <c s="472"/>
      <c s="399"/>
    </row>
    <row s="481" customFormat="1" customHeight="1" ht="17.25">
      <c s="101"/>
      <c s="122"/>
      <c s="122"/>
      <c s="122"/>
      <c s="98" t="s">
        <v>1903</v>
      </c>
      <c s="340"/>
      <c s="340"/>
      <c s="396"/>
    </row>
    <row s="481" customFormat="1" customHeight="1" ht="17.25">
      <c s="101"/>
      <c s="125"/>
      <c s="122"/>
      <c s="122"/>
      <c s="98" t="s">
        <v>2695</v>
      </c>
      <c s="396"/>
      <c s="396"/>
      <c s="396"/>
    </row>
    <row s="481" customFormat="1" customHeight="1" ht="17.25">
      <c s="79" t="s">
        <v>2699</v>
      </c>
      <c s="334">
        <f>SUM(B5:B9)</f>
        <v>0</v>
      </c>
      <c s="379">
        <f>SUM(C5:C9)</f>
        <v>0</v>
      </c>
      <c s="376">
        <f>SUM(D5:D9)</f>
        <v>0</v>
      </c>
      <c s="72" t="s">
        <v>2700</v>
      </c>
      <c s="334">
        <f>SUM(F5:F15)</f>
        <v>0</v>
      </c>
      <c s="334">
        <f>SUM(G5:G15)</f>
        <v>0</v>
      </c>
      <c s="376">
        <f>SUM(H5:H15)</f>
        <v>0</v>
      </c>
    </row>
    <row s="481" customFormat="1" customHeight="1" ht="17.25">
      <c s="101" t="s">
        <v>2088</v>
      </c>
      <c s="252"/>
      <c s="340"/>
      <c s="396"/>
      <c s="72"/>
      <c s="122"/>
      <c s="122"/>
      <c s="152"/>
    </row>
    <row s="481" customFormat="1" customHeight="1" ht="17.25">
      <c s="72"/>
      <c s="127"/>
      <c s="122"/>
      <c s="152"/>
      <c s="148" t="s">
        <v>2197</v>
      </c>
      <c s="192"/>
      <c s="396"/>
      <c s="396"/>
    </row>
    <row s="481" customFormat="1" customHeight="1" ht="17.25">
      <c s="101" t="s">
        <v>2193</v>
      </c>
      <c s="192"/>
      <c s="340"/>
      <c s="396"/>
      <c s="101" t="s">
        <v>2199</v>
      </c>
      <c s="192"/>
      <c s="334">
        <f>C20-G16-G18</f>
        <v>0</v>
      </c>
      <c s="376">
        <f>D20-H16-H18</f>
        <v>0</v>
      </c>
    </row>
    <row s="481" customFormat="1" customHeight="1" ht="17.25">
      <c s="79" t="s">
        <v>2204</v>
      </c>
      <c s="176"/>
      <c s="334">
        <f>C16+C17+C19</f>
        <v>0</v>
      </c>
      <c s="376">
        <f>D16+D17+D19</f>
        <v>0</v>
      </c>
      <c s="167" t="s">
        <v>2205</v>
      </c>
      <c s="176"/>
      <c s="334">
        <f>G16+G18+G19</f>
        <v>0</v>
      </c>
      <c s="376">
        <f>H16+H18+H19</f>
        <v>0</v>
      </c>
    </row>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row s="481" customFormat="1" customHeight="1" ht="12.75"/>
  </sheetData>
  <sheetProtection autoFilter="0" sort="1" allowResizeRows="1" allowResizeColumns="1" objects="1" allowDragInsertRows="1" allowDragInsertColumns="1" insertRows="1" insertColumns="1" deleteRows="1" deleteColumns="1"/>
  <mergeCells count="3">
    <mergeCell ref="A1:H1"/>
    <mergeCell ref="A2:H2"/>
    <mergeCell ref="A3:H3"/>
  </mergeCells>
  <dataValidations count="1">
    <dataValidation type="decimal" allowBlank="1" showInputMessage="1" showErrorMessage="1" sqref="B5:D9 F5:H16 B16:D16 C17:D17 G18:H20 C19:D20">
      <formula1>-99999999999999</formula1>
      <formula2>99999999999999</formula2>
    </dataValidation>
  </dataValidations>
  <printOptions gridLines="1" horizontalCentered="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030068-07D8-DDEE-DE88-2A34A284A746}" mc:Ignorable="x14ac">
  <dimension ref="A1:S230"/>
  <sheetViews>
    <sheetView defaultGridColor="0" colorId="8" topLeftCell="A1" showGridLines="0" workbookViewId="0" showZeros="0">
      <selection activeCell="A1" sqref="A1:S1"/>
    </sheetView>
  </sheetViews>
  <sheetFormatPr defaultColWidth="9.125" customHeight="1" defaultRowHeight="12.75"/>
  <cols>
    <col min="1" max="1" style="296" width="49.375" customWidth="1"/>
    <col min="2" max="10" style="296" width="12.625" customWidth="1"/>
    <col min="11" max="11" style="296" width="9.50390625" customWidth="1"/>
    <col min="12" max="19" style="296" width="12.625" customWidth="1"/>
  </cols>
  <sheetData>
    <row customHeight="1" ht="33.75">
      <c s="328" t="str">
        <f>'##BASEINFO'!$B$2&amp;"度"&amp;'##BASEINFO'!$B$7&amp;"基本数字录入表"</f>
        <v>2015年度芷江侗族自治县基本数字录入表</v>
      </c>
      <c s="68"/>
      <c s="68"/>
      <c s="68"/>
      <c s="68"/>
      <c s="68"/>
      <c s="68"/>
      <c s="68"/>
      <c s="68"/>
      <c s="68"/>
      <c s="68"/>
      <c s="68"/>
      <c s="68"/>
      <c s="68"/>
      <c s="68"/>
      <c s="68"/>
      <c s="68"/>
      <c s="68"/>
      <c s="68"/>
    </row>
    <row customHeight="1" ht="17.25">
      <c s="67" t="s">
        <v>177</v>
      </c>
      <c s="67"/>
      <c s="67"/>
      <c s="67"/>
      <c s="67"/>
      <c s="67"/>
      <c s="67"/>
      <c s="67"/>
      <c s="67"/>
      <c s="67"/>
      <c s="67"/>
      <c s="67"/>
      <c s="67"/>
      <c s="67"/>
      <c s="67"/>
      <c s="67"/>
      <c s="67"/>
      <c s="67"/>
      <c s="67"/>
    </row>
    <row customHeight="1" ht="17.25">
      <c s="67" t="s">
        <v>2909</v>
      </c>
      <c s="67"/>
      <c s="67"/>
      <c s="67"/>
      <c s="67"/>
      <c s="67"/>
      <c s="67"/>
      <c s="67"/>
      <c s="67"/>
      <c s="67"/>
      <c s="67"/>
      <c s="67"/>
      <c s="67"/>
      <c s="67"/>
      <c s="67"/>
      <c s="67"/>
      <c s="67"/>
      <c s="67"/>
      <c s="67"/>
    </row>
    <row customHeight="1" ht="17.25">
      <c s="70" t="s">
        <v>2086</v>
      </c>
      <c s="70" t="s">
        <v>2910</v>
      </c>
      <c s="69" t="s">
        <v>2911</v>
      </c>
      <c s="69"/>
      <c s="69"/>
      <c s="69"/>
      <c s="187" t="s">
        <v>2912</v>
      </c>
      <c s="187"/>
      <c s="187"/>
      <c s="187"/>
      <c s="187"/>
      <c s="187"/>
      <c s="187"/>
      <c s="187"/>
      <c s="187"/>
      <c s="187"/>
      <c s="187"/>
      <c s="187"/>
      <c s="70" t="s">
        <v>2913</v>
      </c>
    </row>
    <row customHeight="1" ht="17.25">
      <c s="70"/>
      <c s="70"/>
      <c s="69" t="s">
        <v>2793</v>
      </c>
      <c s="69" t="s">
        <v>2914</v>
      </c>
      <c s="69" t="s">
        <v>2915</v>
      </c>
      <c s="69" t="s">
        <v>2916</v>
      </c>
      <c s="69" t="s">
        <v>2917</v>
      </c>
      <c s="69"/>
      <c s="69"/>
      <c s="69"/>
      <c s="70" t="s">
        <v>2918</v>
      </c>
      <c s="70"/>
      <c s="70"/>
      <c s="70"/>
      <c s="69" t="s">
        <v>2919</v>
      </c>
      <c s="69"/>
      <c s="69"/>
      <c s="69"/>
      <c s="70"/>
    </row>
    <row customHeight="1" ht="17.25">
      <c s="70"/>
      <c s="87"/>
      <c s="86"/>
      <c s="86"/>
      <c s="86"/>
      <c s="86"/>
      <c s="83" t="s">
        <v>2211</v>
      </c>
      <c s="83" t="s">
        <v>2914</v>
      </c>
      <c s="83" t="s">
        <v>2915</v>
      </c>
      <c s="83" t="s">
        <v>2916</v>
      </c>
      <c s="120" t="s">
        <v>2211</v>
      </c>
      <c s="120" t="s">
        <v>2914</v>
      </c>
      <c s="120" t="s">
        <v>2915</v>
      </c>
      <c s="120" t="s">
        <v>2916</v>
      </c>
      <c s="120" t="s">
        <v>2211</v>
      </c>
      <c s="120" t="s">
        <v>2914</v>
      </c>
      <c s="120" t="s">
        <v>2915</v>
      </c>
      <c s="120" t="s">
        <v>2916</v>
      </c>
      <c s="87"/>
    </row>
    <row customHeight="1" ht="17.25">
      <c s="79" t="s">
        <v>2920</v>
      </c>
      <c s="376">
        <f>SUM(B8,B37,B46,B58,B69,B80,B88,B104,B114,B132,B147,B164,B175,B187,B193,B199,B209,B216,B220,B226)</f>
        <v>263</v>
      </c>
      <c s="334">
        <f>SUM(C8,C37,C46,C58,C69,C80,C88,C104,C114,C132,C147,C164,C175,C187,C193,C199,C209,C216,C220,C226)</f>
        <v>14180</v>
      </c>
      <c s="334">
        <f>SUM(D8,D37,D46,D58,D69,D80,D88,D104,D114,D132,D147,D164,D175,D187,D193,D199,D209,D216,D220,D226)</f>
        <v>9780</v>
      </c>
      <c s="334">
        <f>SUM(E8,E37,E46,E58,E69,E80,E88,E104,E114,E132,E147,E164,E175,E187,E193,E199,E209,E216,E220,E226)</f>
        <v>10</v>
      </c>
      <c s="334">
        <f>SUM(F8,F37,F46,F58,F69,F80,F88,F104,F114,F132,F147,F164,F175,F187,F193,F199,F209,F216,F220,F226)</f>
        <v>4390</v>
      </c>
      <c s="334">
        <f>SUM(G8,G37,G46,G58,G69,G80,G88,G104,G114,G132,G147,G164,G175,G187,G193,G199,G209,G216,G220,G226)</f>
        <v>6461</v>
      </c>
      <c s="334">
        <f>SUM(H8,H37,H46,H58,H69,H80,H88,H104,H114,H132,H147,H164,H175,H187,H193,H199,H209,H216,H220,H226)</f>
        <v>2381</v>
      </c>
      <c s="334">
        <f>SUM(I8,I37,I46,I58,I69,I80,I88,I104,I114,I132,I147,I164,I175,I187,I193,I199,I209,I216,I220,I226)</f>
        <v>9</v>
      </c>
      <c s="334">
        <f>SUM(J8,J37,J46,J58,J69,J80,J88,J104,J114,J132,J147,J164,J175,J187,J193,J199,J209,J216,J220,J226)</f>
        <v>4071</v>
      </c>
      <c s="334">
        <f>SUM(K8,K37,K46,K58,K69,K80,K88,K104,K114,K132,K147,K164,K175,K187,K193,K199,K209,K216,K220,K226)</f>
        <v>7719</v>
      </c>
      <c s="334">
        <f>SUM(L8,L37,L46,L58,L69,L80,L88,L104,L114,L132,L147,L164,L175,L187,L193,L199,L209,L216,L220,L226)</f>
        <v>7399</v>
      </c>
      <c s="334">
        <f>SUM(M8,M37,M46,M58,M69,M80,M88,M104,M114,M132,M147,M164,M175,M187,M193,M199,M209,M216,M220,M226)</f>
        <v>1</v>
      </c>
      <c s="334">
        <f>SUM(N8,N37,N46,N58,N69,N80,N88,N104,N114,N132,N147,N164,N175,N187,N193,N199,N209,N216,N220,N226)</f>
        <v>319</v>
      </c>
      <c s="334">
        <f>SUM(O8,O37,O46,O58,O69,O80,O88,O104,O114,O132,O147,O164,O175,O187,O193,O199,O209,O216,O220,O226)</f>
        <v>0</v>
      </c>
      <c s="334">
        <f>SUM(P8,P37,P46,P58,P69,P80,P88,P104,P114,P132,P147,P164,P175,P187,P193,P199,P209,P216,P220,P226)</f>
        <v>0</v>
      </c>
      <c s="334">
        <f>SUM(Q8,Q37,Q46,Q58,Q69,Q80,Q88,Q104,Q114,Q132,Q147,Q164,Q175,Q187,Q193,Q199,Q209,Q216,Q220,Q226)</f>
        <v>0</v>
      </c>
      <c s="334">
        <f>SUM(R8,R37,R46,R58,R69,R80,R88,R104,R114,R132,R147,R164,R175,R187,R193,R199,R209,R216,R220,R226)</f>
        <v>0</v>
      </c>
      <c s="376">
        <f>SUM(S8,S37,S46,S58,S69,S80,S88,S104,S114,S132,S147,S164,S175,S187,S193,S199,S209,S216,S220,S226)</f>
        <v>39868</v>
      </c>
    </row>
    <row customHeight="1" ht="17.25">
      <c s="84" t="s">
        <v>992</v>
      </c>
      <c s="376">
        <f>SUM(B9:B36)</f>
        <v>63</v>
      </c>
      <c s="334">
        <f>SUM(D8:F8)</f>
        <v>1805</v>
      </c>
      <c s="334">
        <f>SUM(H8,L8,P8)</f>
        <v>1716</v>
      </c>
      <c s="334">
        <f>SUM(I8,M8,Q8)</f>
        <v>0</v>
      </c>
      <c s="334">
        <f>SUM(J8,N8,R8)</f>
        <v>89</v>
      </c>
      <c s="334">
        <f>SUM(H8:J8)</f>
        <v>1279</v>
      </c>
      <c s="334">
        <f>SUM(H9:H36)</f>
        <v>1190</v>
      </c>
      <c s="334">
        <f>SUM(I9:I36)</f>
        <v>0</v>
      </c>
      <c s="334">
        <f>SUM(J9:J36)</f>
        <v>89</v>
      </c>
      <c s="334">
        <f>SUM(L8:N8)</f>
        <v>526</v>
      </c>
      <c s="334">
        <f>SUM(L9:L36)</f>
        <v>526</v>
      </c>
      <c s="334">
        <f>SUM(M9:M36)</f>
        <v>0</v>
      </c>
      <c s="334">
        <f>SUM(N9:N36)</f>
        <v>0</v>
      </c>
      <c s="334">
        <f>SUM(P8:R8)</f>
        <v>0</v>
      </c>
      <c s="334">
        <f>SUM(P9:P36)</f>
        <v>0</v>
      </c>
      <c s="334">
        <f>SUM(Q9:Q36)</f>
        <v>0</v>
      </c>
      <c s="334">
        <f>SUM(R9:R36)</f>
        <v>0</v>
      </c>
      <c s="376">
        <f>SUM(S9:S36)</f>
        <v>0</v>
      </c>
    </row>
    <row customHeight="1" ht="17.25">
      <c s="81" t="s">
        <v>993</v>
      </c>
      <c s="396">
        <v>2</v>
      </c>
      <c s="334">
        <f>SUM(D9:F9)</f>
        <v>63</v>
      </c>
      <c s="334">
        <f>SUM(H9,L9,P9)</f>
        <v>63</v>
      </c>
      <c s="334">
        <f>SUM(I9,M9,Q9)</f>
        <v>0</v>
      </c>
      <c s="334">
        <f>SUM(J9,N9,R9)</f>
        <v>0</v>
      </c>
      <c s="334">
        <f>SUM(H9:J9)</f>
        <v>62</v>
      </c>
      <c s="340">
        <v>62</v>
      </c>
      <c s="340"/>
      <c s="340"/>
      <c s="334">
        <f>SUM(L9:N9)</f>
        <v>1</v>
      </c>
      <c s="340">
        <v>1</v>
      </c>
      <c s="340"/>
      <c s="340"/>
      <c s="334">
        <f>SUM(P9:R9)</f>
        <v>0</v>
      </c>
      <c s="340"/>
      <c s="340"/>
      <c s="340"/>
      <c s="396"/>
    </row>
    <row customHeight="1" ht="17.25">
      <c s="81" t="s">
        <v>1005</v>
      </c>
      <c s="396">
        <v>1</v>
      </c>
      <c s="334">
        <f>SUM(D10:F10)</f>
        <v>50</v>
      </c>
      <c s="334">
        <f>SUM(H10,L10,P10)</f>
        <v>50</v>
      </c>
      <c s="334">
        <f>SUM(I10,M10,Q10)</f>
        <v>0</v>
      </c>
      <c s="334">
        <f>SUM(J10,N10,R10)</f>
        <v>0</v>
      </c>
      <c s="334">
        <f>SUM(H10:J10)</f>
        <v>49</v>
      </c>
      <c s="340">
        <v>49</v>
      </c>
      <c s="340"/>
      <c s="340"/>
      <c s="334">
        <f>SUM(L10:N10)</f>
        <v>1</v>
      </c>
      <c s="340">
        <v>1</v>
      </c>
      <c s="340"/>
      <c s="340"/>
      <c s="334">
        <f>SUM(P10:R10)</f>
        <v>0</v>
      </c>
      <c s="340"/>
      <c s="340"/>
      <c s="340"/>
      <c s="396"/>
    </row>
    <row customHeight="1" ht="17.25">
      <c s="81" t="s">
        <v>1010</v>
      </c>
      <c s="396">
        <v>34</v>
      </c>
      <c s="334">
        <f>SUM(D11:F11)</f>
        <v>835</v>
      </c>
      <c s="334">
        <f>SUM(H11,L11,P11)</f>
        <v>833</v>
      </c>
      <c s="338">
        <f>SUM(I11,M11,Q11)</f>
        <v>0</v>
      </c>
      <c s="334">
        <f>SUM(J11,N11,R11)</f>
        <v>2</v>
      </c>
      <c s="334">
        <f>SUM(H11:J11)</f>
        <v>490</v>
      </c>
      <c s="340">
        <v>488</v>
      </c>
      <c s="340"/>
      <c s="340">
        <v>2</v>
      </c>
      <c s="334">
        <f>SUM(L11:N11)</f>
        <v>345</v>
      </c>
      <c s="340">
        <v>345</v>
      </c>
      <c s="340"/>
      <c s="340"/>
      <c s="334">
        <f>SUM(P11:R11)</f>
        <v>0</v>
      </c>
      <c s="340"/>
      <c s="340"/>
      <c s="340"/>
      <c s="396"/>
    </row>
    <row customHeight="1" ht="17.25">
      <c s="81" t="s">
        <v>1018</v>
      </c>
      <c s="396">
        <v>3</v>
      </c>
      <c s="334">
        <f>SUM(D12:F12)</f>
        <v>78</v>
      </c>
      <c s="377">
        <f>SUM(H12,L12,P12)</f>
        <v>70</v>
      </c>
      <c s="334">
        <f>SUM(I12,M12,Q12)</f>
        <v>0</v>
      </c>
      <c s="379">
        <f>SUM(J12,N12,R12)</f>
        <v>8</v>
      </c>
      <c s="334">
        <f>SUM(H12:J12)</f>
        <v>51</v>
      </c>
      <c s="340">
        <v>43</v>
      </c>
      <c s="340"/>
      <c s="340">
        <v>8</v>
      </c>
      <c s="334">
        <f>SUM(L12:N12)</f>
        <v>27</v>
      </c>
      <c s="340">
        <v>27</v>
      </c>
      <c s="340"/>
      <c s="340"/>
      <c s="334">
        <f>SUM(P12:R12)</f>
        <v>0</v>
      </c>
      <c s="340"/>
      <c s="340"/>
      <c s="340"/>
      <c s="396"/>
    </row>
    <row customHeight="1" ht="17.25">
      <c s="81" t="s">
        <v>1026</v>
      </c>
      <c s="396">
        <v>1</v>
      </c>
      <c s="334">
        <f>SUM(D13:F13)</f>
        <v>42</v>
      </c>
      <c s="334">
        <f>SUM(H13,L13,P13)</f>
        <v>42</v>
      </c>
      <c s="337">
        <f>SUM(I13,M13,Q13)</f>
        <v>0</v>
      </c>
      <c s="334">
        <f>SUM(J13,N13,R13)</f>
        <v>0</v>
      </c>
      <c s="334">
        <f>SUM(H13:J13)</f>
        <v>25</v>
      </c>
      <c s="340">
        <v>25</v>
      </c>
      <c s="340"/>
      <c s="340"/>
      <c s="334">
        <f>SUM(L13:N13)</f>
        <v>17</v>
      </c>
      <c s="340">
        <v>17</v>
      </c>
      <c s="340"/>
      <c s="340"/>
      <c s="334">
        <f>SUM(P13:R13)</f>
        <v>0</v>
      </c>
      <c s="340"/>
      <c s="340"/>
      <c s="340"/>
      <c s="396"/>
    </row>
    <row customHeight="1" ht="17.25">
      <c s="81" t="s">
        <v>1033</v>
      </c>
      <c s="396">
        <v>1</v>
      </c>
      <c s="338">
        <f>SUM(D14:F14)</f>
        <v>197</v>
      </c>
      <c s="334">
        <f>SUM(H14,L14,P14)</f>
        <v>196</v>
      </c>
      <c s="334">
        <f>SUM(I14,M14,Q14)</f>
        <v>0</v>
      </c>
      <c s="334">
        <f>SUM(J14,N14,R14)</f>
        <v>1</v>
      </c>
      <c s="334">
        <f>SUM(H14:J14)</f>
        <v>110</v>
      </c>
      <c s="340">
        <v>109</v>
      </c>
      <c s="340"/>
      <c s="340">
        <v>1</v>
      </c>
      <c s="334">
        <f>SUM(L14:N14)</f>
        <v>87</v>
      </c>
      <c s="340">
        <v>87</v>
      </c>
      <c s="340"/>
      <c s="340"/>
      <c s="334">
        <f>SUM(P14:R14)</f>
        <v>0</v>
      </c>
      <c s="340"/>
      <c s="340"/>
      <c s="340"/>
      <c s="396"/>
    </row>
    <row customHeight="1" ht="17.25">
      <c s="81" t="s">
        <v>1040</v>
      </c>
      <c s="398"/>
      <c s="334">
        <f>SUM(D15:F15)</f>
        <v>2</v>
      </c>
      <c s="379">
        <f>SUM(H15,L15,P15)</f>
        <v>2</v>
      </c>
      <c s="334">
        <f>SUM(I15,M15,Q15)</f>
        <v>0</v>
      </c>
      <c s="334">
        <f>SUM(J15,N15,R15)</f>
        <v>0</v>
      </c>
      <c s="334">
        <f>SUM(H15:J15)</f>
        <v>0</v>
      </c>
      <c s="340"/>
      <c s="340"/>
      <c s="340"/>
      <c s="334">
        <f>SUM(L15:N15)</f>
        <v>2</v>
      </c>
      <c s="340">
        <v>2</v>
      </c>
      <c s="340"/>
      <c s="340"/>
      <c s="334">
        <f>SUM(P15:R15)</f>
        <v>0</v>
      </c>
      <c s="340"/>
      <c s="340"/>
      <c s="340"/>
      <c s="396"/>
    </row>
    <row customHeight="1" ht="17.25">
      <c s="81" t="s">
        <v>1047</v>
      </c>
      <c s="396">
        <v>2</v>
      </c>
      <c s="337">
        <f>SUM(D16:F16)</f>
        <v>31</v>
      </c>
      <c s="334">
        <f>SUM(H16,L16,P16)</f>
        <v>31</v>
      </c>
      <c s="334">
        <f>SUM(I16,M16,Q16)</f>
        <v>0</v>
      </c>
      <c s="334">
        <f>SUM(J16,N16,R16)</f>
        <v>0</v>
      </c>
      <c s="334">
        <f>SUM(H16:J16)</f>
        <v>23</v>
      </c>
      <c s="340">
        <v>23</v>
      </c>
      <c s="340"/>
      <c s="340"/>
      <c s="334">
        <f>SUM(L16:N16)</f>
        <v>8</v>
      </c>
      <c s="340">
        <v>8</v>
      </c>
      <c s="340"/>
      <c s="340"/>
      <c s="334">
        <f>SUM(P16:R16)</f>
        <v>0</v>
      </c>
      <c s="340"/>
      <c s="340"/>
      <c s="340"/>
      <c s="396"/>
    </row>
    <row customHeight="1" ht="17.25">
      <c s="81" t="s">
        <v>1051</v>
      </c>
      <c s="396"/>
      <c s="334">
        <f>SUM(D17:F17)</f>
        <v>0</v>
      </c>
      <c s="334">
        <f>SUM(H17,L17,P17)</f>
        <v>0</v>
      </c>
      <c s="334">
        <f>SUM(I17,M17,Q17)</f>
        <v>0</v>
      </c>
      <c s="334">
        <f>SUM(J17,N17,R17)</f>
        <v>0</v>
      </c>
      <c s="334">
        <f>SUM(H17:J17)</f>
        <v>0</v>
      </c>
      <c s="340"/>
      <c s="340"/>
      <c s="340"/>
      <c s="334">
        <f>SUM(L17:N17)</f>
        <v>0</v>
      </c>
      <c s="340"/>
      <c s="340"/>
      <c s="340"/>
      <c s="334">
        <f>SUM(P17:R17)</f>
        <v>0</v>
      </c>
      <c s="340"/>
      <c s="340"/>
      <c s="340"/>
      <c s="396"/>
    </row>
    <row customHeight="1" ht="17.25">
      <c s="81" t="s">
        <v>1056</v>
      </c>
      <c s="396"/>
      <c s="334">
        <f>SUM(D18:F18)</f>
        <v>0</v>
      </c>
      <c s="334">
        <f>SUM(H18,L18,P18)</f>
        <v>0</v>
      </c>
      <c s="334">
        <f>SUM(I18,M18,Q18)</f>
        <v>0</v>
      </c>
      <c s="334">
        <f>SUM(J18,N18,R18)</f>
        <v>0</v>
      </c>
      <c s="334">
        <f>SUM(H18:J18)</f>
        <v>0</v>
      </c>
      <c s="340"/>
      <c s="340"/>
      <c s="340"/>
      <c s="334">
        <f>SUM(L18:N18)</f>
        <v>0</v>
      </c>
      <c s="340"/>
      <c s="340"/>
      <c s="340"/>
      <c s="334">
        <f>SUM(P18:R18)</f>
        <v>0</v>
      </c>
      <c s="340"/>
      <c s="340"/>
      <c s="340"/>
      <c s="396"/>
    </row>
    <row customHeight="1" ht="17.25">
      <c s="81" t="s">
        <v>1067</v>
      </c>
      <c s="396">
        <v>1</v>
      </c>
      <c s="334">
        <f>SUM(D19:F19)</f>
        <v>45</v>
      </c>
      <c s="334">
        <f>SUM(H19,L19,P19)</f>
        <v>45</v>
      </c>
      <c s="334">
        <f>SUM(I19,M19,Q19)</f>
        <v>0</v>
      </c>
      <c s="334">
        <f>SUM(J19,N19,R19)</f>
        <v>0</v>
      </c>
      <c s="334">
        <f>SUM(H19:J19)</f>
        <v>45</v>
      </c>
      <c s="340">
        <v>45</v>
      </c>
      <c s="340"/>
      <c s="340"/>
      <c s="334">
        <f>SUM(L19:N19)</f>
        <v>0</v>
      </c>
      <c s="340"/>
      <c s="340"/>
      <c s="340"/>
      <c s="334">
        <f>SUM(P19:R19)</f>
        <v>0</v>
      </c>
      <c s="340"/>
      <c s="340"/>
      <c s="340"/>
      <c s="396"/>
    </row>
    <row customHeight="1" ht="17.25">
      <c s="81" t="s">
        <v>1072</v>
      </c>
      <c s="396">
        <v>1</v>
      </c>
      <c s="334">
        <f>SUM(D20:F20)</f>
        <v>20</v>
      </c>
      <c s="334">
        <f>SUM(H20,L20,P20)</f>
        <v>13</v>
      </c>
      <c s="334">
        <f>SUM(I20,M20,Q20)</f>
        <v>0</v>
      </c>
      <c s="334">
        <f>SUM(J20,N20,R20)</f>
        <v>7</v>
      </c>
      <c s="334">
        <f>SUM(H20:J20)</f>
        <v>15</v>
      </c>
      <c s="340">
        <v>8</v>
      </c>
      <c s="340"/>
      <c s="340">
        <v>7</v>
      </c>
      <c s="334">
        <f>SUM(L20:N20)</f>
        <v>5</v>
      </c>
      <c s="340">
        <v>5</v>
      </c>
      <c s="340"/>
      <c s="340"/>
      <c s="334">
        <f>SUM(P20:R20)</f>
        <v>0</v>
      </c>
      <c s="340"/>
      <c s="340"/>
      <c s="340"/>
      <c s="396"/>
    </row>
    <row customHeight="1" ht="17.25">
      <c s="81" t="s">
        <v>1079</v>
      </c>
      <c s="396"/>
      <c s="334">
        <f>SUM(D21:F21)</f>
        <v>0</v>
      </c>
      <c s="334">
        <f>SUM(H21,L21,P21)</f>
        <v>0</v>
      </c>
      <c s="334">
        <f>SUM(I21,M21,Q21)</f>
        <v>0</v>
      </c>
      <c s="334">
        <f>SUM(J21,N21,R21)</f>
        <v>0</v>
      </c>
      <c s="334">
        <f>SUM(H21:J21)</f>
        <v>0</v>
      </c>
      <c s="340"/>
      <c s="340"/>
      <c s="340"/>
      <c s="334">
        <f>SUM(L21:N21)</f>
        <v>0</v>
      </c>
      <c s="340"/>
      <c s="340"/>
      <c s="340"/>
      <c s="334">
        <f>SUM(P21:R21)</f>
        <v>0</v>
      </c>
      <c s="340"/>
      <c s="340"/>
      <c s="340"/>
      <c s="396"/>
    </row>
    <row customHeight="1" ht="17.25">
      <c s="81" t="s">
        <v>1087</v>
      </c>
      <c s="396">
        <v>1</v>
      </c>
      <c s="334">
        <f>SUM(D22:F22)</f>
        <v>113</v>
      </c>
      <c s="334">
        <f>SUM(H22,L22,P22)</f>
        <v>61</v>
      </c>
      <c s="334">
        <f>SUM(I22,M22,Q22)</f>
        <v>0</v>
      </c>
      <c s="334">
        <f>SUM(J22,N22,R22)</f>
        <v>52</v>
      </c>
      <c s="334">
        <f>SUM(H22:J22)</f>
        <v>113</v>
      </c>
      <c s="340">
        <v>61</v>
      </c>
      <c s="340"/>
      <c s="340">
        <v>52</v>
      </c>
      <c s="334">
        <f>SUM(L22:N22)</f>
        <v>0</v>
      </c>
      <c s="340"/>
      <c s="340"/>
      <c s="340"/>
      <c s="334">
        <f>SUM(P22:R22)</f>
        <v>0</v>
      </c>
      <c s="340"/>
      <c s="340"/>
      <c s="340"/>
      <c s="396"/>
    </row>
    <row customHeight="1" ht="17.25">
      <c s="81" t="s">
        <v>1092</v>
      </c>
      <c s="396">
        <v>2</v>
      </c>
      <c s="334">
        <f>SUM(D23:F23)</f>
        <v>32</v>
      </c>
      <c s="334">
        <f>SUM(H23,L23,P23)</f>
        <v>23</v>
      </c>
      <c s="334">
        <f>SUM(I23,M23,Q23)</f>
        <v>0</v>
      </c>
      <c s="334">
        <f>SUM(J23,N23,R23)</f>
        <v>9</v>
      </c>
      <c s="334">
        <f>SUM(H23:J23)</f>
        <v>23</v>
      </c>
      <c s="340">
        <v>14</v>
      </c>
      <c s="340"/>
      <c s="340">
        <v>9</v>
      </c>
      <c s="334">
        <f>SUM(L23:N23)</f>
        <v>9</v>
      </c>
      <c s="340">
        <v>9</v>
      </c>
      <c s="340"/>
      <c s="340"/>
      <c s="334">
        <f>SUM(P23:R23)</f>
        <v>0</v>
      </c>
      <c s="340"/>
      <c s="340"/>
      <c s="340"/>
      <c s="396"/>
    </row>
    <row customHeight="1" ht="17.25">
      <c s="81" t="s">
        <v>1100</v>
      </c>
      <c s="396">
        <v>1</v>
      </c>
      <c s="334">
        <f>SUM(D24:F24)</f>
        <v>14</v>
      </c>
      <c s="334">
        <f>SUM(H24,L24,P24)</f>
        <v>14</v>
      </c>
      <c s="334">
        <f>SUM(I24,M24,Q24)</f>
        <v>0</v>
      </c>
      <c s="334">
        <f>SUM(J24,N24,R24)</f>
        <v>0</v>
      </c>
      <c s="334">
        <f>SUM(H24:J24)</f>
        <v>14</v>
      </c>
      <c s="340">
        <v>14</v>
      </c>
      <c s="340"/>
      <c s="340"/>
      <c s="334">
        <f>SUM(L24:N24)</f>
        <v>0</v>
      </c>
      <c s="340"/>
      <c s="340"/>
      <c s="340"/>
      <c s="334">
        <f>SUM(P24:R24)</f>
        <v>0</v>
      </c>
      <c s="345"/>
      <c s="340"/>
      <c s="340"/>
      <c s="396"/>
    </row>
    <row customHeight="1" ht="17.25">
      <c s="81" t="s">
        <v>1103</v>
      </c>
      <c s="396"/>
      <c s="334">
        <f>SUM(D25:F25)</f>
        <v>0</v>
      </c>
      <c s="334">
        <f>SUM(H25,L25,P25)</f>
        <v>0</v>
      </c>
      <c s="334">
        <f>SUM(I25,M25,Q25)</f>
        <v>0</v>
      </c>
      <c s="334">
        <f>SUM(J25,N25,R25)</f>
        <v>0</v>
      </c>
      <c s="334">
        <f>SUM(H25:J25)</f>
        <v>0</v>
      </c>
      <c s="340"/>
      <c s="340"/>
      <c s="340"/>
      <c s="334">
        <f>SUM(L25:N25)</f>
        <v>0</v>
      </c>
      <c s="340"/>
      <c s="340"/>
      <c s="340"/>
      <c s="377">
        <f>SUM(P25:R25)</f>
        <v>0</v>
      </c>
      <c s="340"/>
      <c s="409"/>
      <c s="340"/>
      <c s="396"/>
    </row>
    <row customHeight="1" ht="17.25">
      <c s="81" t="s">
        <v>1106</v>
      </c>
      <c s="396"/>
      <c s="334">
        <f>SUM(D26:F26)</f>
        <v>0</v>
      </c>
      <c s="334">
        <f>SUM(H26,L26,P26)</f>
        <v>0</v>
      </c>
      <c s="334">
        <f>SUM(I26,M26,Q26)</f>
        <v>0</v>
      </c>
      <c s="334">
        <f>SUM(J26,N26,R26)</f>
        <v>0</v>
      </c>
      <c s="334">
        <f>SUM(H26:J26)</f>
        <v>0</v>
      </c>
      <c s="340"/>
      <c s="340"/>
      <c s="340"/>
      <c s="334">
        <f>SUM(L26:N26)</f>
        <v>0</v>
      </c>
      <c s="340"/>
      <c s="340"/>
      <c s="340"/>
      <c s="334">
        <f>SUM(P26:R26)</f>
        <v>0</v>
      </c>
      <c s="357"/>
      <c s="340"/>
      <c s="340"/>
      <c s="396"/>
    </row>
    <row customHeight="1" ht="17.25">
      <c s="81" t="s">
        <v>1111</v>
      </c>
      <c s="396">
        <v>1</v>
      </c>
      <c s="334">
        <f>SUM(D27:F27)</f>
        <v>12</v>
      </c>
      <c s="334">
        <f>SUM(H27,L27,P27)</f>
        <v>11</v>
      </c>
      <c s="334">
        <f>SUM(I27,M27,Q27)</f>
        <v>0</v>
      </c>
      <c s="334">
        <f>SUM(J27,N27,R27)</f>
        <v>1</v>
      </c>
      <c s="334">
        <f>SUM(H27:J27)</f>
        <v>12</v>
      </c>
      <c s="340">
        <v>11</v>
      </c>
      <c s="340"/>
      <c s="340">
        <v>1</v>
      </c>
      <c s="334">
        <f>SUM(L27:N27)</f>
        <v>0</v>
      </c>
      <c s="340"/>
      <c s="340"/>
      <c s="340"/>
      <c s="334">
        <f>SUM(P27:R27)</f>
        <v>0</v>
      </c>
      <c s="340"/>
      <c s="340"/>
      <c s="340"/>
      <c s="396"/>
    </row>
    <row customHeight="1" ht="17.25">
      <c s="81" t="s">
        <v>1114</v>
      </c>
      <c s="396">
        <v>1</v>
      </c>
      <c s="334">
        <f>SUM(D28:F28)</f>
        <v>9</v>
      </c>
      <c s="334">
        <f>SUM(H28,L28,P28)</f>
        <v>9</v>
      </c>
      <c s="334">
        <f>SUM(I28,M28,Q28)</f>
        <v>0</v>
      </c>
      <c s="334">
        <f>SUM(J28,N28,R28)</f>
        <v>0</v>
      </c>
      <c s="334">
        <f>SUM(H28:J28)</f>
        <v>9</v>
      </c>
      <c s="340">
        <v>9</v>
      </c>
      <c s="340"/>
      <c s="340"/>
      <c s="334">
        <f>SUM(L28:N28)</f>
        <v>0</v>
      </c>
      <c s="340"/>
      <c s="340"/>
      <c s="340"/>
      <c s="334">
        <f>SUM(P28:R28)</f>
        <v>0</v>
      </c>
      <c s="340"/>
      <c s="340"/>
      <c s="340"/>
      <c s="396"/>
    </row>
    <row customHeight="1" ht="17.25">
      <c s="81" t="s">
        <v>1116</v>
      </c>
      <c s="396">
        <v>4</v>
      </c>
      <c s="334">
        <f>SUM(D29:F29)</f>
        <v>30</v>
      </c>
      <c s="334">
        <f>SUM(H29,L29,P29)</f>
        <v>22</v>
      </c>
      <c s="334">
        <f>SUM(I29,M29,Q29)</f>
        <v>0</v>
      </c>
      <c s="334">
        <f>SUM(J29,N29,R29)</f>
        <v>8</v>
      </c>
      <c s="334">
        <f>SUM(H29:J29)</f>
        <v>26</v>
      </c>
      <c s="340">
        <v>18</v>
      </c>
      <c s="340"/>
      <c s="340">
        <v>8</v>
      </c>
      <c s="334">
        <f>SUM(L29:N29)</f>
        <v>4</v>
      </c>
      <c s="340">
        <v>4</v>
      </c>
      <c s="340"/>
      <c s="340"/>
      <c s="334">
        <f>SUM(P29:R29)</f>
        <v>0</v>
      </c>
      <c s="340"/>
      <c s="340"/>
      <c s="340"/>
      <c s="396"/>
    </row>
    <row customHeight="1" ht="17.25">
      <c s="81" t="s">
        <v>1120</v>
      </c>
      <c s="396">
        <v>1</v>
      </c>
      <c s="334">
        <f>SUM(D30:F30)</f>
        <v>101</v>
      </c>
      <c s="334">
        <f>SUM(H30,L30,P30)</f>
        <v>101</v>
      </c>
      <c s="334">
        <f>SUM(I30,M30,Q30)</f>
        <v>0</v>
      </c>
      <c s="334">
        <f>SUM(J30,N30,R30)</f>
        <v>0</v>
      </c>
      <c s="334">
        <f>SUM(H30:J30)</f>
        <v>97</v>
      </c>
      <c s="340">
        <v>97</v>
      </c>
      <c s="340"/>
      <c s="340"/>
      <c s="334">
        <f>SUM(L30:N30)</f>
        <v>4</v>
      </c>
      <c s="340">
        <v>4</v>
      </c>
      <c s="340"/>
      <c s="340"/>
      <c s="334">
        <f>SUM(P30:R30)</f>
        <v>0</v>
      </c>
      <c s="340"/>
      <c s="340"/>
      <c s="340"/>
      <c s="396"/>
    </row>
    <row customHeight="1" ht="17.25">
      <c s="81" t="s">
        <v>1123</v>
      </c>
      <c s="396">
        <v>1</v>
      </c>
      <c s="334">
        <f>SUM(D31:F31)</f>
        <v>59</v>
      </c>
      <c s="334">
        <f>SUM(H31,L31,P31)</f>
        <v>58</v>
      </c>
      <c s="334">
        <f>SUM(I31,M31,Q31)</f>
        <v>0</v>
      </c>
      <c s="334">
        <f>SUM(J31,N31,R31)</f>
        <v>1</v>
      </c>
      <c s="334">
        <f>SUM(H31:J31)</f>
        <v>43</v>
      </c>
      <c s="340">
        <v>42</v>
      </c>
      <c s="340"/>
      <c s="340">
        <v>1</v>
      </c>
      <c s="334">
        <f>SUM(L31:N31)</f>
        <v>16</v>
      </c>
      <c s="340">
        <v>16</v>
      </c>
      <c s="340"/>
      <c s="340"/>
      <c s="334">
        <f>SUM(P31:R31)</f>
        <v>0</v>
      </c>
      <c s="340"/>
      <c s="340"/>
      <c s="340"/>
      <c s="396"/>
    </row>
    <row customHeight="1" ht="17.25">
      <c s="81" t="s">
        <v>1125</v>
      </c>
      <c s="396">
        <v>1</v>
      </c>
      <c s="334">
        <f>SUM(D32:F32)</f>
        <v>14</v>
      </c>
      <c s="334">
        <f>SUM(H32,L32,P32)</f>
        <v>14</v>
      </c>
      <c s="334">
        <f>SUM(I32,M32,Q32)</f>
        <v>0</v>
      </c>
      <c s="334">
        <f>SUM(J32,N32,R32)</f>
        <v>0</v>
      </c>
      <c s="334">
        <f>SUM(H32:J32)</f>
        <v>14</v>
      </c>
      <c s="340">
        <v>14</v>
      </c>
      <c s="340"/>
      <c s="340"/>
      <c s="334">
        <f>SUM(L32:N32)</f>
        <v>0</v>
      </c>
      <c s="340"/>
      <c s="340"/>
      <c s="340"/>
      <c s="334">
        <f>SUM(P32:R32)</f>
        <v>0</v>
      </c>
      <c s="340"/>
      <c s="340"/>
      <c s="340"/>
      <c s="396"/>
    </row>
    <row customHeight="1" ht="17.25">
      <c s="81" t="s">
        <v>1127</v>
      </c>
      <c s="396">
        <v>1</v>
      </c>
      <c s="334">
        <f>SUM(D33:F33)</f>
        <v>7</v>
      </c>
      <c s="334">
        <f>SUM(H33,L33,P33)</f>
        <v>7</v>
      </c>
      <c s="334">
        <f>SUM(I33,M33,Q33)</f>
        <v>0</v>
      </c>
      <c s="334">
        <f>SUM(J33,N33,R33)</f>
        <v>0</v>
      </c>
      <c s="334">
        <f>SUM(H33:J33)</f>
        <v>7</v>
      </c>
      <c s="340">
        <v>7</v>
      </c>
      <c s="340"/>
      <c s="340"/>
      <c s="334">
        <f>SUM(L33:N33)</f>
        <v>0</v>
      </c>
      <c s="340"/>
      <c s="340"/>
      <c s="340"/>
      <c s="334">
        <f>SUM(P33:R33)</f>
        <v>0</v>
      </c>
      <c s="340"/>
      <c s="340"/>
      <c s="340"/>
      <c s="396"/>
    </row>
    <row customHeight="1" ht="17.25">
      <c s="81" t="s">
        <v>1129</v>
      </c>
      <c s="396"/>
      <c s="334">
        <f>SUM(D34:F34)</f>
        <v>0</v>
      </c>
      <c s="334">
        <f>SUM(H34,L34,P34)</f>
        <v>0</v>
      </c>
      <c s="334">
        <f>SUM(I34,M34,Q34)</f>
        <v>0</v>
      </c>
      <c s="334">
        <f>SUM(J34,N34,R34)</f>
        <v>0</v>
      </c>
      <c s="334">
        <f>SUM(H34:J34)</f>
        <v>0</v>
      </c>
      <c s="340"/>
      <c s="340"/>
      <c s="340"/>
      <c s="334">
        <f>SUM(L34:N34)</f>
        <v>0</v>
      </c>
      <c s="340"/>
      <c s="340"/>
      <c s="340"/>
      <c s="334">
        <f>SUM(P34:R34)</f>
        <v>0</v>
      </c>
      <c s="340"/>
      <c s="340"/>
      <c s="340"/>
      <c s="396"/>
    </row>
    <row customHeight="1" ht="17.25">
      <c s="81" t="s">
        <v>2238</v>
      </c>
      <c s="396">
        <v>3</v>
      </c>
      <c s="334">
        <f>SUM(D35:F35)</f>
        <v>51</v>
      </c>
      <c s="334">
        <f>SUM(H35,L35,P35)</f>
        <v>51</v>
      </c>
      <c s="334">
        <f>SUM(I35,M35,Q35)</f>
        <v>0</v>
      </c>
      <c s="334">
        <f>SUM(J35,N35,R35)</f>
        <v>0</v>
      </c>
      <c s="334">
        <f>SUM(H35:J35)</f>
        <v>51</v>
      </c>
      <c s="340">
        <v>51</v>
      </c>
      <c s="340"/>
      <c s="340"/>
      <c s="334">
        <f>SUM(L35:N35)</f>
        <v>0</v>
      </c>
      <c s="340"/>
      <c s="340"/>
      <c s="340"/>
      <c s="334">
        <f>SUM(P35:R35)</f>
        <v>0</v>
      </c>
      <c s="340"/>
      <c s="340"/>
      <c s="340"/>
      <c s="396"/>
    </row>
    <row customHeight="1" ht="17.25">
      <c s="81" t="s">
        <v>2239</v>
      </c>
      <c s="396"/>
      <c s="334">
        <f>SUM(D36:F36)</f>
        <v>0</v>
      </c>
      <c s="334">
        <f>SUM(H36,L36,P36)</f>
        <v>0</v>
      </c>
      <c s="334">
        <f>SUM(I36,M36,Q36)</f>
        <v>0</v>
      </c>
      <c s="334">
        <f>SUM(J36,N36,R36)</f>
        <v>0</v>
      </c>
      <c s="334">
        <f>SUM(H36:J36)</f>
        <v>0</v>
      </c>
      <c s="340"/>
      <c s="340"/>
      <c s="340"/>
      <c s="334">
        <f>SUM(L36:N36)</f>
        <v>0</v>
      </c>
      <c s="340"/>
      <c s="340"/>
      <c s="340"/>
      <c s="334">
        <f>SUM(P36:R36)</f>
        <v>0</v>
      </c>
      <c s="340"/>
      <c s="340"/>
      <c s="340"/>
      <c s="396"/>
    </row>
    <row customHeight="1" ht="17.25">
      <c s="84" t="s">
        <v>1136</v>
      </c>
      <c s="376">
        <f>SUM(B38:B45)</f>
        <v>0</v>
      </c>
      <c s="334">
        <f>SUM(D37:F37)</f>
        <v>0</v>
      </c>
      <c s="334">
        <f>SUM(H37,L37,P37)</f>
        <v>0</v>
      </c>
      <c s="334">
        <f>SUM(I37,M37,Q37)</f>
        <v>0</v>
      </c>
      <c s="334">
        <f>SUM(J37,N37,R37)</f>
        <v>0</v>
      </c>
      <c s="334">
        <f>SUM(H37:J37)</f>
        <v>0</v>
      </c>
      <c s="334">
        <f>SUM(H38:H45)</f>
        <v>0</v>
      </c>
      <c s="334">
        <f>SUM(I38:I45)</f>
        <v>0</v>
      </c>
      <c s="334">
        <f>SUM(J38:J45)</f>
        <v>0</v>
      </c>
      <c s="334">
        <f>SUM(L37:N37)</f>
        <v>0</v>
      </c>
      <c s="334">
        <f>SUM(L38:L45)</f>
        <v>0</v>
      </c>
      <c s="334">
        <f>SUM(M38:M45)</f>
        <v>0</v>
      </c>
      <c s="334">
        <f>SUM(N38:N45)</f>
        <v>0</v>
      </c>
      <c s="334">
        <f>SUM(P37:R37)</f>
        <v>0</v>
      </c>
      <c s="334">
        <f>SUM(P38:P45)</f>
        <v>0</v>
      </c>
      <c s="334">
        <f>SUM(Q38:Q45)</f>
        <v>0</v>
      </c>
      <c s="334">
        <f>SUM(R38:R45)</f>
        <v>0</v>
      </c>
      <c s="376">
        <f>SUM(S38:S45)</f>
        <v>0</v>
      </c>
    </row>
    <row customHeight="1" ht="17.25">
      <c s="81" t="s">
        <v>1137</v>
      </c>
      <c s="396"/>
      <c s="334">
        <f>SUM(D38:F38)</f>
        <v>0</v>
      </c>
      <c s="334">
        <f>SUM(H38,L38,P38)</f>
        <v>0</v>
      </c>
      <c s="334">
        <f>SUM(I38,M38,Q38)</f>
        <v>0</v>
      </c>
      <c s="334">
        <f>SUM(J38,N38,R38)</f>
        <v>0</v>
      </c>
      <c s="334">
        <f>SUM(H38:J38)</f>
        <v>0</v>
      </c>
      <c s="340"/>
      <c s="340"/>
      <c s="340"/>
      <c s="334">
        <f>SUM(L38:N38)</f>
        <v>0</v>
      </c>
      <c s="340"/>
      <c s="340"/>
      <c s="340"/>
      <c s="334">
        <f>SUM(P38:R38)</f>
        <v>0</v>
      </c>
      <c s="340"/>
      <c s="340"/>
      <c s="340"/>
      <c s="396"/>
    </row>
    <row customHeight="1" ht="17.25">
      <c s="81" t="s">
        <v>1139</v>
      </c>
      <c s="396"/>
      <c s="334">
        <f>SUM(D39:F39)</f>
        <v>0</v>
      </c>
      <c s="334">
        <f>SUM(H39,L39,P39)</f>
        <v>0</v>
      </c>
      <c s="334">
        <f>SUM(I39,M39,Q39)</f>
        <v>0</v>
      </c>
      <c s="334">
        <f>SUM(J39,N39,R39)</f>
        <v>0</v>
      </c>
      <c s="334">
        <f>SUM(H39:J39)</f>
        <v>0</v>
      </c>
      <c s="340"/>
      <c s="340"/>
      <c s="340"/>
      <c s="334">
        <f>SUM(L39:N39)</f>
        <v>0</v>
      </c>
      <c s="340"/>
      <c s="340"/>
      <c s="340"/>
      <c s="334">
        <f>SUM(P39:R39)</f>
        <v>0</v>
      </c>
      <c s="340"/>
      <c s="340"/>
      <c s="340"/>
      <c s="396"/>
    </row>
    <row customHeight="1" ht="17.25">
      <c s="81" t="s">
        <v>1142</v>
      </c>
      <c s="396"/>
      <c s="334">
        <f>SUM(D40:F40)</f>
        <v>0</v>
      </c>
      <c s="334">
        <f>SUM(H40,L40,P40)</f>
        <v>0</v>
      </c>
      <c s="334">
        <f>SUM(I40,M40,Q40)</f>
        <v>0</v>
      </c>
      <c s="334">
        <f>SUM(J40,N40,R40)</f>
        <v>0</v>
      </c>
      <c s="334">
        <f>SUM(H40:J40)</f>
        <v>0</v>
      </c>
      <c s="340"/>
      <c s="340"/>
      <c s="340"/>
      <c s="334">
        <f>SUM(L40:N40)</f>
        <v>0</v>
      </c>
      <c s="340"/>
      <c s="340"/>
      <c s="340"/>
      <c s="334">
        <f>SUM(P40:R40)</f>
        <v>0</v>
      </c>
      <c s="340"/>
      <c s="340"/>
      <c s="340"/>
      <c s="396"/>
    </row>
    <row customHeight="1" ht="17.25">
      <c s="81" t="s">
        <v>1149</v>
      </c>
      <c s="396"/>
      <c s="334">
        <f>SUM(D41:F41)</f>
        <v>0</v>
      </c>
      <c s="334">
        <f>SUM(H41,L41,P41)</f>
        <v>0</v>
      </c>
      <c s="334">
        <f>SUM(I41,M41,Q41)</f>
        <v>0</v>
      </c>
      <c s="334">
        <f>SUM(J41,N41,R41)</f>
        <v>0</v>
      </c>
      <c s="334">
        <f>SUM(H41:J41)</f>
        <v>0</v>
      </c>
      <c s="340"/>
      <c s="340"/>
      <c s="340"/>
      <c s="334">
        <f>SUM(L41:N41)</f>
        <v>0</v>
      </c>
      <c s="340"/>
      <c s="340"/>
      <c s="340"/>
      <c s="334">
        <f>SUM(P41:R41)</f>
        <v>0</v>
      </c>
      <c s="340"/>
      <c s="340"/>
      <c s="340"/>
      <c s="396"/>
    </row>
    <row customHeight="1" ht="17.25">
      <c s="81" t="s">
        <v>1155</v>
      </c>
      <c s="396"/>
      <c s="334">
        <f>SUM(D42:F42)</f>
        <v>0</v>
      </c>
      <c s="334">
        <f>SUM(H42,L42,P42)</f>
        <v>0</v>
      </c>
      <c s="334">
        <f>SUM(I42,M42,Q42)</f>
        <v>0</v>
      </c>
      <c s="334">
        <f>SUM(J42,N42,R42)</f>
        <v>0</v>
      </c>
      <c s="334">
        <f>SUM(H42:J42)</f>
        <v>0</v>
      </c>
      <c s="340"/>
      <c s="340"/>
      <c s="340"/>
      <c s="334">
        <f>SUM(L42:N42)</f>
        <v>0</v>
      </c>
      <c s="340"/>
      <c s="340"/>
      <c s="340"/>
      <c s="334">
        <f>SUM(P42:R42)</f>
        <v>0</v>
      </c>
      <c s="340"/>
      <c s="340"/>
      <c s="340"/>
      <c s="396"/>
    </row>
    <row customHeight="1" ht="17.25">
      <c s="81" t="s">
        <v>2240</v>
      </c>
      <c s="396"/>
      <c s="334">
        <f>SUM(D43:F43)</f>
        <v>0</v>
      </c>
      <c s="334">
        <f>SUM(H43,L43,P43)</f>
        <v>0</v>
      </c>
      <c s="334">
        <f>SUM(I43,M43,Q43)</f>
        <v>0</v>
      </c>
      <c s="334">
        <f>SUM(J43,N43,R43)</f>
        <v>0</v>
      </c>
      <c s="334">
        <f>SUM(H43:J43)</f>
        <v>0</v>
      </c>
      <c s="340"/>
      <c s="340"/>
      <c s="340"/>
      <c s="334">
        <f>SUM(L43:N43)</f>
        <v>0</v>
      </c>
      <c s="340"/>
      <c s="340"/>
      <c s="340"/>
      <c s="334">
        <f>SUM(P43:R43)</f>
        <v>0</v>
      </c>
      <c s="340"/>
      <c s="340"/>
      <c s="340"/>
      <c s="396"/>
    </row>
    <row customHeight="1" ht="17.25">
      <c s="81" t="s">
        <v>1161</v>
      </c>
      <c s="396"/>
      <c s="334">
        <f>SUM(D44:F44)</f>
        <v>0</v>
      </c>
      <c s="334">
        <f>SUM(H44,L44,P44)</f>
        <v>0</v>
      </c>
      <c s="334">
        <f>SUM(I44,M44,Q44)</f>
        <v>0</v>
      </c>
      <c s="334">
        <f>SUM(J44,N44,R44)</f>
        <v>0</v>
      </c>
      <c s="334">
        <f>SUM(H44:J44)</f>
        <v>0</v>
      </c>
      <c s="340"/>
      <c s="340"/>
      <c s="340"/>
      <c s="334">
        <f>SUM(L44:N44)</f>
        <v>0</v>
      </c>
      <c s="340"/>
      <c s="340"/>
      <c s="340"/>
      <c s="334">
        <f>SUM(P44:R44)</f>
        <v>0</v>
      </c>
      <c s="340"/>
      <c s="340"/>
      <c s="340"/>
      <c s="396"/>
    </row>
    <row customHeight="1" ht="17.25">
      <c s="81" t="s">
        <v>2241</v>
      </c>
      <c s="396"/>
      <c s="334">
        <f>SUM(D45:F45)</f>
        <v>0</v>
      </c>
      <c s="334">
        <f>SUM(H45,L45,P45)</f>
        <v>0</v>
      </c>
      <c s="334">
        <f>SUM(I45,M45,Q45)</f>
        <v>0</v>
      </c>
      <c s="334">
        <f>SUM(J45,N45,R45)</f>
        <v>0</v>
      </c>
      <c s="334">
        <f>SUM(H45:J45)</f>
        <v>0</v>
      </c>
      <c s="340"/>
      <c s="340"/>
      <c s="340"/>
      <c s="334">
        <f>SUM(L45:N45)</f>
        <v>0</v>
      </c>
      <c s="340"/>
      <c s="340"/>
      <c s="340"/>
      <c s="334">
        <f>SUM(P45:R45)</f>
        <v>0</v>
      </c>
      <c s="340"/>
      <c s="340"/>
      <c s="340"/>
      <c s="396"/>
    </row>
    <row customHeight="1" ht="17.25">
      <c s="84" t="s">
        <v>1187</v>
      </c>
      <c s="376">
        <f>SUM(B47:B57)</f>
        <v>7</v>
      </c>
      <c s="334">
        <f>SUM(D46:F46)</f>
        <v>570</v>
      </c>
      <c s="334">
        <f>SUM(H46,L46,P46)</f>
        <v>559</v>
      </c>
      <c s="334">
        <f>SUM(I46,M46,Q46)</f>
        <v>0</v>
      </c>
      <c s="334">
        <f>SUM(J46,N46,R46)</f>
        <v>11</v>
      </c>
      <c s="334">
        <f>SUM(H46:J46)</f>
        <v>567</v>
      </c>
      <c s="334">
        <f>SUM(H47:H57)</f>
        <v>556</v>
      </c>
      <c s="334">
        <f>SUM(I47:I57)</f>
        <v>0</v>
      </c>
      <c s="334">
        <f>SUM(J47:J57)</f>
        <v>11</v>
      </c>
      <c s="334">
        <f>SUM(L46:N46)</f>
        <v>3</v>
      </c>
      <c s="334">
        <f>SUM(L47:L57)</f>
        <v>3</v>
      </c>
      <c s="334">
        <f>SUM(M47:M57)</f>
        <v>0</v>
      </c>
      <c s="334">
        <f>SUM(N47:N57)</f>
        <v>0</v>
      </c>
      <c s="334">
        <f>SUM(P46:R46)</f>
        <v>0</v>
      </c>
      <c s="334">
        <f>SUM(P47:P57)</f>
        <v>0</v>
      </c>
      <c s="334">
        <f>SUM(Q47:Q57)</f>
        <v>0</v>
      </c>
      <c s="334">
        <f>SUM(R47:R57)</f>
        <v>0</v>
      </c>
      <c s="376">
        <f>SUM(S47:S57)</f>
        <v>0</v>
      </c>
    </row>
    <row customHeight="1" ht="17.25">
      <c s="81" t="s">
        <v>1188</v>
      </c>
      <c s="396"/>
      <c s="334">
        <f>SUM(D47:F47)</f>
        <v>0</v>
      </c>
      <c s="334">
        <f>SUM(H47,L47,P47)</f>
        <v>0</v>
      </c>
      <c s="334">
        <f>SUM(I47,M47,Q47)</f>
        <v>0</v>
      </c>
      <c s="334">
        <f>SUM(J47,N47,R47)</f>
        <v>0</v>
      </c>
      <c s="334">
        <f>SUM(H47:J47)</f>
        <v>0</v>
      </c>
      <c s="340"/>
      <c s="340"/>
      <c s="340"/>
      <c s="334">
        <f>SUM(L47:N47)</f>
        <v>0</v>
      </c>
      <c s="340"/>
      <c s="340"/>
      <c s="340"/>
      <c s="334">
        <f>SUM(P47:R47)</f>
        <v>0</v>
      </c>
      <c s="340"/>
      <c s="340"/>
      <c s="340"/>
      <c s="396"/>
    </row>
    <row customHeight="1" ht="17.25">
      <c s="81" t="s">
        <v>1199</v>
      </c>
      <c s="396">
        <v>4</v>
      </c>
      <c s="334">
        <f>SUM(D48:F48)</f>
        <v>348</v>
      </c>
      <c s="334">
        <f>SUM(H48,L48,P48)</f>
        <v>340</v>
      </c>
      <c s="334">
        <f>SUM(I48,M48,Q48)</f>
        <v>0</v>
      </c>
      <c s="334">
        <f>SUM(J48,N48,R48)</f>
        <v>8</v>
      </c>
      <c s="334">
        <f>SUM(H48:J48)</f>
        <v>348</v>
      </c>
      <c s="340">
        <v>340</v>
      </c>
      <c s="340"/>
      <c s="340">
        <v>8</v>
      </c>
      <c s="334">
        <f>SUM(L48:N48)</f>
        <v>0</v>
      </c>
      <c s="340"/>
      <c s="340"/>
      <c s="340"/>
      <c s="334">
        <f>SUM(P48:R48)</f>
        <v>0</v>
      </c>
      <c s="340"/>
      <c s="340"/>
      <c s="340"/>
      <c s="396"/>
    </row>
    <row customHeight="1" ht="17.25">
      <c s="81" t="s">
        <v>1216</v>
      </c>
      <c s="396"/>
      <c s="334">
        <f>SUM(D49:F49)</f>
        <v>0</v>
      </c>
      <c s="334">
        <f>SUM(H49,L49,P49)</f>
        <v>0</v>
      </c>
      <c s="334">
        <f>SUM(I49,M49,Q49)</f>
        <v>0</v>
      </c>
      <c s="334">
        <f>SUM(J49,N49,R49)</f>
        <v>0</v>
      </c>
      <c s="334">
        <f>SUM(H49:J49)</f>
        <v>0</v>
      </c>
      <c s="340"/>
      <c s="340"/>
      <c s="340"/>
      <c s="334">
        <f>SUM(L49:N49)</f>
        <v>0</v>
      </c>
      <c s="340"/>
      <c s="340"/>
      <c s="340"/>
      <c s="334">
        <f>SUM(P49:R49)</f>
        <v>0</v>
      </c>
      <c s="340"/>
      <c s="340"/>
      <c s="340"/>
      <c s="396"/>
    </row>
    <row customHeight="1" ht="17.25">
      <c s="81" t="s">
        <v>1219</v>
      </c>
      <c s="396">
        <v>1</v>
      </c>
      <c s="334">
        <f>SUM(D50:F50)</f>
        <v>73</v>
      </c>
      <c s="334">
        <f>SUM(H50,L50,P50)</f>
        <v>73</v>
      </c>
      <c s="334">
        <f>SUM(I50,M50,Q50)</f>
        <v>0</v>
      </c>
      <c s="334">
        <f>SUM(J50,N50,R50)</f>
        <v>0</v>
      </c>
      <c s="334">
        <f>SUM(H50:J50)</f>
        <v>73</v>
      </c>
      <c s="340">
        <v>73</v>
      </c>
      <c s="340"/>
      <c s="340"/>
      <c s="334">
        <f>SUM(L50:N50)</f>
        <v>0</v>
      </c>
      <c s="340"/>
      <c s="340"/>
      <c s="340"/>
      <c s="334">
        <f>SUM(P50:R50)</f>
        <v>0</v>
      </c>
      <c s="340"/>
      <c s="340"/>
      <c s="340"/>
      <c s="396"/>
    </row>
    <row customHeight="1" ht="17.25">
      <c s="81" t="s">
        <v>1227</v>
      </c>
      <c s="396">
        <v>1</v>
      </c>
      <c s="334">
        <f>SUM(D51:F51)</f>
        <v>90</v>
      </c>
      <c s="334">
        <f>SUM(H51,L51,P51)</f>
        <v>87</v>
      </c>
      <c s="334">
        <f>SUM(I51,M51,Q51)</f>
        <v>0</v>
      </c>
      <c s="334">
        <f>SUM(J51,N51,R51)</f>
        <v>3</v>
      </c>
      <c s="334">
        <f>SUM(H51:J51)</f>
        <v>90</v>
      </c>
      <c s="340">
        <v>87</v>
      </c>
      <c s="340"/>
      <c s="340">
        <v>3</v>
      </c>
      <c s="334">
        <f>SUM(L51:N51)</f>
        <v>0</v>
      </c>
      <c s="340"/>
      <c s="340"/>
      <c s="340"/>
      <c s="334">
        <f>SUM(P51:R51)</f>
        <v>0</v>
      </c>
      <c s="340"/>
      <c s="340"/>
      <c s="340"/>
      <c s="396"/>
    </row>
    <row customHeight="1" ht="17.25">
      <c s="81" t="s">
        <v>1232</v>
      </c>
      <c s="396">
        <v>1</v>
      </c>
      <c s="334">
        <f>SUM(D52:F52)</f>
        <v>59</v>
      </c>
      <c s="334">
        <f>SUM(H52,L52,P52)</f>
        <v>59</v>
      </c>
      <c s="334">
        <f>SUM(I52,M52,Q52)</f>
        <v>0</v>
      </c>
      <c s="334">
        <f>SUM(J52,N52,R52)</f>
        <v>0</v>
      </c>
      <c s="334">
        <f>SUM(H52:J52)</f>
        <v>56</v>
      </c>
      <c s="340">
        <v>56</v>
      </c>
      <c s="340"/>
      <c s="340"/>
      <c s="334">
        <f>SUM(L52:N52)</f>
        <v>3</v>
      </c>
      <c s="340">
        <v>3</v>
      </c>
      <c s="340"/>
      <c s="340"/>
      <c s="334">
        <f>SUM(P52:R52)</f>
        <v>0</v>
      </c>
      <c s="340"/>
      <c s="340"/>
      <c s="340"/>
      <c s="396"/>
    </row>
    <row customHeight="1" ht="17.25">
      <c s="81" t="s">
        <v>1240</v>
      </c>
      <c s="396"/>
      <c s="334">
        <f>SUM(D53:F53)</f>
        <v>0</v>
      </c>
      <c s="334">
        <f>SUM(H53,L53,P53)</f>
        <v>0</v>
      </c>
      <c s="334">
        <f>SUM(I53,M53,Q53)</f>
        <v>0</v>
      </c>
      <c s="334">
        <f>SUM(J53,N53,R53)</f>
        <v>0</v>
      </c>
      <c s="334">
        <f>SUM(H53:J53)</f>
        <v>0</v>
      </c>
      <c s="340"/>
      <c s="340"/>
      <c s="340"/>
      <c s="334">
        <f>SUM(L53:N53)</f>
        <v>0</v>
      </c>
      <c s="340"/>
      <c s="340"/>
      <c s="340"/>
      <c s="334">
        <f>SUM(P53:R53)</f>
        <v>0</v>
      </c>
      <c s="340"/>
      <c s="340"/>
      <c s="340"/>
      <c s="396"/>
    </row>
    <row customHeight="1" ht="17.25">
      <c s="81" t="s">
        <v>1245</v>
      </c>
      <c s="396"/>
      <c s="334">
        <f>SUM(D54:F54)</f>
        <v>0</v>
      </c>
      <c s="334">
        <f>SUM(H54,L54,P54)</f>
        <v>0</v>
      </c>
      <c s="334">
        <f>SUM(I54,M54,Q54)</f>
        <v>0</v>
      </c>
      <c s="334">
        <f>SUM(J54,N54,R54)</f>
        <v>0</v>
      </c>
      <c s="334">
        <f>SUM(H54:J54)</f>
        <v>0</v>
      </c>
      <c s="340"/>
      <c s="340"/>
      <c s="340"/>
      <c s="334">
        <f>SUM(L54:N54)</f>
        <v>0</v>
      </c>
      <c s="340"/>
      <c s="340"/>
      <c s="340"/>
      <c s="334">
        <f>SUM(P54:R54)</f>
        <v>0</v>
      </c>
      <c s="340"/>
      <c s="340"/>
      <c s="340"/>
      <c s="396"/>
    </row>
    <row customHeight="1" ht="17.25">
      <c s="81" t="s">
        <v>1250</v>
      </c>
      <c s="396"/>
      <c s="334">
        <f>SUM(D55:F55)</f>
        <v>0</v>
      </c>
      <c s="334">
        <f>SUM(H55,L55,P55)</f>
        <v>0</v>
      </c>
      <c s="334">
        <f>SUM(I55,M55,Q55)</f>
        <v>0</v>
      </c>
      <c s="334">
        <f>SUM(J55,N55,R55)</f>
        <v>0</v>
      </c>
      <c s="334">
        <f>SUM(H55:J55)</f>
        <v>0</v>
      </c>
      <c s="340"/>
      <c s="340"/>
      <c s="340"/>
      <c s="334">
        <f>SUM(L55:N55)</f>
        <v>0</v>
      </c>
      <c s="340"/>
      <c s="340"/>
      <c s="340"/>
      <c s="334">
        <f>SUM(P55:R55)</f>
        <v>0</v>
      </c>
      <c s="340"/>
      <c s="340"/>
      <c s="340"/>
      <c s="396"/>
    </row>
    <row customHeight="1" ht="17.25">
      <c s="81" t="s">
        <v>1254</v>
      </c>
      <c s="396"/>
      <c s="334">
        <f>SUM(D56:F56)</f>
        <v>0</v>
      </c>
      <c s="334">
        <f>SUM(H56,L56,P56)</f>
        <v>0</v>
      </c>
      <c s="334">
        <f>SUM(I56,M56,Q56)</f>
        <v>0</v>
      </c>
      <c s="334">
        <f>SUM(J56,N56,R56)</f>
        <v>0</v>
      </c>
      <c s="334">
        <f>SUM(H56:J56)</f>
        <v>0</v>
      </c>
      <c s="340"/>
      <c s="340"/>
      <c s="340"/>
      <c s="334">
        <f>SUM(L56:N56)</f>
        <v>0</v>
      </c>
      <c s="340"/>
      <c s="340"/>
      <c s="340"/>
      <c s="334">
        <f>SUM(P56:R56)</f>
        <v>0</v>
      </c>
      <c s="340"/>
      <c s="340"/>
      <c s="340"/>
      <c s="396"/>
    </row>
    <row customHeight="1" ht="17.25">
      <c s="81" t="s">
        <v>2246</v>
      </c>
      <c s="396"/>
      <c s="334">
        <f>SUM(D57:F57)</f>
        <v>0</v>
      </c>
      <c s="334">
        <f>SUM(H57,L57,P57)</f>
        <v>0</v>
      </c>
      <c s="334">
        <f>SUM(I57,M57,Q57)</f>
        <v>0</v>
      </c>
      <c s="334">
        <f>SUM(J57,N57,R57)</f>
        <v>0</v>
      </c>
      <c s="334">
        <f>SUM(H57:J57)</f>
        <v>0</v>
      </c>
      <c s="340"/>
      <c s="340"/>
      <c s="340"/>
      <c s="334">
        <f>SUM(L57:N57)</f>
        <v>0</v>
      </c>
      <c s="340"/>
      <c s="340"/>
      <c s="340"/>
      <c s="334">
        <f>SUM(P57:R57)</f>
        <v>0</v>
      </c>
      <c s="340"/>
      <c s="340"/>
      <c s="340"/>
      <c s="396"/>
    </row>
    <row customHeight="1" ht="17.25">
      <c s="84" t="s">
        <v>1262</v>
      </c>
      <c s="376">
        <f>SUM(B59:B68)</f>
        <v>55</v>
      </c>
      <c s="334">
        <f>SUM(D58:F58)</f>
        <v>3165</v>
      </c>
      <c s="334">
        <f>SUM(H58,L58,P58)</f>
        <v>3027</v>
      </c>
      <c s="334">
        <f>SUM(I58,M58,Q58)</f>
        <v>0</v>
      </c>
      <c s="334">
        <f>SUM(J58,N58,R58)</f>
        <v>138</v>
      </c>
      <c s="334">
        <f>SUM(H58:J58)</f>
        <v>0</v>
      </c>
      <c s="334">
        <f>SUM(H59:H68)</f>
        <v>0</v>
      </c>
      <c s="334">
        <f>SUM(I59:I68)</f>
        <v>0</v>
      </c>
      <c s="334">
        <f>SUM(J59:J68)</f>
        <v>0</v>
      </c>
      <c s="334">
        <f>SUM(L58:N58)</f>
        <v>3165</v>
      </c>
      <c s="334">
        <f>SUM(L59:L68)</f>
        <v>3027</v>
      </c>
      <c s="334">
        <f>SUM(M59:M68)</f>
        <v>0</v>
      </c>
      <c s="334">
        <f>SUM(N59:N68)</f>
        <v>138</v>
      </c>
      <c s="334">
        <f>SUM(P58:R58)</f>
        <v>0</v>
      </c>
      <c s="334">
        <f>SUM(P59:P68)</f>
        <v>0</v>
      </c>
      <c s="334">
        <f>SUM(Q59:Q68)</f>
        <v>0</v>
      </c>
      <c s="334">
        <f>SUM(R59:R68)</f>
        <v>0</v>
      </c>
      <c s="376">
        <f>SUM(S59:S68)</f>
        <v>39868</v>
      </c>
    </row>
    <row customHeight="1" ht="17.25">
      <c s="81" t="s">
        <v>1263</v>
      </c>
      <c s="396">
        <v>1</v>
      </c>
      <c s="334">
        <f>SUM(D59:F59)</f>
        <v>71</v>
      </c>
      <c s="334">
        <f>SUM(H59,L59,P59)</f>
        <v>68</v>
      </c>
      <c s="334">
        <f>SUM(I59,M59,Q59)</f>
        <v>0</v>
      </c>
      <c s="334">
        <f>SUM(J59,N59,R59)</f>
        <v>3</v>
      </c>
      <c s="334">
        <f>SUM(H59:J59)</f>
        <v>0</v>
      </c>
      <c s="340"/>
      <c s="340"/>
      <c s="340"/>
      <c s="334">
        <f>SUM(L59:N59)</f>
        <v>71</v>
      </c>
      <c s="340">
        <v>68</v>
      </c>
      <c s="340"/>
      <c s="340">
        <v>3</v>
      </c>
      <c s="334">
        <f>SUM(P59:R59)</f>
        <v>0</v>
      </c>
      <c s="340"/>
      <c s="340"/>
      <c s="340"/>
      <c s="396"/>
    </row>
    <row customHeight="1" ht="17.25">
      <c s="81" t="s">
        <v>1265</v>
      </c>
      <c s="396">
        <v>48</v>
      </c>
      <c s="334">
        <f>SUM(D60:F60)</f>
        <v>2883</v>
      </c>
      <c s="334">
        <f>SUM(H60,L60,P60)</f>
        <v>2757</v>
      </c>
      <c s="334">
        <f>SUM(I60,M60,Q60)</f>
        <v>0</v>
      </c>
      <c s="334">
        <f>SUM(J60,N60,R60)</f>
        <v>126</v>
      </c>
      <c s="334">
        <f>SUM(H60:J60)</f>
        <v>0</v>
      </c>
      <c s="340"/>
      <c s="340"/>
      <c s="340"/>
      <c s="334">
        <f>SUM(L60:N60)</f>
        <v>2883</v>
      </c>
      <c s="340">
        <v>2757</v>
      </c>
      <c s="340"/>
      <c s="340">
        <v>126</v>
      </c>
      <c s="334">
        <f>SUM(P60:R60)</f>
        <v>0</v>
      </c>
      <c s="340"/>
      <c s="340"/>
      <c s="340"/>
      <c s="396">
        <v>37373</v>
      </c>
    </row>
    <row customHeight="1" ht="17.25">
      <c s="81" t="s">
        <v>1274</v>
      </c>
      <c s="396">
        <v>4</v>
      </c>
      <c s="334">
        <f>SUM(D61:F61)</f>
        <v>168</v>
      </c>
      <c s="334">
        <f>SUM(H61,L61,P61)</f>
        <v>161</v>
      </c>
      <c s="334">
        <f>SUM(I61,M61,Q61)</f>
        <v>0</v>
      </c>
      <c s="334">
        <f>SUM(J61,N61,R61)</f>
        <v>7</v>
      </c>
      <c s="334">
        <f>SUM(H61:J61)</f>
        <v>0</v>
      </c>
      <c s="340"/>
      <c s="340"/>
      <c s="340"/>
      <c s="334">
        <f>SUM(L61:N61)</f>
        <v>168</v>
      </c>
      <c s="340">
        <v>161</v>
      </c>
      <c s="340"/>
      <c s="340">
        <v>7</v>
      </c>
      <c s="334">
        <f>SUM(P61:R61)</f>
        <v>0</v>
      </c>
      <c s="340"/>
      <c s="340"/>
      <c s="340"/>
      <c s="396">
        <v>2460</v>
      </c>
    </row>
    <row customHeight="1" ht="17.25">
      <c s="81" t="s">
        <v>1281</v>
      </c>
      <c s="396"/>
      <c s="334">
        <f>SUM(D62:F62)</f>
        <v>0</v>
      </c>
      <c s="334">
        <f>SUM(H62,L62,P62)</f>
        <v>0</v>
      </c>
      <c s="334">
        <f>SUM(I62,M62,Q62)</f>
        <v>0</v>
      </c>
      <c s="334">
        <f>SUM(J62,N62,R62)</f>
        <v>0</v>
      </c>
      <c s="334">
        <f>SUM(H62:J62)</f>
        <v>0</v>
      </c>
      <c s="340"/>
      <c s="340"/>
      <c s="340"/>
      <c s="334">
        <f>SUM(L62:N62)</f>
        <v>0</v>
      </c>
      <c s="340"/>
      <c s="340"/>
      <c s="340"/>
      <c s="334">
        <f>SUM(P62:R62)</f>
        <v>0</v>
      </c>
      <c s="340"/>
      <c s="340"/>
      <c s="340"/>
      <c s="396"/>
    </row>
    <row customHeight="1" ht="17.25">
      <c s="81" t="s">
        <v>1287</v>
      </c>
      <c s="396"/>
      <c s="334">
        <f>SUM(D63:F63)</f>
        <v>0</v>
      </c>
      <c s="334">
        <f>SUM(H63,L63,P63)</f>
        <v>0</v>
      </c>
      <c s="334">
        <f>SUM(I63,M63,Q63)</f>
        <v>0</v>
      </c>
      <c s="334">
        <f>SUM(J63,N63,R63)</f>
        <v>0</v>
      </c>
      <c s="334">
        <f>SUM(H63:J63)</f>
        <v>0</v>
      </c>
      <c s="340"/>
      <c s="340"/>
      <c s="340"/>
      <c s="334">
        <f>SUM(L63:N63)</f>
        <v>0</v>
      </c>
      <c s="340"/>
      <c s="340"/>
      <c s="340"/>
      <c s="334">
        <f>SUM(P63:R63)</f>
        <v>0</v>
      </c>
      <c s="340"/>
      <c s="340"/>
      <c s="340"/>
      <c s="396"/>
    </row>
    <row customHeight="1" ht="17.25">
      <c s="81" t="s">
        <v>1291</v>
      </c>
      <c s="396"/>
      <c s="334">
        <f>SUM(D64:F64)</f>
        <v>0</v>
      </c>
      <c s="334">
        <f>SUM(H64,L64,P64)</f>
        <v>0</v>
      </c>
      <c s="334">
        <f>SUM(I64,M64,Q64)</f>
        <v>0</v>
      </c>
      <c s="334">
        <f>SUM(J64,N64,R64)</f>
        <v>0</v>
      </c>
      <c s="334">
        <f>SUM(H64:J64)</f>
        <v>0</v>
      </c>
      <c s="340"/>
      <c s="340"/>
      <c s="340"/>
      <c s="334">
        <f>SUM(L64:N64)</f>
        <v>0</v>
      </c>
      <c s="340"/>
      <c s="340"/>
      <c s="340"/>
      <c s="334">
        <f>SUM(P64:R64)</f>
        <v>0</v>
      </c>
      <c s="340"/>
      <c s="340"/>
      <c s="340"/>
      <c s="396"/>
    </row>
    <row customHeight="1" ht="17.25">
      <c s="81" t="s">
        <v>1295</v>
      </c>
      <c s="396">
        <v>1</v>
      </c>
      <c s="334">
        <f>SUM(D65:F65)</f>
        <v>7</v>
      </c>
      <c s="334">
        <f>SUM(H65,L65,P65)</f>
        <v>7</v>
      </c>
      <c s="334">
        <f>SUM(I65,M65,Q65)</f>
        <v>0</v>
      </c>
      <c s="334">
        <f>SUM(J65,N65,R65)</f>
        <v>0</v>
      </c>
      <c s="334">
        <f>SUM(H65:J65)</f>
        <v>0</v>
      </c>
      <c s="340"/>
      <c s="340"/>
      <c s="340"/>
      <c s="334">
        <f>SUM(L65:N65)</f>
        <v>7</v>
      </c>
      <c s="340">
        <v>7</v>
      </c>
      <c s="340"/>
      <c s="340"/>
      <c s="334">
        <f>SUM(P65:R65)</f>
        <v>0</v>
      </c>
      <c s="340"/>
      <c s="340"/>
      <c s="340"/>
      <c s="396">
        <v>35</v>
      </c>
    </row>
    <row customHeight="1" ht="17.25">
      <c s="81" t="s">
        <v>1299</v>
      </c>
      <c s="396">
        <v>1</v>
      </c>
      <c s="334">
        <f>SUM(D66:F66)</f>
        <v>36</v>
      </c>
      <c s="334">
        <f>SUM(H66,L66,P66)</f>
        <v>34</v>
      </c>
      <c s="334">
        <f>SUM(I66,M66,Q66)</f>
        <v>0</v>
      </c>
      <c s="334">
        <f>SUM(J66,N66,R66)</f>
        <v>2</v>
      </c>
      <c s="334">
        <f>SUM(H66:J66)</f>
        <v>0</v>
      </c>
      <c s="340"/>
      <c s="340"/>
      <c s="340"/>
      <c s="334">
        <f>SUM(L66:N66)</f>
        <v>36</v>
      </c>
      <c s="340">
        <v>34</v>
      </c>
      <c s="340"/>
      <c s="340">
        <v>2</v>
      </c>
      <c s="334">
        <f>SUM(P66:R66)</f>
        <v>0</v>
      </c>
      <c s="340"/>
      <c s="340"/>
      <c s="340"/>
      <c s="396"/>
    </row>
    <row customHeight="1" ht="17.25">
      <c s="81" t="s">
        <v>1305</v>
      </c>
      <c s="396"/>
      <c s="334">
        <f>SUM(D67:F67)</f>
        <v>0</v>
      </c>
      <c s="334">
        <f>SUM(H67,L67,P67)</f>
        <v>0</v>
      </c>
      <c s="334">
        <f>SUM(I67,M67,Q67)</f>
        <v>0</v>
      </c>
      <c s="334">
        <f>SUM(J67,N67,R67)</f>
        <v>0</v>
      </c>
      <c s="334">
        <f>SUM(H67:J67)</f>
        <v>0</v>
      </c>
      <c s="340"/>
      <c s="340"/>
      <c s="340"/>
      <c s="334">
        <f>SUM(L67:N67)</f>
        <v>0</v>
      </c>
      <c s="340"/>
      <c s="340"/>
      <c s="340"/>
      <c s="334">
        <f>SUM(P67:R67)</f>
        <v>0</v>
      </c>
      <c s="340"/>
      <c s="340"/>
      <c s="340"/>
      <c s="396"/>
    </row>
    <row customHeight="1" ht="17.25">
      <c s="81" t="s">
        <v>2247</v>
      </c>
      <c s="396"/>
      <c s="334">
        <f>SUM(D68:F68)</f>
        <v>0</v>
      </c>
      <c s="334">
        <f>SUM(H68,L68,P68)</f>
        <v>0</v>
      </c>
      <c s="334">
        <f>SUM(I68,M68,Q68)</f>
        <v>0</v>
      </c>
      <c s="334">
        <f>SUM(J68,N68,R68)</f>
        <v>0</v>
      </c>
      <c s="334">
        <f>SUM(H68:J68)</f>
        <v>0</v>
      </c>
      <c s="340"/>
      <c s="340"/>
      <c s="340"/>
      <c s="334">
        <f>SUM(L68:N68)</f>
        <v>0</v>
      </c>
      <c s="340"/>
      <c s="340"/>
      <c s="340"/>
      <c s="334">
        <f>SUM(P68:R68)</f>
        <v>0</v>
      </c>
      <c s="340"/>
      <c s="340"/>
      <c s="340"/>
      <c s="396"/>
    </row>
    <row customHeight="1" ht="17.25">
      <c s="84" t="s">
        <v>1314</v>
      </c>
      <c s="376">
        <f>SUM(B70:B79)</f>
        <v>1</v>
      </c>
      <c s="334">
        <f>SUM(D69:F69)</f>
        <v>5</v>
      </c>
      <c s="334">
        <f>SUM(H69,L69,P69)</f>
        <v>5</v>
      </c>
      <c s="334">
        <f>SUM(I69,M69,Q69)</f>
        <v>0</v>
      </c>
      <c s="334">
        <f>SUM(J69,N69,R69)</f>
        <v>0</v>
      </c>
      <c s="334">
        <f>SUM(H69:J69)</f>
        <v>5</v>
      </c>
      <c s="334">
        <f>SUM(H70:H79)</f>
        <v>5</v>
      </c>
      <c s="334">
        <f>SUM(I70:I79)</f>
        <v>0</v>
      </c>
      <c s="334">
        <f>SUM(J70:J79)</f>
        <v>0</v>
      </c>
      <c s="334">
        <f>SUM(L69:N69)</f>
        <v>0</v>
      </c>
      <c s="334">
        <f>SUM(L70:L79)</f>
        <v>0</v>
      </c>
      <c s="334">
        <f>SUM(M70:M79)</f>
        <v>0</v>
      </c>
      <c s="334">
        <f>SUM(N70:N79)</f>
        <v>0</v>
      </c>
      <c s="334">
        <f>SUM(P69:R69)</f>
        <v>0</v>
      </c>
      <c s="334">
        <f>SUM(P70:P79)</f>
        <v>0</v>
      </c>
      <c s="334">
        <f>SUM(Q70:Q79)</f>
        <v>0</v>
      </c>
      <c s="334">
        <f>SUM(R70:R79)</f>
        <v>0</v>
      </c>
      <c s="376">
        <f>SUM(S70:S79)</f>
        <v>0</v>
      </c>
    </row>
    <row customHeight="1" ht="17.25">
      <c s="81" t="s">
        <v>1315</v>
      </c>
      <c s="396">
        <v>1</v>
      </c>
      <c s="334">
        <f>SUM(D70:F70)</f>
        <v>5</v>
      </c>
      <c s="334">
        <f>SUM(H70,L70,P70)</f>
        <v>5</v>
      </c>
      <c s="334">
        <f>SUM(I70,M70,Q70)</f>
        <v>0</v>
      </c>
      <c s="334">
        <f>SUM(J70,N70,R70)</f>
        <v>0</v>
      </c>
      <c s="334">
        <f>SUM(H70:J70)</f>
        <v>5</v>
      </c>
      <c s="340">
        <v>5</v>
      </c>
      <c s="340"/>
      <c s="340"/>
      <c s="334">
        <f>SUM(L70:N70)</f>
        <v>0</v>
      </c>
      <c s="340"/>
      <c s="340"/>
      <c s="340"/>
      <c s="334">
        <f>SUM(P70:R70)</f>
        <v>0</v>
      </c>
      <c s="340"/>
      <c s="340"/>
      <c s="340"/>
      <c s="396"/>
    </row>
    <row customHeight="1" ht="17.25">
      <c s="81" t="s">
        <v>1317</v>
      </c>
      <c s="396"/>
      <c s="334">
        <f>SUM(D71:F71)</f>
        <v>0</v>
      </c>
      <c s="334">
        <f>SUM(H71,L71,P71)</f>
        <v>0</v>
      </c>
      <c s="334">
        <f>SUM(I71,M71,Q71)</f>
        <v>0</v>
      </c>
      <c s="334">
        <f>SUM(J71,N71,R71)</f>
        <v>0</v>
      </c>
      <c s="334">
        <f>SUM(H71:J71)</f>
        <v>0</v>
      </c>
      <c s="340"/>
      <c s="340"/>
      <c s="340"/>
      <c s="334">
        <f>SUM(L71:N71)</f>
        <v>0</v>
      </c>
      <c s="340"/>
      <c s="340"/>
      <c s="340"/>
      <c s="334">
        <f>SUM(P71:R71)</f>
        <v>0</v>
      </c>
      <c s="340"/>
      <c s="340"/>
      <c s="340"/>
      <c s="396"/>
    </row>
    <row customHeight="1" ht="17.25">
      <c s="81" t="s">
        <v>1326</v>
      </c>
      <c s="396"/>
      <c s="334">
        <f>SUM(D72:F72)</f>
        <v>0</v>
      </c>
      <c s="334">
        <f>SUM(H72,L72,P72)</f>
        <v>0</v>
      </c>
      <c s="334">
        <f>SUM(I72,M72,Q72)</f>
        <v>0</v>
      </c>
      <c s="334">
        <f>SUM(J72,N72,R72)</f>
        <v>0</v>
      </c>
      <c s="334">
        <f>SUM(H72:J72)</f>
        <v>0</v>
      </c>
      <c s="340"/>
      <c s="340"/>
      <c s="340"/>
      <c s="334">
        <f>SUM(L72:N72)</f>
        <v>0</v>
      </c>
      <c s="340"/>
      <c s="340"/>
      <c s="340"/>
      <c s="334">
        <f>SUM(P72:R72)</f>
        <v>0</v>
      </c>
      <c s="340"/>
      <c s="340"/>
      <c s="340"/>
      <c s="396"/>
    </row>
    <row customHeight="1" ht="17.25">
      <c s="81" t="s">
        <v>1331</v>
      </c>
      <c s="396"/>
      <c s="334">
        <f>SUM(D73:F73)</f>
        <v>0</v>
      </c>
      <c s="334">
        <f>SUM(H73,L73,P73)</f>
        <v>0</v>
      </c>
      <c s="334">
        <f>SUM(I73,M73,Q73)</f>
        <v>0</v>
      </c>
      <c s="334">
        <f>SUM(J73,N73,R73)</f>
        <v>0</v>
      </c>
      <c s="334">
        <f>SUM(H73:J73)</f>
        <v>0</v>
      </c>
      <c s="340"/>
      <c s="340"/>
      <c s="340"/>
      <c s="334">
        <f>SUM(L73:N73)</f>
        <v>0</v>
      </c>
      <c s="340"/>
      <c s="340"/>
      <c s="340"/>
      <c s="334">
        <f>SUM(P73:R73)</f>
        <v>0</v>
      </c>
      <c s="340"/>
      <c s="340"/>
      <c s="340"/>
      <c s="396"/>
    </row>
    <row customHeight="1" ht="17.25">
      <c s="81" t="s">
        <v>1336</v>
      </c>
      <c s="396"/>
      <c s="334">
        <f>SUM(D74:F74)</f>
        <v>0</v>
      </c>
      <c s="334">
        <f>SUM(H74,L74,P74)</f>
        <v>0</v>
      </c>
      <c s="334">
        <f>SUM(I74,M74,Q74)</f>
        <v>0</v>
      </c>
      <c s="334">
        <f>SUM(J74,N74,R74)</f>
        <v>0</v>
      </c>
      <c s="334">
        <f>SUM(H74:J74)</f>
        <v>0</v>
      </c>
      <c s="340"/>
      <c s="340"/>
      <c s="340"/>
      <c s="334">
        <f>SUM(L74:N74)</f>
        <v>0</v>
      </c>
      <c s="340"/>
      <c s="340"/>
      <c s="340"/>
      <c s="334">
        <f>SUM(P74:R74)</f>
        <v>0</v>
      </c>
      <c s="340"/>
      <c s="340"/>
      <c s="340"/>
      <c s="396"/>
    </row>
    <row customHeight="1" ht="17.25">
      <c s="81" t="s">
        <v>1340</v>
      </c>
      <c s="396"/>
      <c s="334">
        <f>SUM(D75:F75)</f>
        <v>0</v>
      </c>
      <c s="334">
        <f>SUM(H75,L75,P75)</f>
        <v>0</v>
      </c>
      <c s="334">
        <f>SUM(I75,M75,Q75)</f>
        <v>0</v>
      </c>
      <c s="334">
        <f>SUM(J75,N75,R75)</f>
        <v>0</v>
      </c>
      <c s="334">
        <f>SUM(H75:J75)</f>
        <v>0</v>
      </c>
      <c s="340"/>
      <c s="340"/>
      <c s="340"/>
      <c s="334">
        <f>SUM(L75:N75)</f>
        <v>0</v>
      </c>
      <c s="340"/>
      <c s="340"/>
      <c s="340"/>
      <c s="334">
        <f>SUM(P75:R75)</f>
        <v>0</v>
      </c>
      <c s="340"/>
      <c s="340"/>
      <c s="340"/>
      <c s="396"/>
    </row>
    <row customHeight="1" ht="17.25">
      <c s="81" t="s">
        <v>1345</v>
      </c>
      <c s="396"/>
      <c s="334">
        <f>SUM(D76:F76)</f>
        <v>0</v>
      </c>
      <c s="334">
        <f>SUM(H76,L76,P76)</f>
        <v>0</v>
      </c>
      <c s="334">
        <f>SUM(I76,M76,Q76)</f>
        <v>0</v>
      </c>
      <c s="334">
        <f>SUM(J76,N76,R76)</f>
        <v>0</v>
      </c>
      <c s="334">
        <f>SUM(H76:J76)</f>
        <v>0</v>
      </c>
      <c s="340"/>
      <c s="340"/>
      <c s="340"/>
      <c s="334">
        <f>SUM(L76:N76)</f>
        <v>0</v>
      </c>
      <c s="340"/>
      <c s="340"/>
      <c s="340"/>
      <c s="334">
        <f>SUM(P76:R76)</f>
        <v>0</v>
      </c>
      <c s="340"/>
      <c s="340"/>
      <c s="340"/>
      <c s="396"/>
    </row>
    <row customHeight="1" ht="17.25">
      <c s="81" t="s">
        <v>1351</v>
      </c>
      <c s="396"/>
      <c s="334">
        <f>SUM(D77:F77)</f>
        <v>0</v>
      </c>
      <c s="334">
        <f>SUM(H77,L77,P77)</f>
        <v>0</v>
      </c>
      <c s="334">
        <f>SUM(I77,M77,Q77)</f>
        <v>0</v>
      </c>
      <c s="334">
        <f>SUM(J77,N77,R77)</f>
        <v>0</v>
      </c>
      <c s="334">
        <f>SUM(H77:J77)</f>
        <v>0</v>
      </c>
      <c s="340"/>
      <c s="340"/>
      <c s="340"/>
      <c s="334">
        <f>SUM(L77:N77)</f>
        <v>0</v>
      </c>
      <c s="340"/>
      <c s="340"/>
      <c s="340"/>
      <c s="334">
        <f>SUM(P77:R77)</f>
        <v>0</v>
      </c>
      <c s="340"/>
      <c s="340"/>
      <c s="340"/>
      <c s="396"/>
    </row>
    <row customHeight="1" ht="17.25">
      <c s="81" t="s">
        <v>2248</v>
      </c>
      <c s="396"/>
      <c s="334">
        <f>SUM(D78:F78)</f>
        <v>0</v>
      </c>
      <c s="334">
        <f>SUM(H78,L78,P78)</f>
        <v>0</v>
      </c>
      <c s="334">
        <f>SUM(I78,M78,Q78)</f>
        <v>0</v>
      </c>
      <c s="334">
        <f>SUM(J78,N78,R78)</f>
        <v>0</v>
      </c>
      <c s="334">
        <f>SUM(H78:J78)</f>
        <v>0</v>
      </c>
      <c s="340"/>
      <c s="340"/>
      <c s="340"/>
      <c s="334">
        <f>SUM(L78:N78)</f>
        <v>0</v>
      </c>
      <c s="340"/>
      <c s="340"/>
      <c s="340"/>
      <c s="334">
        <f>SUM(P78:R78)</f>
        <v>0</v>
      </c>
      <c s="340"/>
      <c s="340"/>
      <c s="340"/>
      <c s="396"/>
    </row>
    <row customHeight="1" ht="17.25">
      <c s="81" t="s">
        <v>2249</v>
      </c>
      <c s="396"/>
      <c s="334">
        <f>SUM(D79:F79)</f>
        <v>0</v>
      </c>
      <c s="334">
        <f>SUM(H79,L79,P79)</f>
        <v>0</v>
      </c>
      <c s="334">
        <f>SUM(I79,M79,Q79)</f>
        <v>0</v>
      </c>
      <c s="334">
        <f>SUM(J79,N79,R79)</f>
        <v>0</v>
      </c>
      <c s="334">
        <f>SUM(H79:J79)</f>
        <v>0</v>
      </c>
      <c s="340"/>
      <c s="340"/>
      <c s="340"/>
      <c s="334">
        <f>SUM(L79:N79)</f>
        <v>0</v>
      </c>
      <c s="340"/>
      <c s="340"/>
      <c s="340"/>
      <c s="334">
        <f>SUM(P79:R79)</f>
        <v>0</v>
      </c>
      <c s="340"/>
      <c s="340"/>
      <c s="340"/>
      <c s="396"/>
    </row>
    <row customHeight="1" ht="17.25">
      <c s="84" t="s">
        <v>1362</v>
      </c>
      <c s="376">
        <f>SUM(B81:B87)</f>
        <v>10</v>
      </c>
      <c s="334">
        <f>SUM(D80:F80)</f>
        <v>339</v>
      </c>
      <c s="334">
        <f>SUM(H80,L80,P80)</f>
        <v>331</v>
      </c>
      <c s="334">
        <f>SUM(I80,M80,Q80)</f>
        <v>0</v>
      </c>
      <c s="334">
        <f>SUM(J80,N80,R80)</f>
        <v>8</v>
      </c>
      <c s="334">
        <f>SUM(H80:J80)</f>
        <v>39</v>
      </c>
      <c s="334">
        <f>SUM(H81:H87)</f>
        <v>39</v>
      </c>
      <c s="334">
        <f>SUM(I81:I87)</f>
        <v>0</v>
      </c>
      <c s="334">
        <f>SUM(J81:J87)</f>
        <v>0</v>
      </c>
      <c s="334">
        <f>SUM(L80:N80)</f>
        <v>300</v>
      </c>
      <c s="334">
        <f>SUM(L81:L87)</f>
        <v>292</v>
      </c>
      <c s="334">
        <f>SUM(M81:M87)</f>
        <v>0</v>
      </c>
      <c s="334">
        <f>SUM(N81:N87)</f>
        <v>8</v>
      </c>
      <c s="334">
        <f>SUM(P80:R80)</f>
        <v>0</v>
      </c>
      <c s="334">
        <f>SUM(P81:P87)</f>
        <v>0</v>
      </c>
      <c s="334">
        <f>SUM(Q81:Q87)</f>
        <v>0</v>
      </c>
      <c s="334">
        <f>SUM(R81:R87)</f>
        <v>0</v>
      </c>
      <c s="376">
        <f>SUM(S81:S87)</f>
        <v>0</v>
      </c>
    </row>
    <row customHeight="1" ht="17.25">
      <c s="81" t="s">
        <v>1363</v>
      </c>
      <c s="396">
        <v>6</v>
      </c>
      <c s="334">
        <f>SUM(D81:F81)</f>
        <v>159</v>
      </c>
      <c s="334">
        <f>SUM(H81,L81,P81)</f>
        <v>151</v>
      </c>
      <c s="334">
        <f>SUM(I81,M81,Q81)</f>
        <v>0</v>
      </c>
      <c s="334">
        <f>SUM(J81,N81,R81)</f>
        <v>8</v>
      </c>
      <c s="334">
        <f>SUM(H81:J81)</f>
        <v>0</v>
      </c>
      <c s="340"/>
      <c s="340"/>
      <c s="340"/>
      <c s="334">
        <f>SUM(L81:N81)</f>
        <v>159</v>
      </c>
      <c s="340">
        <v>151</v>
      </c>
      <c s="340"/>
      <c s="340">
        <v>8</v>
      </c>
      <c s="334">
        <f>SUM(P81:R81)</f>
        <v>0</v>
      </c>
      <c s="340"/>
      <c s="340"/>
      <c s="340"/>
      <c s="396"/>
    </row>
    <row customHeight="1" ht="17.25">
      <c s="81" t="s">
        <v>1374</v>
      </c>
      <c s="396">
        <v>1</v>
      </c>
      <c s="334">
        <f>SUM(D82:F82)</f>
        <v>4</v>
      </c>
      <c s="334">
        <f>SUM(H82,L82,P82)</f>
        <v>4</v>
      </c>
      <c s="334">
        <f>SUM(I82,M82,Q82)</f>
        <v>0</v>
      </c>
      <c s="334">
        <f>SUM(J82,N82,R82)</f>
        <v>0</v>
      </c>
      <c s="334">
        <f>SUM(H82:J82)</f>
        <v>4</v>
      </c>
      <c s="340">
        <v>4</v>
      </c>
      <c s="340"/>
      <c s="340"/>
      <c s="334">
        <f>SUM(L82:N82)</f>
        <v>0</v>
      </c>
      <c s="340"/>
      <c s="340"/>
      <c s="340"/>
      <c s="334">
        <f>SUM(P82:R82)</f>
        <v>0</v>
      </c>
      <c s="340"/>
      <c s="340"/>
      <c s="340"/>
      <c s="396"/>
    </row>
    <row customHeight="1" ht="17.25">
      <c s="81" t="s">
        <v>1379</v>
      </c>
      <c s="396">
        <v>1</v>
      </c>
      <c s="334">
        <f>SUM(D83:F83)</f>
        <v>35</v>
      </c>
      <c s="334">
        <f>SUM(H83,L83,P83)</f>
        <v>35</v>
      </c>
      <c s="334">
        <f>SUM(I83,M83,Q83)</f>
        <v>0</v>
      </c>
      <c s="334">
        <f>SUM(J83,N83,R83)</f>
        <v>0</v>
      </c>
      <c s="334">
        <f>SUM(H83:J83)</f>
        <v>35</v>
      </c>
      <c s="340">
        <v>35</v>
      </c>
      <c s="340"/>
      <c s="340"/>
      <c s="334">
        <f>SUM(L83:N83)</f>
        <v>0</v>
      </c>
      <c s="340"/>
      <c s="340"/>
      <c s="340"/>
      <c s="334">
        <f>SUM(P83:R83)</f>
        <v>0</v>
      </c>
      <c s="340"/>
      <c s="340"/>
      <c s="340"/>
      <c s="396"/>
    </row>
    <row customHeight="1" ht="17.25">
      <c s="81" t="s">
        <v>1387</v>
      </c>
      <c s="396">
        <v>2</v>
      </c>
      <c s="334">
        <f>SUM(D84:F84)</f>
        <v>141</v>
      </c>
      <c s="334">
        <f>SUM(H84,L84,P84)</f>
        <v>141</v>
      </c>
      <c s="334">
        <f>SUM(I84,M84,Q84)</f>
        <v>0</v>
      </c>
      <c s="334">
        <f>SUM(J84,N84,R84)</f>
        <v>0</v>
      </c>
      <c s="334">
        <f>SUM(H84:J84)</f>
        <v>0</v>
      </c>
      <c s="340"/>
      <c s="340"/>
      <c s="340"/>
      <c s="334">
        <f>SUM(L84:N84)</f>
        <v>141</v>
      </c>
      <c s="340">
        <v>141</v>
      </c>
      <c s="340"/>
      <c s="340"/>
      <c s="334">
        <f>SUM(P84:R84)</f>
        <v>0</v>
      </c>
      <c s="340"/>
      <c s="340"/>
      <c s="340"/>
      <c s="396"/>
    </row>
    <row customHeight="1" ht="17.25">
      <c s="81" t="s">
        <v>1392</v>
      </c>
      <c s="396"/>
      <c s="334">
        <f>SUM(D85:F85)</f>
        <v>0</v>
      </c>
      <c s="334">
        <f>SUM(H85,L85,P85)</f>
        <v>0</v>
      </c>
      <c s="334">
        <f>SUM(I85,M85,Q85)</f>
        <v>0</v>
      </c>
      <c s="334">
        <f>SUM(J85,N85,R85)</f>
        <v>0</v>
      </c>
      <c s="334">
        <f>SUM(H85:J85)</f>
        <v>0</v>
      </c>
      <c s="340"/>
      <c s="340"/>
      <c s="340"/>
      <c s="334">
        <f>SUM(L85:N85)</f>
        <v>0</v>
      </c>
      <c s="340"/>
      <c s="340"/>
      <c s="340"/>
      <c s="334">
        <f>SUM(P85:R85)</f>
        <v>0</v>
      </c>
      <c s="340"/>
      <c s="340"/>
      <c s="340"/>
      <c s="396"/>
    </row>
    <row customHeight="1" ht="17.25">
      <c s="81" t="s">
        <v>2298</v>
      </c>
      <c s="396"/>
      <c s="334">
        <f>SUM(D86:F86)</f>
        <v>0</v>
      </c>
      <c s="334">
        <f>SUM(H86,L86,P86)</f>
        <v>0</v>
      </c>
      <c s="334">
        <f>SUM(I86,M86,Q86)</f>
        <v>0</v>
      </c>
      <c s="334">
        <f>SUM(J86,N86,R86)</f>
        <v>0</v>
      </c>
      <c s="334">
        <f>SUM(H86:J86)</f>
        <v>0</v>
      </c>
      <c s="340"/>
      <c s="340"/>
      <c s="340"/>
      <c s="334">
        <f>SUM(L86:N86)</f>
        <v>0</v>
      </c>
      <c s="340"/>
      <c s="340"/>
      <c s="340"/>
      <c s="334">
        <f>SUM(P86:R86)</f>
        <v>0</v>
      </c>
      <c s="340"/>
      <c s="340"/>
      <c s="340"/>
      <c s="396"/>
    </row>
    <row customHeight="1" ht="17.25">
      <c s="81" t="s">
        <v>2250</v>
      </c>
      <c s="396"/>
      <c s="334">
        <f>SUM(D87:F87)</f>
        <v>0</v>
      </c>
      <c s="334">
        <f>SUM(H87,L87,P87)</f>
        <v>0</v>
      </c>
      <c s="334">
        <f>SUM(I87,M87,Q87)</f>
        <v>0</v>
      </c>
      <c s="334">
        <f>SUM(J87,N87,R87)</f>
        <v>0</v>
      </c>
      <c s="334">
        <f>SUM(H87:J87)</f>
        <v>0</v>
      </c>
      <c s="340"/>
      <c s="340"/>
      <c s="340"/>
      <c s="334">
        <f>SUM(L87:N87)</f>
        <v>0</v>
      </c>
      <c s="340"/>
      <c s="340"/>
      <c s="340"/>
      <c s="334">
        <f>SUM(P87:R87)</f>
        <v>0</v>
      </c>
      <c s="340"/>
      <c s="340"/>
      <c s="340"/>
      <c s="396"/>
    </row>
    <row customHeight="1" ht="17.25">
      <c s="84" t="s">
        <v>1402</v>
      </c>
      <c s="376">
        <f>SUM(B89:B103)</f>
        <v>11</v>
      </c>
      <c s="334">
        <f>SUM(D88:F88)</f>
        <v>4151</v>
      </c>
      <c s="334">
        <f>SUM(H88,L88,P88)</f>
        <v>218</v>
      </c>
      <c s="334">
        <f>SUM(I88,M88,Q88)</f>
        <v>9</v>
      </c>
      <c s="334">
        <f>SUM(J88,N88,R88)</f>
        <v>3924</v>
      </c>
      <c s="334">
        <f>SUM(H88:J88)</f>
        <v>4008</v>
      </c>
      <c s="334">
        <f>SUM(H89:H103)</f>
        <v>75</v>
      </c>
      <c s="334">
        <f>SUM(I89:I103)</f>
        <v>9</v>
      </c>
      <c s="334">
        <f>SUM(J89:J103)</f>
        <v>3924</v>
      </c>
      <c s="334">
        <f>SUM(L88:N88)</f>
        <v>143</v>
      </c>
      <c s="334">
        <f>SUM(L89:L103)</f>
        <v>143</v>
      </c>
      <c s="334">
        <f>SUM(M89:M103)</f>
        <v>0</v>
      </c>
      <c s="334">
        <f>SUM(N89:N103)</f>
        <v>0</v>
      </c>
      <c s="334">
        <f>SUM(P88:R88)</f>
        <v>0</v>
      </c>
      <c s="334">
        <f>SUM(P89:P103)</f>
        <v>0</v>
      </c>
      <c s="334">
        <f>SUM(Q89:Q103)</f>
        <v>0</v>
      </c>
      <c s="334">
        <f>SUM(R89:R103)</f>
        <v>0</v>
      </c>
      <c s="376">
        <f>SUM(S89:S103)</f>
        <v>0</v>
      </c>
    </row>
    <row customHeight="1" ht="17.25">
      <c s="81" t="s">
        <v>1403</v>
      </c>
      <c s="396">
        <v>8</v>
      </c>
      <c s="334">
        <f>SUM(D89:F89)</f>
        <v>123</v>
      </c>
      <c s="334">
        <f>SUM(H89,L89,P89)</f>
        <v>117</v>
      </c>
      <c s="334">
        <f>SUM(I89,M89,Q89)</f>
        <v>0</v>
      </c>
      <c s="334">
        <f>SUM(J89,N89,R89)</f>
        <v>6</v>
      </c>
      <c s="334">
        <f>SUM(H89:J89)</f>
        <v>59</v>
      </c>
      <c s="340">
        <v>53</v>
      </c>
      <c s="340"/>
      <c s="340">
        <v>6</v>
      </c>
      <c s="334">
        <f>SUM(L89:N89)</f>
        <v>64</v>
      </c>
      <c s="340">
        <v>64</v>
      </c>
      <c s="340"/>
      <c s="340"/>
      <c s="334">
        <f>SUM(P89:R89)</f>
        <v>0</v>
      </c>
      <c s="340"/>
      <c s="340"/>
      <c s="340"/>
      <c s="396"/>
    </row>
    <row customHeight="1" ht="17.25">
      <c s="81" t="s">
        <v>1413</v>
      </c>
      <c s="396">
        <v>2</v>
      </c>
      <c s="334">
        <f>SUM(D90:F90)</f>
        <v>79</v>
      </c>
      <c s="334">
        <f>SUM(H90,L90,P90)</f>
        <v>79</v>
      </c>
      <c s="334">
        <f>SUM(I90,M90,Q90)</f>
        <v>0</v>
      </c>
      <c s="334">
        <f>SUM(J90,N90,R90)</f>
        <v>0</v>
      </c>
      <c s="334">
        <f>SUM(H90:J90)</f>
        <v>0</v>
      </c>
      <c s="340"/>
      <c s="340"/>
      <c s="340"/>
      <c s="334">
        <f>SUM(L90:N90)</f>
        <v>79</v>
      </c>
      <c s="340">
        <v>79</v>
      </c>
      <c s="340"/>
      <c s="340"/>
      <c s="334">
        <f>SUM(P90:R90)</f>
        <v>0</v>
      </c>
      <c s="340"/>
      <c s="340"/>
      <c s="340"/>
      <c s="396"/>
    </row>
    <row customHeight="1" ht="17.25">
      <c s="81" t="s">
        <v>1431</v>
      </c>
      <c s="396"/>
      <c s="334">
        <f>SUM(D91:F91)</f>
        <v>3927</v>
      </c>
      <c s="334">
        <f>SUM(H91,L91,P91)</f>
        <v>0</v>
      </c>
      <c s="334">
        <f>SUM(I91,M91,Q91)</f>
        <v>9</v>
      </c>
      <c s="334">
        <f>SUM(J91,N91,R91)</f>
        <v>3918</v>
      </c>
      <c s="334">
        <f>SUM(H91:J91)</f>
        <v>3927</v>
      </c>
      <c s="340"/>
      <c s="340">
        <v>9</v>
      </c>
      <c s="340">
        <v>3918</v>
      </c>
      <c s="334">
        <f>SUM(L91:N91)</f>
        <v>0</v>
      </c>
      <c s="340"/>
      <c s="340"/>
      <c s="340"/>
      <c s="334">
        <f>SUM(P91:R91)</f>
        <v>0</v>
      </c>
      <c s="340"/>
      <c s="340"/>
      <c s="340"/>
      <c s="396"/>
    </row>
    <row customHeight="1" ht="17.25">
      <c s="81" t="s">
        <v>1441</v>
      </c>
      <c s="396"/>
      <c s="334">
        <f>SUM(D92:F92)</f>
        <v>0</v>
      </c>
      <c s="334">
        <f>SUM(H92,L92,P92)</f>
        <v>0</v>
      </c>
      <c s="334">
        <f>SUM(I92,M92,Q92)</f>
        <v>0</v>
      </c>
      <c s="334">
        <f>SUM(J92,N92,R92)</f>
        <v>0</v>
      </c>
      <c s="334">
        <f>SUM(H92:J92)</f>
        <v>0</v>
      </c>
      <c s="340"/>
      <c s="340"/>
      <c s="340"/>
      <c s="334">
        <f>SUM(L92:N92)</f>
        <v>0</v>
      </c>
      <c s="340"/>
      <c s="340"/>
      <c s="340"/>
      <c s="334">
        <f>SUM(P92:R92)</f>
        <v>0</v>
      </c>
      <c s="340"/>
      <c s="340"/>
      <c s="340"/>
      <c s="396"/>
    </row>
    <row customHeight="1" ht="17.25">
      <c s="81" t="s">
        <v>1455</v>
      </c>
      <c s="396"/>
      <c s="334">
        <f>SUM(D93:F93)</f>
        <v>0</v>
      </c>
      <c s="334">
        <f>SUM(H93,L93,P93)</f>
        <v>0</v>
      </c>
      <c s="334">
        <f>SUM(I93,M93,Q93)</f>
        <v>0</v>
      </c>
      <c s="334">
        <f>SUM(J93,N93,R93)</f>
        <v>0</v>
      </c>
      <c s="334">
        <f>SUM(H93:J93)</f>
        <v>0</v>
      </c>
      <c s="340"/>
      <c s="340"/>
      <c s="340"/>
      <c s="334">
        <f>SUM(L93:N93)</f>
        <v>0</v>
      </c>
      <c s="340"/>
      <c s="340"/>
      <c s="340"/>
      <c s="334">
        <f>SUM(P93:R93)</f>
        <v>0</v>
      </c>
      <c s="340"/>
      <c s="340"/>
      <c s="340"/>
      <c s="396"/>
    </row>
    <row customHeight="1" ht="17.25">
      <c s="81" t="s">
        <v>1463</v>
      </c>
      <c s="396"/>
      <c s="334">
        <f>SUM(D94:F94)</f>
        <v>0</v>
      </c>
      <c s="334">
        <f>SUM(H94,L94,P94)</f>
        <v>0</v>
      </c>
      <c s="334">
        <f>SUM(I94,M94,Q94)</f>
        <v>0</v>
      </c>
      <c s="334">
        <f>SUM(J94,N94,R94)</f>
        <v>0</v>
      </c>
      <c s="334">
        <f>SUM(H94:J94)</f>
        <v>0</v>
      </c>
      <c s="340"/>
      <c s="340"/>
      <c s="340"/>
      <c s="334">
        <f>SUM(L94:N94)</f>
        <v>0</v>
      </c>
      <c s="340"/>
      <c s="340"/>
      <c s="340"/>
      <c s="334">
        <f>SUM(P94:R94)</f>
        <v>0</v>
      </c>
      <c s="340"/>
      <c s="340"/>
      <c s="340"/>
      <c s="396"/>
    </row>
    <row customHeight="1" ht="17.25">
      <c s="81" t="s">
        <v>1469</v>
      </c>
      <c s="396"/>
      <c s="334">
        <f>SUM(D95:F95)</f>
        <v>0</v>
      </c>
      <c s="334">
        <f>SUM(H95,L95,P95)</f>
        <v>0</v>
      </c>
      <c s="334">
        <f>SUM(I95,M95,Q95)</f>
        <v>0</v>
      </c>
      <c s="334">
        <f>SUM(J95,N95,R95)</f>
        <v>0</v>
      </c>
      <c s="334">
        <f>SUM(H95:J95)</f>
        <v>0</v>
      </c>
      <c s="340"/>
      <c s="340"/>
      <c s="340"/>
      <c s="334">
        <f>SUM(L95:N95)</f>
        <v>0</v>
      </c>
      <c s="340"/>
      <c s="340"/>
      <c s="340"/>
      <c s="334">
        <f>SUM(P95:R95)</f>
        <v>0</v>
      </c>
      <c s="340"/>
      <c s="340"/>
      <c s="340"/>
      <c s="396"/>
    </row>
    <row customHeight="1" ht="17.25">
      <c s="81" t="s">
        <v>1476</v>
      </c>
      <c s="396">
        <v>1</v>
      </c>
      <c s="334">
        <f>SUM(D96:F96)</f>
        <v>22</v>
      </c>
      <c s="334">
        <f>SUM(H96,L96,P96)</f>
        <v>22</v>
      </c>
      <c s="334">
        <f>SUM(I96,M96,Q96)</f>
        <v>0</v>
      </c>
      <c s="334">
        <f>SUM(J96,N96,R96)</f>
        <v>0</v>
      </c>
      <c s="334">
        <f>SUM(H96:J96)</f>
        <v>22</v>
      </c>
      <c s="340">
        <v>22</v>
      </c>
      <c s="340"/>
      <c s="340"/>
      <c s="334">
        <f>SUM(L96:N96)</f>
        <v>0</v>
      </c>
      <c s="340"/>
      <c s="340"/>
      <c s="340"/>
      <c s="334">
        <f>SUM(P96:R96)</f>
        <v>0</v>
      </c>
      <c s="340"/>
      <c s="340"/>
      <c s="340"/>
      <c s="396"/>
    </row>
    <row customHeight="1" ht="17.25">
      <c s="81" t="s">
        <v>1486</v>
      </c>
      <c s="396"/>
      <c s="334">
        <f>SUM(D97:F97)</f>
        <v>0</v>
      </c>
      <c s="334">
        <f>SUM(H97,L97,P97)</f>
        <v>0</v>
      </c>
      <c s="334">
        <f>SUM(I97,M97,Q97)</f>
        <v>0</v>
      </c>
      <c s="334">
        <f>SUM(J97,N97,R97)</f>
        <v>0</v>
      </c>
      <c s="334">
        <f>SUM(H97:J97)</f>
        <v>0</v>
      </c>
      <c s="340"/>
      <c s="340"/>
      <c s="340"/>
      <c s="334">
        <f>SUM(L97:N97)</f>
        <v>0</v>
      </c>
      <c s="340"/>
      <c s="340"/>
      <c s="340"/>
      <c s="334">
        <f>SUM(P97:R97)</f>
        <v>0</v>
      </c>
      <c s="340"/>
      <c s="340"/>
      <c s="340"/>
      <c s="396"/>
    </row>
    <row customHeight="1" ht="17.25">
      <c s="81" t="s">
        <v>1491</v>
      </c>
      <c s="396"/>
      <c s="334">
        <f>SUM(D98:F98)</f>
        <v>0</v>
      </c>
      <c s="334">
        <f>SUM(H98,L98,P98)</f>
        <v>0</v>
      </c>
      <c s="334">
        <f>SUM(I98,M98,Q98)</f>
        <v>0</v>
      </c>
      <c s="334">
        <f>SUM(J98,N98,R98)</f>
        <v>0</v>
      </c>
      <c s="334">
        <f>SUM(H98:J98)</f>
        <v>0</v>
      </c>
      <c s="340"/>
      <c s="340"/>
      <c s="340"/>
      <c s="334">
        <f>SUM(L98:N98)</f>
        <v>0</v>
      </c>
      <c s="340"/>
      <c s="340"/>
      <c s="340"/>
      <c s="334">
        <f>SUM(P98:R98)</f>
        <v>0</v>
      </c>
      <c s="340"/>
      <c s="340"/>
      <c s="340"/>
      <c s="396"/>
    </row>
    <row customHeight="1" ht="17.25">
      <c s="81" t="s">
        <v>1494</v>
      </c>
      <c s="396"/>
      <c s="334">
        <f>SUM(D99:F99)</f>
        <v>0</v>
      </c>
      <c s="334">
        <f>SUM(H99,L99,P99)</f>
        <v>0</v>
      </c>
      <c s="334">
        <f>SUM(I99,M99,Q99)</f>
        <v>0</v>
      </c>
      <c s="334">
        <f>SUM(J99,N99,R99)</f>
        <v>0</v>
      </c>
      <c s="334">
        <f>SUM(H99:J99)</f>
        <v>0</v>
      </c>
      <c s="340"/>
      <c s="340"/>
      <c s="340"/>
      <c s="334">
        <f>SUM(L99:N99)</f>
        <v>0</v>
      </c>
      <c s="340"/>
      <c s="340"/>
      <c s="340"/>
      <c s="334">
        <f>SUM(P99:R99)</f>
        <v>0</v>
      </c>
      <c s="340"/>
      <c s="340"/>
      <c s="340"/>
      <c s="396"/>
    </row>
    <row customHeight="1" ht="17.25">
      <c s="81" t="s">
        <v>2680</v>
      </c>
      <c s="396"/>
      <c s="334">
        <f>SUM(D100:F100)</f>
        <v>0</v>
      </c>
      <c s="334">
        <f>SUM(H100,L100,P100)</f>
        <v>0</v>
      </c>
      <c s="334">
        <f>SUM(I100,M100,Q100)</f>
        <v>0</v>
      </c>
      <c s="334">
        <f>SUM(J100,N100,R100)</f>
        <v>0</v>
      </c>
      <c s="334">
        <f>SUM(H100:J100)</f>
        <v>0</v>
      </c>
      <c s="340"/>
      <c s="340"/>
      <c s="340"/>
      <c s="334">
        <f>SUM(L100:N100)</f>
        <v>0</v>
      </c>
      <c s="340"/>
      <c s="340"/>
      <c s="340"/>
      <c s="334">
        <f>SUM(P100:R100)</f>
        <v>0</v>
      </c>
      <c s="340"/>
      <c s="340"/>
      <c s="340"/>
      <c s="396"/>
    </row>
    <row customHeight="1" ht="17.25">
      <c s="81" t="s">
        <v>2314</v>
      </c>
      <c s="396"/>
      <c s="334">
        <f>SUM(D101:F101)</f>
        <v>0</v>
      </c>
      <c s="334">
        <f>SUM(H101,L101,P101)</f>
        <v>0</v>
      </c>
      <c s="334">
        <f>SUM(I101,M101,Q101)</f>
        <v>0</v>
      </c>
      <c s="334">
        <f>SUM(J101,N101,R101)</f>
        <v>0</v>
      </c>
      <c s="334">
        <f>SUM(H101:J101)</f>
        <v>0</v>
      </c>
      <c s="340"/>
      <c s="340"/>
      <c s="340"/>
      <c s="334">
        <f>SUM(L101:N101)</f>
        <v>0</v>
      </c>
      <c s="340"/>
      <c s="340"/>
      <c s="340"/>
      <c s="334">
        <f>SUM(P101:R101)</f>
        <v>0</v>
      </c>
      <c s="340"/>
      <c s="340"/>
      <c s="340"/>
      <c s="396"/>
    </row>
    <row customHeight="1" ht="17.25">
      <c s="81" t="s">
        <v>1497</v>
      </c>
      <c s="396"/>
      <c s="334">
        <f>SUM(D102:F102)</f>
        <v>0</v>
      </c>
      <c s="334">
        <f>SUM(H102,L102,P102)</f>
        <v>0</v>
      </c>
      <c s="334">
        <f>SUM(I102,M102,Q102)</f>
        <v>0</v>
      </c>
      <c s="334">
        <f>SUM(J102,N102,R102)</f>
        <v>0</v>
      </c>
      <c s="334">
        <f>SUM(H102:J102)</f>
        <v>0</v>
      </c>
      <c s="340"/>
      <c s="340"/>
      <c s="340"/>
      <c s="334">
        <f>SUM(L102:N102)</f>
        <v>0</v>
      </c>
      <c s="340"/>
      <c s="340"/>
      <c s="340"/>
      <c s="334">
        <f>SUM(P102:R102)</f>
        <v>0</v>
      </c>
      <c s="340"/>
      <c s="340"/>
      <c s="340"/>
      <c s="396"/>
    </row>
    <row customHeight="1" ht="17.25">
      <c s="81" t="s">
        <v>2251</v>
      </c>
      <c s="396"/>
      <c s="334">
        <f>SUM(D103:F103)</f>
        <v>0</v>
      </c>
      <c s="334">
        <f>SUM(H103,L103,P103)</f>
        <v>0</v>
      </c>
      <c s="334">
        <f>SUM(I103,M103,Q103)</f>
        <v>0</v>
      </c>
      <c s="334">
        <f>SUM(J103,N103,R103)</f>
        <v>0</v>
      </c>
      <c s="334">
        <f>SUM(H103:J103)</f>
        <v>0</v>
      </c>
      <c s="340"/>
      <c s="340"/>
      <c s="340"/>
      <c s="334">
        <f>SUM(L103:N103)</f>
        <v>0</v>
      </c>
      <c s="340"/>
      <c s="340"/>
      <c s="340"/>
      <c s="334">
        <f>SUM(P103:R103)</f>
        <v>0</v>
      </c>
      <c s="340"/>
      <c s="340"/>
      <c s="340"/>
      <c s="396"/>
    </row>
    <row customHeight="1" ht="17.25">
      <c s="84" t="s">
        <v>1505</v>
      </c>
      <c s="376">
        <f>SUM(B105:B113)</f>
        <v>67</v>
      </c>
      <c s="334">
        <f>SUM(D104:F104)</f>
        <v>1622</v>
      </c>
      <c s="334">
        <f>SUM(H104,L104,P104)</f>
        <v>1578</v>
      </c>
      <c s="334">
        <f>SUM(I104,M104,Q104)</f>
        <v>1</v>
      </c>
      <c s="334">
        <f>SUM(J104,N104,R104)</f>
        <v>43</v>
      </c>
      <c s="334">
        <f>SUM(H104:J104)</f>
        <v>36</v>
      </c>
      <c s="334">
        <f>SUM(H105:H113)</f>
        <v>35</v>
      </c>
      <c s="334">
        <f>SUM(I105:I113)</f>
        <v>0</v>
      </c>
      <c s="334">
        <f>SUM(J105:J113)</f>
        <v>1</v>
      </c>
      <c s="334">
        <f>SUM(L104:N104)</f>
        <v>1586</v>
      </c>
      <c s="334">
        <f>SUM(L105:L113)</f>
        <v>1543</v>
      </c>
      <c s="334">
        <f>SUM(M105:M113)</f>
        <v>1</v>
      </c>
      <c s="334">
        <f>SUM(N105:N113)</f>
        <v>42</v>
      </c>
      <c s="334">
        <f>SUM(P104:R104)</f>
        <v>0</v>
      </c>
      <c s="334">
        <f>SUM(P105:P113)</f>
        <v>0</v>
      </c>
      <c s="334">
        <f>SUM(Q105:Q113)</f>
        <v>0</v>
      </c>
      <c s="334">
        <f>SUM(R105:R113)</f>
        <v>0</v>
      </c>
      <c s="376">
        <f>SUM(S105:S113)</f>
        <v>0</v>
      </c>
    </row>
    <row customHeight="1" ht="17.25">
      <c s="81" t="s">
        <v>1506</v>
      </c>
      <c s="396">
        <v>2</v>
      </c>
      <c s="334">
        <f>SUM(D105:F105)</f>
        <v>47</v>
      </c>
      <c s="334">
        <f>SUM(H105,L105,P105)</f>
        <v>39</v>
      </c>
      <c s="334">
        <f>SUM(I105,M105,Q105)</f>
        <v>0</v>
      </c>
      <c s="334">
        <f>SUM(J105,N105,R105)</f>
        <v>8</v>
      </c>
      <c s="334">
        <f>SUM(H105:J105)</f>
        <v>0</v>
      </c>
      <c s="340"/>
      <c s="340"/>
      <c s="340"/>
      <c s="334">
        <f>SUM(L105:N105)</f>
        <v>47</v>
      </c>
      <c s="340">
        <v>39</v>
      </c>
      <c s="340"/>
      <c s="340">
        <v>8</v>
      </c>
      <c s="334">
        <f>SUM(P105:R105)</f>
        <v>0</v>
      </c>
      <c s="340"/>
      <c s="340"/>
      <c s="340"/>
      <c s="396"/>
    </row>
    <row customHeight="1" ht="17.25">
      <c s="81" t="s">
        <v>1508</v>
      </c>
      <c s="396">
        <v>2</v>
      </c>
      <c s="334">
        <f>SUM(D106:F106)</f>
        <v>481</v>
      </c>
      <c s="334">
        <f>SUM(H106,L106,P106)</f>
        <v>458</v>
      </c>
      <c s="334">
        <f>SUM(I106,M106,Q106)</f>
        <v>1</v>
      </c>
      <c s="334">
        <f>SUM(J106,N106,R106)</f>
        <v>22</v>
      </c>
      <c s="334">
        <f>SUM(H106:J106)</f>
        <v>0</v>
      </c>
      <c s="340"/>
      <c s="340"/>
      <c s="340"/>
      <c s="334">
        <f>SUM(L106:N106)</f>
        <v>481</v>
      </c>
      <c s="340">
        <v>458</v>
      </c>
      <c s="340">
        <v>1</v>
      </c>
      <c s="340">
        <v>22</v>
      </c>
      <c s="334">
        <f>SUM(P106:R106)</f>
        <v>0</v>
      </c>
      <c s="340"/>
      <c s="340"/>
      <c s="340"/>
      <c s="396"/>
    </row>
    <row customHeight="1" ht="17.25">
      <c s="81" t="s">
        <v>1521</v>
      </c>
      <c s="396">
        <v>18</v>
      </c>
      <c s="334">
        <f>SUM(D107:F107)</f>
        <v>605</v>
      </c>
      <c s="334">
        <f>SUM(H107,L107,P107)</f>
        <v>595</v>
      </c>
      <c s="334">
        <f>SUM(I107,M107,Q107)</f>
        <v>0</v>
      </c>
      <c s="334">
        <f>SUM(J107,N107,R107)</f>
        <v>10</v>
      </c>
      <c s="334">
        <f>SUM(H107:J107)</f>
        <v>0</v>
      </c>
      <c s="340"/>
      <c s="340"/>
      <c s="340"/>
      <c s="334">
        <f>SUM(L107:N107)</f>
        <v>605</v>
      </c>
      <c s="340">
        <v>595</v>
      </c>
      <c s="340"/>
      <c s="340">
        <v>10</v>
      </c>
      <c s="334">
        <f>SUM(P107:R107)</f>
        <v>0</v>
      </c>
      <c s="340"/>
      <c s="340"/>
      <c s="340"/>
      <c s="396"/>
    </row>
    <row customHeight="1" ht="17.25">
      <c s="81" t="s">
        <v>1525</v>
      </c>
      <c s="396">
        <v>14</v>
      </c>
      <c s="334">
        <f>SUM(D108:F108)</f>
        <v>323</v>
      </c>
      <c s="334">
        <f>SUM(H108,L108,P108)</f>
        <v>322</v>
      </c>
      <c s="334">
        <f>SUM(I108,M108,Q108)</f>
        <v>0</v>
      </c>
      <c s="334">
        <f>SUM(J108,N108,R108)</f>
        <v>1</v>
      </c>
      <c s="334">
        <f>SUM(H108:J108)</f>
        <v>15</v>
      </c>
      <c s="340">
        <v>15</v>
      </c>
      <c s="340"/>
      <c s="340"/>
      <c s="334">
        <f>SUM(L108:N108)</f>
        <v>308</v>
      </c>
      <c s="340">
        <v>307</v>
      </c>
      <c s="340"/>
      <c s="340">
        <v>1</v>
      </c>
      <c s="334">
        <f>SUM(P108:R108)</f>
        <v>0</v>
      </c>
      <c s="340"/>
      <c s="340"/>
      <c s="340"/>
      <c s="396"/>
    </row>
    <row customHeight="1" ht="17.25">
      <c s="81" t="s">
        <v>1537</v>
      </c>
      <c s="396"/>
      <c s="334">
        <f>SUM(D109:F109)</f>
        <v>0</v>
      </c>
      <c s="334">
        <f>SUM(H109,L109,P109)</f>
        <v>0</v>
      </c>
      <c s="334">
        <f>SUM(I109,M109,Q109)</f>
        <v>0</v>
      </c>
      <c s="334">
        <f>SUM(J109,N109,R109)</f>
        <v>0</v>
      </c>
      <c s="334">
        <f>SUM(H109:J109)</f>
        <v>0</v>
      </c>
      <c s="340"/>
      <c s="340"/>
      <c s="340"/>
      <c s="334">
        <f>SUM(L109:N109)</f>
        <v>0</v>
      </c>
      <c s="340"/>
      <c s="340"/>
      <c s="340"/>
      <c s="334">
        <f>SUM(P109:R109)</f>
        <v>0</v>
      </c>
      <c s="340"/>
      <c s="340"/>
      <c s="340"/>
      <c s="396"/>
    </row>
    <row customHeight="1" ht="17.25">
      <c s="81" t="s">
        <v>1547</v>
      </c>
      <c s="396"/>
      <c s="334">
        <f>SUM(D110:F110)</f>
        <v>0</v>
      </c>
      <c s="334">
        <f>SUM(H110,L110,P110)</f>
        <v>0</v>
      </c>
      <c s="334">
        <f>SUM(I110,M110,Q110)</f>
        <v>0</v>
      </c>
      <c s="334">
        <f>SUM(J110,N110,R110)</f>
        <v>0</v>
      </c>
      <c s="334">
        <f>SUM(H110:J110)</f>
        <v>0</v>
      </c>
      <c s="340"/>
      <c s="340"/>
      <c s="340"/>
      <c s="334">
        <f>SUM(L110:N110)</f>
        <v>0</v>
      </c>
      <c s="340"/>
      <c s="340"/>
      <c s="340"/>
      <c s="334">
        <f>SUM(P110:R110)</f>
        <v>0</v>
      </c>
      <c s="340"/>
      <c s="340"/>
      <c s="340"/>
      <c s="396"/>
    </row>
    <row customHeight="1" ht="15.75">
      <c s="81" t="s">
        <v>1550</v>
      </c>
      <c s="396">
        <v>30</v>
      </c>
      <c s="334">
        <f>SUM(D111:F111)</f>
        <v>142</v>
      </c>
      <c s="334">
        <f>SUM(H111,L111,P111)</f>
        <v>140</v>
      </c>
      <c s="334">
        <f>SUM(I111,M111,Q111)</f>
        <v>0</v>
      </c>
      <c s="334">
        <f>SUM(J111,N111,R111)</f>
        <v>2</v>
      </c>
      <c s="334">
        <f>SUM(H111:J111)</f>
        <v>21</v>
      </c>
      <c s="340">
        <v>20</v>
      </c>
      <c s="340"/>
      <c s="340">
        <v>1</v>
      </c>
      <c s="334">
        <f>SUM(L111:N111)</f>
        <v>121</v>
      </c>
      <c s="340">
        <v>120</v>
      </c>
      <c s="340"/>
      <c s="340">
        <v>1</v>
      </c>
      <c s="334">
        <f>SUM(P111:R111)</f>
        <v>0</v>
      </c>
      <c s="340"/>
      <c s="340"/>
      <c s="340"/>
      <c s="396"/>
    </row>
    <row customHeight="1" ht="17.25">
      <c s="81" t="s">
        <v>1554</v>
      </c>
      <c s="396">
        <v>1</v>
      </c>
      <c s="334">
        <f>SUM(D112:F112)</f>
        <v>24</v>
      </c>
      <c s="334">
        <f>SUM(H112,L112,P112)</f>
        <v>24</v>
      </c>
      <c s="334">
        <f>SUM(I112,M112,Q112)</f>
        <v>0</v>
      </c>
      <c s="334">
        <f>SUM(J112,N112,R112)</f>
        <v>0</v>
      </c>
      <c s="334">
        <f>SUM(H112:J112)</f>
        <v>0</v>
      </c>
      <c s="340"/>
      <c s="340"/>
      <c s="340"/>
      <c s="334">
        <f>SUM(L112:N112)</f>
        <v>24</v>
      </c>
      <c s="340">
        <v>24</v>
      </c>
      <c s="340"/>
      <c s="340"/>
      <c s="334">
        <f>SUM(P112:R112)</f>
        <v>0</v>
      </c>
      <c s="340"/>
      <c s="340"/>
      <c s="340"/>
      <c s="396"/>
    </row>
    <row customHeight="1" ht="17.25">
      <c s="81" t="s">
        <v>2252</v>
      </c>
      <c s="396"/>
      <c s="334">
        <f>SUM(D113:F113)</f>
        <v>0</v>
      </c>
      <c s="334">
        <f>SUM(H113,L113,P113)</f>
        <v>0</v>
      </c>
      <c s="334">
        <f>SUM(I113,M113,Q113)</f>
        <v>0</v>
      </c>
      <c s="334">
        <f>SUM(J113,N113,R113)</f>
        <v>0</v>
      </c>
      <c s="334">
        <f>SUM(H113:J113)</f>
        <v>0</v>
      </c>
      <c s="340"/>
      <c s="340"/>
      <c s="340"/>
      <c s="334">
        <f>SUM(L113:N113)</f>
        <v>0</v>
      </c>
      <c s="340"/>
      <c s="340"/>
      <c s="340"/>
      <c s="334">
        <f>SUM(P113:R113)</f>
        <v>0</v>
      </c>
      <c s="340"/>
      <c s="340"/>
      <c s="340"/>
      <c s="396"/>
    </row>
    <row customHeight="1" ht="17.25">
      <c s="84" t="s">
        <v>1562</v>
      </c>
      <c s="376">
        <f>SUM(B115:B131)</f>
        <v>1</v>
      </c>
      <c s="334">
        <f>SUM(D114:F114)</f>
        <v>43</v>
      </c>
      <c s="334">
        <f>SUM(H114,L114,P114)</f>
        <v>40</v>
      </c>
      <c s="334">
        <f>SUM(I114,M114,Q114)</f>
        <v>0</v>
      </c>
      <c s="334">
        <f>SUM(J114,N114,R114)</f>
        <v>3</v>
      </c>
      <c s="334">
        <f>SUM(H114:J114)</f>
        <v>24</v>
      </c>
      <c s="334">
        <f>SUM(H115:H131)</f>
        <v>21</v>
      </c>
      <c s="334">
        <f>SUM(I115:I131)</f>
        <v>0</v>
      </c>
      <c s="334">
        <f>SUM(J115:J131)</f>
        <v>3</v>
      </c>
      <c s="334">
        <f>SUM(L114:N114)</f>
        <v>19</v>
      </c>
      <c s="334">
        <f>SUM(L115:L131)</f>
        <v>19</v>
      </c>
      <c s="334">
        <f>SUM(M115:M131)</f>
        <v>0</v>
      </c>
      <c s="334">
        <f>SUM(N115:N131)</f>
        <v>0</v>
      </c>
      <c s="334">
        <f>SUM(P114:R114)</f>
        <v>0</v>
      </c>
      <c s="334">
        <f>SUM(P115:P131)</f>
        <v>0</v>
      </c>
      <c s="334">
        <f>SUM(Q115:Q131)</f>
        <v>0</v>
      </c>
      <c s="334">
        <f>SUM(R115:R131)</f>
        <v>0</v>
      </c>
      <c s="376">
        <f>SUM(S115:S131)</f>
        <v>0</v>
      </c>
    </row>
    <row customHeight="1" ht="17.25">
      <c s="81" t="s">
        <v>1563</v>
      </c>
      <c s="396">
        <v>1</v>
      </c>
      <c s="334">
        <f>SUM(D115:F115)</f>
        <v>43</v>
      </c>
      <c s="334">
        <f>SUM(H115,L115,P115)</f>
        <v>40</v>
      </c>
      <c s="334">
        <f>SUM(I115,M115,Q115)</f>
        <v>0</v>
      </c>
      <c s="334">
        <f>SUM(J115,N115,R115)</f>
        <v>3</v>
      </c>
      <c s="334">
        <f>SUM(H115:J115)</f>
        <v>24</v>
      </c>
      <c s="340">
        <v>21</v>
      </c>
      <c s="340"/>
      <c s="340">
        <v>3</v>
      </c>
      <c s="334">
        <f>SUM(L115:N115)</f>
        <v>19</v>
      </c>
      <c s="340">
        <v>19</v>
      </c>
      <c s="340"/>
      <c s="340"/>
      <c s="334">
        <f>SUM(P115:R115)</f>
        <v>0</v>
      </c>
      <c s="340"/>
      <c s="340"/>
      <c s="340"/>
      <c s="396"/>
    </row>
    <row customHeight="1" ht="17.25">
      <c s="81" t="s">
        <v>1569</v>
      </c>
      <c s="396"/>
      <c s="334">
        <f>SUM(D116:F116)</f>
        <v>0</v>
      </c>
      <c s="334">
        <f>SUM(H116,L116,P116)</f>
        <v>0</v>
      </c>
      <c s="334">
        <f>SUM(I116,M116,Q116)</f>
        <v>0</v>
      </c>
      <c s="334">
        <f>SUM(J116,N116,R116)</f>
        <v>0</v>
      </c>
      <c s="334">
        <f>SUM(H116:J116)</f>
        <v>0</v>
      </c>
      <c s="340"/>
      <c s="340"/>
      <c s="340"/>
      <c s="334">
        <f>SUM(L116:N116)</f>
        <v>0</v>
      </c>
      <c s="340"/>
      <c s="340"/>
      <c s="340"/>
      <c s="334">
        <f>SUM(P116:R116)</f>
        <v>0</v>
      </c>
      <c s="340"/>
      <c s="340"/>
      <c s="340"/>
      <c s="396"/>
    </row>
    <row customHeight="1" ht="17.25">
      <c s="81" t="s">
        <v>1573</v>
      </c>
      <c s="396"/>
      <c s="334">
        <f>SUM(D117:F117)</f>
        <v>0</v>
      </c>
      <c s="334">
        <f>SUM(H117,L117,P117)</f>
        <v>0</v>
      </c>
      <c s="334">
        <f>SUM(I117,M117,Q117)</f>
        <v>0</v>
      </c>
      <c s="334">
        <f>SUM(J117,N117,R117)</f>
        <v>0</v>
      </c>
      <c s="334">
        <f>SUM(H117:J117)</f>
        <v>0</v>
      </c>
      <c s="340"/>
      <c s="340"/>
      <c s="340"/>
      <c s="334">
        <f>SUM(L117:N117)</f>
        <v>0</v>
      </c>
      <c s="340"/>
      <c s="340"/>
      <c s="340"/>
      <c s="334">
        <f>SUM(P117:R117)</f>
        <v>0</v>
      </c>
      <c s="340"/>
      <c s="340"/>
      <c s="340"/>
      <c s="396"/>
    </row>
    <row customHeight="1" ht="17.25">
      <c s="81" t="s">
        <v>1582</v>
      </c>
      <c s="396"/>
      <c s="334">
        <f>SUM(D118:F118)</f>
        <v>0</v>
      </c>
      <c s="334">
        <f>SUM(H118,L118,P118)</f>
        <v>0</v>
      </c>
      <c s="334">
        <f>SUM(I118,M118,Q118)</f>
        <v>0</v>
      </c>
      <c s="334">
        <f>SUM(J118,N118,R118)</f>
        <v>0</v>
      </c>
      <c s="334">
        <f>SUM(H118:J118)</f>
        <v>0</v>
      </c>
      <c s="340"/>
      <c s="340"/>
      <c s="340"/>
      <c s="334">
        <f>SUM(L118:N118)</f>
        <v>0</v>
      </c>
      <c s="340"/>
      <c s="340"/>
      <c s="340"/>
      <c s="334">
        <f>SUM(P118:R118)</f>
        <v>0</v>
      </c>
      <c s="340"/>
      <c s="340"/>
      <c s="340"/>
      <c s="396"/>
    </row>
    <row customHeight="1" ht="17.25">
      <c s="81" t="s">
        <v>1588</v>
      </c>
      <c s="396"/>
      <c s="334">
        <f>SUM(D119:F119)</f>
        <v>0</v>
      </c>
      <c s="334">
        <f>SUM(H119,L119,P119)</f>
        <v>0</v>
      </c>
      <c s="334">
        <f>SUM(I119,M119,Q119)</f>
        <v>0</v>
      </c>
      <c s="334">
        <f>SUM(J119,N119,R119)</f>
        <v>0</v>
      </c>
      <c s="334">
        <f>SUM(H119:J119)</f>
        <v>0</v>
      </c>
      <c s="340"/>
      <c s="340"/>
      <c s="340"/>
      <c s="334">
        <f>SUM(L119:N119)</f>
        <v>0</v>
      </c>
      <c s="340"/>
      <c s="340"/>
      <c s="340"/>
      <c s="334">
        <f>SUM(P119:R119)</f>
        <v>0</v>
      </c>
      <c s="340"/>
      <c s="340"/>
      <c s="340"/>
      <c s="396"/>
    </row>
    <row customHeight="1" ht="17.25">
      <c s="81" t="s">
        <v>1594</v>
      </c>
      <c s="396"/>
      <c s="334">
        <f>SUM(D120:F120)</f>
        <v>0</v>
      </c>
      <c s="334">
        <f>SUM(H120,L120,P120)</f>
        <v>0</v>
      </c>
      <c s="334">
        <f>SUM(I120,M120,Q120)</f>
        <v>0</v>
      </c>
      <c s="334">
        <f>SUM(J120,N120,R120)</f>
        <v>0</v>
      </c>
      <c s="334">
        <f>SUM(H120:J120)</f>
        <v>0</v>
      </c>
      <c s="340"/>
      <c s="340"/>
      <c s="340"/>
      <c s="334">
        <f>SUM(L120:N120)</f>
        <v>0</v>
      </c>
      <c s="340"/>
      <c s="340"/>
      <c s="340"/>
      <c s="334">
        <f>SUM(P120:R120)</f>
        <v>0</v>
      </c>
      <c s="340"/>
      <c s="340"/>
      <c s="340"/>
      <c s="396"/>
    </row>
    <row customHeight="1" ht="17.25">
      <c s="81" t="s">
        <v>1600</v>
      </c>
      <c s="396"/>
      <c s="334">
        <f>SUM(D121:F121)</f>
        <v>0</v>
      </c>
      <c s="334">
        <f>SUM(H121,L121,P121)</f>
        <v>0</v>
      </c>
      <c s="334">
        <f>SUM(I121,M121,Q121)</f>
        <v>0</v>
      </c>
      <c s="334">
        <f>SUM(J121,N121,R121)</f>
        <v>0</v>
      </c>
      <c s="334">
        <f>SUM(H121:J121)</f>
        <v>0</v>
      </c>
      <c s="340"/>
      <c s="340"/>
      <c s="340"/>
      <c s="334">
        <f>SUM(L121:N121)</f>
        <v>0</v>
      </c>
      <c s="340"/>
      <c s="340"/>
      <c s="340"/>
      <c s="334">
        <f>SUM(P121:R121)</f>
        <v>0</v>
      </c>
      <c s="340"/>
      <c s="340"/>
      <c s="340"/>
      <c s="396"/>
    </row>
    <row customHeight="1" ht="17.25">
      <c s="81" t="s">
        <v>1603</v>
      </c>
      <c s="396"/>
      <c s="334">
        <f>SUM(D122:F122)</f>
        <v>0</v>
      </c>
      <c s="334">
        <f>SUM(H122,L122,P122)</f>
        <v>0</v>
      </c>
      <c s="334">
        <f>SUM(I122,M122,Q122)</f>
        <v>0</v>
      </c>
      <c s="334">
        <f>SUM(J122,N122,R122)</f>
        <v>0</v>
      </c>
      <c s="334">
        <f>SUM(H122:J122)</f>
        <v>0</v>
      </c>
      <c s="340"/>
      <c s="340"/>
      <c s="340"/>
      <c s="334">
        <f>SUM(L122:N122)</f>
        <v>0</v>
      </c>
      <c s="340"/>
      <c s="340"/>
      <c s="340"/>
      <c s="334">
        <f>SUM(P122:R122)</f>
        <v>0</v>
      </c>
      <c s="340"/>
      <c s="340"/>
      <c s="340"/>
      <c s="396"/>
    </row>
    <row customHeight="1" ht="17.25">
      <c s="81" t="s">
        <v>2254</v>
      </c>
      <c s="396"/>
      <c s="334">
        <f>SUM(D123:F123)</f>
        <v>0</v>
      </c>
      <c s="334">
        <f>SUM(H123,L123,P123)</f>
        <v>0</v>
      </c>
      <c s="334">
        <f>SUM(I123,M123,Q123)</f>
        <v>0</v>
      </c>
      <c s="334">
        <f>SUM(J123,N123,R123)</f>
        <v>0</v>
      </c>
      <c s="334">
        <f>SUM(H123:J123)</f>
        <v>0</v>
      </c>
      <c s="340"/>
      <c s="340"/>
      <c s="340"/>
      <c s="334">
        <f>SUM(L123:N123)</f>
        <v>0</v>
      </c>
      <c s="340"/>
      <c s="340"/>
      <c s="340"/>
      <c s="334">
        <f>SUM(P123:R123)</f>
        <v>0</v>
      </c>
      <c s="340"/>
      <c s="340"/>
      <c s="340"/>
      <c s="396"/>
    </row>
    <row customHeight="1" ht="17.25">
      <c s="81" t="s">
        <v>2255</v>
      </c>
      <c s="396"/>
      <c s="334">
        <f>SUM(D124:F124)</f>
        <v>0</v>
      </c>
      <c s="334">
        <f>SUM(H124,L124,P124)</f>
        <v>0</v>
      </c>
      <c s="334">
        <f>SUM(I124,M124,Q124)</f>
        <v>0</v>
      </c>
      <c s="334">
        <f>SUM(J124,N124,R124)</f>
        <v>0</v>
      </c>
      <c s="334">
        <f>SUM(H124:J124)</f>
        <v>0</v>
      </c>
      <c s="340"/>
      <c s="340"/>
      <c s="340"/>
      <c s="334">
        <f>SUM(L124:N124)</f>
        <v>0</v>
      </c>
      <c s="340"/>
      <c s="340"/>
      <c s="340"/>
      <c s="334">
        <f>SUM(P124:R124)</f>
        <v>0</v>
      </c>
      <c s="340"/>
      <c s="340"/>
      <c s="340"/>
      <c s="396"/>
    </row>
    <row customHeight="1" ht="17.25">
      <c s="81" t="s">
        <v>1610</v>
      </c>
      <c s="396"/>
      <c s="334">
        <f>SUM(D125:F125)</f>
        <v>0</v>
      </c>
      <c s="334">
        <f>SUM(H125,L125,P125)</f>
        <v>0</v>
      </c>
      <c s="334">
        <f>SUM(I125,M125,Q125)</f>
        <v>0</v>
      </c>
      <c s="334">
        <f>SUM(J125,N125,R125)</f>
        <v>0</v>
      </c>
      <c s="334">
        <f>SUM(H125:J125)</f>
        <v>0</v>
      </c>
      <c s="340"/>
      <c s="340"/>
      <c s="340"/>
      <c s="334">
        <f>SUM(L125:N125)</f>
        <v>0</v>
      </c>
      <c s="340"/>
      <c s="340"/>
      <c s="340"/>
      <c s="334">
        <f>SUM(P125:R125)</f>
        <v>0</v>
      </c>
      <c s="340"/>
      <c s="340"/>
      <c s="340"/>
      <c s="396"/>
    </row>
    <row customHeight="1" ht="17.25">
      <c s="81" t="s">
        <v>2256</v>
      </c>
      <c s="396"/>
      <c s="334">
        <f>SUM(D126:F126)</f>
        <v>0</v>
      </c>
      <c s="334">
        <f>SUM(H126,L126,P126)</f>
        <v>0</v>
      </c>
      <c s="334">
        <f>SUM(I126,M126,Q126)</f>
        <v>0</v>
      </c>
      <c s="334">
        <f>SUM(J126,N126,R126)</f>
        <v>0</v>
      </c>
      <c s="334">
        <f>SUM(H126:J126)</f>
        <v>0</v>
      </c>
      <c s="340"/>
      <c s="340"/>
      <c s="340"/>
      <c s="334">
        <f>SUM(L126:N126)</f>
        <v>0</v>
      </c>
      <c s="340"/>
      <c s="340"/>
      <c s="340"/>
      <c s="334">
        <f>SUM(P126:R126)</f>
        <v>0</v>
      </c>
      <c s="340"/>
      <c s="340"/>
      <c s="340"/>
      <c s="396"/>
    </row>
    <row customHeight="1" ht="17.25">
      <c s="81" t="s">
        <v>2257</v>
      </c>
      <c s="396"/>
      <c s="334">
        <f>SUM(D127:F127)</f>
        <v>0</v>
      </c>
      <c s="334">
        <f>SUM(H127,L127,P127)</f>
        <v>0</v>
      </c>
      <c s="334">
        <f>SUM(I127,M127,Q127)</f>
        <v>0</v>
      </c>
      <c s="334">
        <f>SUM(J127,N127,R127)</f>
        <v>0</v>
      </c>
      <c s="334">
        <f>SUM(H127:J127)</f>
        <v>0</v>
      </c>
      <c s="340"/>
      <c s="340"/>
      <c s="340"/>
      <c s="334">
        <f>SUM(L127:N127)</f>
        <v>0</v>
      </c>
      <c s="340"/>
      <c s="340"/>
      <c s="340"/>
      <c s="334">
        <f>SUM(P127:R127)</f>
        <v>0</v>
      </c>
      <c s="340"/>
      <c s="340"/>
      <c s="340"/>
      <c s="396"/>
    </row>
    <row customHeight="1" ht="17.25">
      <c s="81" t="s">
        <v>1620</v>
      </c>
      <c s="399"/>
      <c s="334">
        <f>SUM(D128:F128)</f>
        <v>0</v>
      </c>
      <c s="334">
        <f>SUM(H128,L128,P128)</f>
        <v>0</v>
      </c>
      <c s="334">
        <f>SUM(I128,M128,Q128)</f>
        <v>0</v>
      </c>
      <c s="334">
        <f>SUM(J128,N128,R128)</f>
        <v>0</v>
      </c>
      <c s="334">
        <f>SUM(H128:J128)</f>
        <v>0</v>
      </c>
      <c s="340"/>
      <c s="340"/>
      <c s="340"/>
      <c s="334">
        <f>SUM(L128:N128)</f>
        <v>0</v>
      </c>
      <c s="340"/>
      <c s="340"/>
      <c s="340"/>
      <c s="334">
        <f>SUM(P128:R128)</f>
        <v>0</v>
      </c>
      <c s="340"/>
      <c s="340"/>
      <c s="340"/>
      <c s="396"/>
    </row>
    <row customHeight="1" ht="17.25">
      <c s="81" t="s">
        <v>1631</v>
      </c>
      <c s="399"/>
      <c s="334">
        <f>SUM(D129:F129)</f>
        <v>0</v>
      </c>
      <c s="334">
        <f>SUM(H129,L129,P129)</f>
        <v>0</v>
      </c>
      <c s="334">
        <f>SUM(I129,M129,Q129)</f>
        <v>0</v>
      </c>
      <c s="334">
        <f>SUM(J129,N129,R129)</f>
        <v>0</v>
      </c>
      <c s="334">
        <f>SUM(H129:J129)</f>
        <v>0</v>
      </c>
      <c s="340"/>
      <c s="340"/>
      <c s="340"/>
      <c s="334">
        <f>SUM(L129:N129)</f>
        <v>0</v>
      </c>
      <c s="340"/>
      <c s="340"/>
      <c s="340"/>
      <c s="334">
        <f>SUM(P129:R129)</f>
        <v>0</v>
      </c>
      <c s="340"/>
      <c s="340"/>
      <c s="340"/>
      <c s="396"/>
    </row>
    <row customHeight="1" ht="17.25">
      <c s="81" t="s">
        <v>2681</v>
      </c>
      <c s="396"/>
      <c s="334">
        <f>SUM(D130:F130)</f>
        <v>0</v>
      </c>
      <c s="334">
        <f>SUM(H130,L130,P130)</f>
        <v>0</v>
      </c>
      <c s="334">
        <f>SUM(I130,M130,Q130)</f>
        <v>0</v>
      </c>
      <c s="334">
        <f>SUM(J130,N130,R130)</f>
        <v>0</v>
      </c>
      <c s="334">
        <f>SUM(H130:J130)</f>
        <v>0</v>
      </c>
      <c s="340"/>
      <c s="340"/>
      <c s="340"/>
      <c s="334">
        <f>SUM(L130:N130)</f>
        <v>0</v>
      </c>
      <c s="340"/>
      <c s="340"/>
      <c s="340"/>
      <c s="334">
        <f>SUM(P130:R130)</f>
        <v>0</v>
      </c>
      <c s="340"/>
      <c s="340"/>
      <c s="340"/>
      <c s="396"/>
    </row>
    <row customHeight="1" ht="17.25">
      <c s="81" t="s">
        <v>2258</v>
      </c>
      <c s="401"/>
      <c s="334">
        <f>SUM(D131:F131)</f>
        <v>0</v>
      </c>
      <c s="334">
        <f>SUM(H131,L131,P131)</f>
        <v>0</v>
      </c>
      <c s="334">
        <f>SUM(I131,M131,Q131)</f>
        <v>0</v>
      </c>
      <c s="334">
        <f>SUM(J131,N131,R131)</f>
        <v>0</v>
      </c>
      <c s="334">
        <f>SUM(H131:J131)</f>
        <v>0</v>
      </c>
      <c s="340"/>
      <c s="340"/>
      <c s="340"/>
      <c s="334">
        <f>SUM(L131:N131)</f>
        <v>0</v>
      </c>
      <c s="340"/>
      <c s="340"/>
      <c s="340"/>
      <c s="334">
        <f>SUM(P131:R131)</f>
        <v>0</v>
      </c>
      <c s="340"/>
      <c s="340"/>
      <c s="340"/>
      <c s="396"/>
    </row>
    <row customHeight="1" ht="17.25">
      <c s="84" t="s">
        <v>1639</v>
      </c>
      <c s="376">
        <f>SUM(B133:B146)</f>
        <v>8</v>
      </c>
      <c s="334">
        <f>SUM(D132:F132)</f>
        <v>422</v>
      </c>
      <c s="334">
        <f>SUM(H132,L132,P132)</f>
        <v>399</v>
      </c>
      <c s="334">
        <f>SUM(I132,M132,Q132)</f>
        <v>0</v>
      </c>
      <c s="334">
        <f>SUM(J132,N132,R132)</f>
        <v>23</v>
      </c>
      <c s="334">
        <f>SUM(H132:J132)</f>
        <v>64</v>
      </c>
      <c s="334">
        <f>SUM(H133:H146)</f>
        <v>61</v>
      </c>
      <c s="334">
        <f>SUM(I133:I146)</f>
        <v>0</v>
      </c>
      <c s="334">
        <f>SUM(J133:J146)</f>
        <v>3</v>
      </c>
      <c s="334">
        <f>SUM(L132:N132)</f>
        <v>358</v>
      </c>
      <c s="334">
        <f>SUM(L133:L146)</f>
        <v>338</v>
      </c>
      <c s="334">
        <f>SUM(M133:M146)</f>
        <v>0</v>
      </c>
      <c s="334">
        <f>SUM(N133:N146)</f>
        <v>20</v>
      </c>
      <c s="334">
        <f>SUM(P132:R132)</f>
        <v>0</v>
      </c>
      <c s="334">
        <f>SUM(P133:P146)</f>
        <v>0</v>
      </c>
      <c s="334">
        <f>SUM(Q133:Q146)</f>
        <v>0</v>
      </c>
      <c s="334">
        <f>SUM(R133:R146)</f>
        <v>0</v>
      </c>
      <c s="376">
        <f>SUM(S133:S146)</f>
        <v>0</v>
      </c>
    </row>
    <row customHeight="1" ht="17.25">
      <c s="81" t="s">
        <v>1640</v>
      </c>
      <c s="396">
        <v>4</v>
      </c>
      <c s="334">
        <f>SUM(D133:F133)</f>
        <v>263</v>
      </c>
      <c s="334">
        <f>SUM(H133,L133,P133)</f>
        <v>241</v>
      </c>
      <c s="334">
        <f>SUM(I133,M133,Q133)</f>
        <v>0</v>
      </c>
      <c s="334">
        <f>SUM(J133,N133,R133)</f>
        <v>22</v>
      </c>
      <c s="334">
        <f>SUM(H133:J133)</f>
        <v>64</v>
      </c>
      <c s="340">
        <v>61</v>
      </c>
      <c s="340"/>
      <c s="340">
        <v>3</v>
      </c>
      <c s="334">
        <f>SUM(L133:N133)</f>
        <v>199</v>
      </c>
      <c s="340">
        <v>180</v>
      </c>
      <c s="340"/>
      <c s="340">
        <v>19</v>
      </c>
      <c s="334">
        <f>SUM(P133:R133)</f>
        <v>0</v>
      </c>
      <c s="340"/>
      <c s="340"/>
      <c s="340"/>
      <c s="396"/>
    </row>
    <row customHeight="1" ht="17.25">
      <c s="81" t="s">
        <v>2259</v>
      </c>
      <c s="396">
        <v>1</v>
      </c>
      <c s="334">
        <f>SUM(D134:F134)</f>
        <v>46</v>
      </c>
      <c s="334">
        <f>SUM(H134,L134,P134)</f>
        <v>46</v>
      </c>
      <c s="334">
        <f>SUM(I134,M134,Q134)</f>
        <v>0</v>
      </c>
      <c s="334">
        <f>SUM(J134,N134,R134)</f>
        <v>0</v>
      </c>
      <c s="334">
        <f>SUM(H134:J134)</f>
        <v>0</v>
      </c>
      <c s="340"/>
      <c s="340"/>
      <c s="340"/>
      <c s="334">
        <f>SUM(L134:N134)</f>
        <v>46</v>
      </c>
      <c s="340">
        <v>46</v>
      </c>
      <c s="340"/>
      <c s="340"/>
      <c s="334">
        <f>SUM(P134:R134)</f>
        <v>0</v>
      </c>
      <c s="340"/>
      <c s="340"/>
      <c s="340"/>
      <c s="396"/>
    </row>
    <row customHeight="1" ht="17.25">
      <c s="81" t="s">
        <v>1651</v>
      </c>
      <c s="396">
        <v>1</v>
      </c>
      <c s="334">
        <f>SUM(D135:F135)</f>
        <v>10</v>
      </c>
      <c s="334">
        <f>SUM(H135,L135,P135)</f>
        <v>10</v>
      </c>
      <c s="334">
        <f>SUM(I135,M135,Q135)</f>
        <v>0</v>
      </c>
      <c s="334">
        <f>SUM(J135,N135,R135)</f>
        <v>0</v>
      </c>
      <c s="334">
        <f>SUM(H135:J135)</f>
        <v>0</v>
      </c>
      <c s="340"/>
      <c s="340"/>
      <c s="340"/>
      <c s="334">
        <f>SUM(L135:N135)</f>
        <v>10</v>
      </c>
      <c s="340">
        <v>10</v>
      </c>
      <c s="340"/>
      <c s="340"/>
      <c s="334">
        <f>SUM(P135:R135)</f>
        <v>0</v>
      </c>
      <c s="340"/>
      <c s="340"/>
      <c s="340"/>
      <c s="396"/>
    </row>
    <row customHeight="1" ht="17.25">
      <c s="81" t="s">
        <v>2260</v>
      </c>
      <c s="396">
        <v>2</v>
      </c>
      <c s="334">
        <f>SUM(D136:F136)</f>
        <v>103</v>
      </c>
      <c s="334">
        <f>SUM(H136,L136,P136)</f>
        <v>102</v>
      </c>
      <c s="334">
        <f>SUM(I136,M136,Q136)</f>
        <v>0</v>
      </c>
      <c s="334">
        <f>SUM(J136,N136,R136)</f>
        <v>1</v>
      </c>
      <c s="334">
        <f>SUM(H136:J136)</f>
        <v>0</v>
      </c>
      <c s="340"/>
      <c s="340"/>
      <c s="340"/>
      <c s="334">
        <f>SUM(L136:N136)</f>
        <v>103</v>
      </c>
      <c s="340">
        <v>102</v>
      </c>
      <c s="340"/>
      <c s="340">
        <v>1</v>
      </c>
      <c s="334">
        <f>SUM(P136:R136)</f>
        <v>0</v>
      </c>
      <c s="340"/>
      <c s="340"/>
      <c s="340"/>
      <c s="396"/>
    </row>
    <row customHeight="1" ht="17.25">
      <c s="81" t="s">
        <v>2261</v>
      </c>
      <c s="396"/>
      <c s="334">
        <f>SUM(D137:F137)</f>
        <v>0</v>
      </c>
      <c s="334">
        <f>SUM(H137,L137,P137)</f>
        <v>0</v>
      </c>
      <c s="334">
        <f>SUM(I137,M137,Q137)</f>
        <v>0</v>
      </c>
      <c s="334">
        <f>SUM(J137,N137,R137)</f>
        <v>0</v>
      </c>
      <c s="334">
        <f>SUM(H137:J137)</f>
        <v>0</v>
      </c>
      <c s="340"/>
      <c s="340"/>
      <c s="340"/>
      <c s="334">
        <f>SUM(L137:N137)</f>
        <v>0</v>
      </c>
      <c s="340"/>
      <c s="340"/>
      <c s="340"/>
      <c s="334">
        <f>SUM(P137:R137)</f>
        <v>0</v>
      </c>
      <c s="340"/>
      <c s="340"/>
      <c s="340"/>
      <c s="396"/>
    </row>
    <row customHeight="1" ht="17.25">
      <c s="81" t="s">
        <v>2342</v>
      </c>
      <c s="396"/>
      <c s="334">
        <f>SUM(D138:F138)</f>
        <v>0</v>
      </c>
      <c s="334">
        <f>SUM(H138,L138,P138)</f>
        <v>0</v>
      </c>
      <c s="334">
        <f>SUM(I138,M138,Q138)</f>
        <v>0</v>
      </c>
      <c s="334">
        <f>SUM(J138,N138,R138)</f>
        <v>0</v>
      </c>
      <c s="334">
        <f>SUM(H138:J138)</f>
        <v>0</v>
      </c>
      <c s="340"/>
      <c s="340"/>
      <c s="340"/>
      <c s="334">
        <f>SUM(L138:N138)</f>
        <v>0</v>
      </c>
      <c s="340"/>
      <c s="340"/>
      <c s="340"/>
      <c s="334">
        <f>SUM(P138:R138)</f>
        <v>0</v>
      </c>
      <c s="340"/>
      <c s="340"/>
      <c s="340"/>
      <c s="396"/>
    </row>
    <row customHeight="1" ht="17.25">
      <c s="81" t="s">
        <v>2360</v>
      </c>
      <c s="396"/>
      <c s="334">
        <f>SUM(D139:F139)</f>
        <v>0</v>
      </c>
      <c s="334">
        <f>SUM(H139,L139,P139)</f>
        <v>0</v>
      </c>
      <c s="334">
        <f>SUM(I139,M139,Q139)</f>
        <v>0</v>
      </c>
      <c s="334">
        <f>SUM(J139,N139,R139)</f>
        <v>0</v>
      </c>
      <c s="334">
        <f>SUM(H139:J139)</f>
        <v>0</v>
      </c>
      <c s="340"/>
      <c s="340"/>
      <c s="340"/>
      <c s="334">
        <f>SUM(L139:N139)</f>
        <v>0</v>
      </c>
      <c s="340"/>
      <c s="340"/>
      <c s="340"/>
      <c s="334">
        <f>SUM(P139:R139)</f>
        <v>0</v>
      </c>
      <c s="340"/>
      <c s="340"/>
      <c s="340"/>
      <c s="396"/>
    </row>
    <row customHeight="1" ht="17.25">
      <c s="81" t="s">
        <v>2383</v>
      </c>
      <c s="396"/>
      <c s="334">
        <f>SUM(D140:F140)</f>
        <v>0</v>
      </c>
      <c s="334">
        <f>SUM(H140,L140,P140)</f>
        <v>0</v>
      </c>
      <c s="334">
        <f>SUM(I140,M140,Q140)</f>
        <v>0</v>
      </c>
      <c s="334">
        <f>SUM(J140,N140,R140)</f>
        <v>0</v>
      </c>
      <c s="334">
        <f>SUM(H140:J140)</f>
        <v>0</v>
      </c>
      <c s="340"/>
      <c s="340"/>
      <c s="340"/>
      <c s="334">
        <f>SUM(L140:N140)</f>
        <v>0</v>
      </c>
      <c s="340"/>
      <c s="340"/>
      <c s="340"/>
      <c s="334">
        <f>SUM(P140:R140)</f>
        <v>0</v>
      </c>
      <c s="340"/>
      <c s="340"/>
      <c s="340"/>
      <c s="396"/>
    </row>
    <row customHeight="1" ht="17.25">
      <c s="81" t="s">
        <v>2394</v>
      </c>
      <c s="396"/>
      <c s="334">
        <f>SUM(D141:F141)</f>
        <v>0</v>
      </c>
      <c s="334">
        <f>SUM(H141,L141,P141)</f>
        <v>0</v>
      </c>
      <c s="334">
        <f>SUM(I141,M141,Q141)</f>
        <v>0</v>
      </c>
      <c s="334">
        <f>SUM(J141,N141,R141)</f>
        <v>0</v>
      </c>
      <c s="334">
        <f>SUM(H141:J141)</f>
        <v>0</v>
      </c>
      <c s="340"/>
      <c s="340"/>
      <c s="340"/>
      <c s="334">
        <f>SUM(L141:N141)</f>
        <v>0</v>
      </c>
      <c s="340"/>
      <c s="340"/>
      <c s="340"/>
      <c s="334">
        <f>SUM(P141:R141)</f>
        <v>0</v>
      </c>
      <c s="340"/>
      <c s="340"/>
      <c s="340"/>
      <c s="396"/>
    </row>
    <row customHeight="1" ht="17.25">
      <c s="81" t="s">
        <v>2401</v>
      </c>
      <c s="396"/>
      <c s="334">
        <f>SUM(D142:F142)</f>
        <v>0</v>
      </c>
      <c s="334">
        <f>SUM(H142,L142,P142)</f>
        <v>0</v>
      </c>
      <c s="334">
        <f>SUM(I142,M142,Q142)</f>
        <v>0</v>
      </c>
      <c s="334">
        <f>SUM(J142,N142,R142)</f>
        <v>0</v>
      </c>
      <c s="334">
        <f>SUM(H142:J142)</f>
        <v>0</v>
      </c>
      <c s="340"/>
      <c s="340"/>
      <c s="340"/>
      <c s="334">
        <f>SUM(L142:N142)</f>
        <v>0</v>
      </c>
      <c s="340"/>
      <c s="340"/>
      <c s="340"/>
      <c s="334">
        <f>SUM(P142:R142)</f>
        <v>0</v>
      </c>
      <c s="340"/>
      <c s="340"/>
      <c s="340"/>
      <c s="396"/>
    </row>
    <row customHeight="1" ht="17.25">
      <c s="81" t="s">
        <v>2408</v>
      </c>
      <c s="396"/>
      <c s="334">
        <f>SUM(D143:F143)</f>
        <v>0</v>
      </c>
      <c s="334">
        <f>SUM(H143,L143,P143)</f>
        <v>0</v>
      </c>
      <c s="334">
        <f>SUM(I143,M143,Q143)</f>
        <v>0</v>
      </c>
      <c s="334">
        <f>SUM(J143,N143,R143)</f>
        <v>0</v>
      </c>
      <c s="334">
        <f>SUM(H143:J143)</f>
        <v>0</v>
      </c>
      <c s="340"/>
      <c s="340"/>
      <c s="340"/>
      <c s="334">
        <f>SUM(L143:N143)</f>
        <v>0</v>
      </c>
      <c s="340"/>
      <c s="340"/>
      <c s="340"/>
      <c s="334">
        <f>SUM(P143:R143)</f>
        <v>0</v>
      </c>
      <c s="340"/>
      <c s="340"/>
      <c s="340"/>
      <c s="396"/>
    </row>
    <row customHeight="1" ht="17.25">
      <c s="81" t="s">
        <v>2422</v>
      </c>
      <c s="396"/>
      <c s="334">
        <f>SUM(D144:F144)</f>
        <v>0</v>
      </c>
      <c s="334">
        <f>SUM(H144,L144,P144)</f>
        <v>0</v>
      </c>
      <c s="334">
        <f>SUM(I144,M144,Q144)</f>
        <v>0</v>
      </c>
      <c s="334">
        <f>SUM(J144,N144,R144)</f>
        <v>0</v>
      </c>
      <c s="334">
        <f>SUM(H144:J144)</f>
        <v>0</v>
      </c>
      <c s="340"/>
      <c s="340"/>
      <c s="340"/>
      <c s="334">
        <f>SUM(L144:N144)</f>
        <v>0</v>
      </c>
      <c s="340"/>
      <c s="340"/>
      <c s="340"/>
      <c s="334">
        <f>SUM(P144:R144)</f>
        <v>0</v>
      </c>
      <c s="340"/>
      <c s="340"/>
      <c s="340"/>
      <c s="396"/>
    </row>
    <row customHeight="1" ht="17.25">
      <c s="81" t="s">
        <v>2429</v>
      </c>
      <c s="396"/>
      <c s="334">
        <f>SUM(D145:F145)</f>
        <v>0</v>
      </c>
      <c s="334">
        <f>SUM(H145,L145,P145)</f>
        <v>0</v>
      </c>
      <c s="334">
        <f>SUM(I145,M145,Q145)</f>
        <v>0</v>
      </c>
      <c s="334">
        <f>SUM(J145,N145,R145)</f>
        <v>0</v>
      </c>
      <c s="334">
        <f>SUM(H145:J145)</f>
        <v>0</v>
      </c>
      <c s="340"/>
      <c s="340"/>
      <c s="340"/>
      <c s="334">
        <f>SUM(L145:N145)</f>
        <v>0</v>
      </c>
      <c s="340"/>
      <c s="340"/>
      <c s="340"/>
      <c s="334">
        <f>SUM(P145:R145)</f>
        <v>0</v>
      </c>
      <c s="340"/>
      <c s="340"/>
      <c s="340"/>
      <c s="396"/>
    </row>
    <row customHeight="1" ht="17.25">
      <c s="81" t="s">
        <v>2262</v>
      </c>
      <c s="396"/>
      <c s="334">
        <f>SUM(D146:F146)</f>
        <v>0</v>
      </c>
      <c s="334">
        <f>SUM(H146,L146,P146)</f>
        <v>0</v>
      </c>
      <c s="334">
        <f>SUM(I146,M146,Q146)</f>
        <v>0</v>
      </c>
      <c s="334">
        <f>SUM(J146,N146,R146)</f>
        <v>0</v>
      </c>
      <c s="334">
        <f>SUM(H146:J146)</f>
        <v>0</v>
      </c>
      <c s="340"/>
      <c s="340"/>
      <c s="340"/>
      <c s="334">
        <f>SUM(L146:N146)</f>
        <v>0</v>
      </c>
      <c s="340"/>
      <c s="340"/>
      <c s="340"/>
      <c s="334">
        <f>SUM(P146:R146)</f>
        <v>0</v>
      </c>
      <c s="340"/>
      <c s="340"/>
      <c s="340"/>
      <c s="396"/>
    </row>
    <row customHeight="1" ht="17.25">
      <c s="84" t="s">
        <v>1660</v>
      </c>
      <c s="376">
        <f>SUM(B148:B163)</f>
        <v>16</v>
      </c>
      <c s="334">
        <f>SUM(D147:F147)</f>
        <v>1286</v>
      </c>
      <c s="334">
        <f>SUM(H147,L147,P147)</f>
        <v>1172</v>
      </c>
      <c s="334">
        <f>SUM(I147,M147,Q147)</f>
        <v>0</v>
      </c>
      <c s="334">
        <f>SUM(J147,N147,R147)</f>
        <v>114</v>
      </c>
      <c s="334">
        <f>SUM(H147:J147)</f>
        <v>250</v>
      </c>
      <c s="334">
        <f>SUM(H148:H163)</f>
        <v>223</v>
      </c>
      <c s="334">
        <f>SUM(I148:I163)</f>
        <v>0</v>
      </c>
      <c s="334">
        <f>SUM(J148:J163)</f>
        <v>27</v>
      </c>
      <c s="334">
        <f>SUM(L147:N147)</f>
        <v>1036</v>
      </c>
      <c s="334">
        <f>SUM(L148:L163)</f>
        <v>949</v>
      </c>
      <c s="334">
        <f>SUM(M148:M163)</f>
        <v>0</v>
      </c>
      <c s="334">
        <f>SUM(N148:N163)</f>
        <v>87</v>
      </c>
      <c s="334">
        <f>SUM(P147:R147)</f>
        <v>0</v>
      </c>
      <c s="334">
        <f>SUM(P148:P163)</f>
        <v>0</v>
      </c>
      <c s="334">
        <f>SUM(Q148:Q163)</f>
        <v>0</v>
      </c>
      <c s="334">
        <f>SUM(R148:R163)</f>
        <v>0</v>
      </c>
      <c s="376">
        <f>SUM(S148:S163)</f>
        <v>0</v>
      </c>
    </row>
    <row customHeight="1" ht="17.25">
      <c s="81" t="s">
        <v>1661</v>
      </c>
      <c s="396">
        <v>7</v>
      </c>
      <c s="334">
        <f>SUM(D148:F148)</f>
        <v>705</v>
      </c>
      <c s="334">
        <f>SUM(H148,L148,P148)</f>
        <v>663</v>
      </c>
      <c s="334">
        <f>SUM(I148,M148,Q148)</f>
        <v>0</v>
      </c>
      <c s="334">
        <f>SUM(J148,N148,R148)</f>
        <v>42</v>
      </c>
      <c s="334">
        <f>SUM(H148:J148)</f>
        <v>136</v>
      </c>
      <c s="340">
        <v>118</v>
      </c>
      <c s="340"/>
      <c s="340">
        <v>18</v>
      </c>
      <c s="334">
        <f>SUM(L148:N148)</f>
        <v>569</v>
      </c>
      <c s="340">
        <v>545</v>
      </c>
      <c s="340"/>
      <c s="340">
        <v>24</v>
      </c>
      <c s="334">
        <f>SUM(P148:R148)</f>
        <v>0</v>
      </c>
      <c s="340"/>
      <c s="340"/>
      <c s="340"/>
      <c s="396"/>
    </row>
    <row customHeight="1" ht="17.25">
      <c s="81" t="s">
        <v>1686</v>
      </c>
      <c s="396">
        <v>2</v>
      </c>
      <c s="334">
        <f>SUM(D149:F149)</f>
        <v>279</v>
      </c>
      <c s="334">
        <f>SUM(H149,L149,P149)</f>
        <v>270</v>
      </c>
      <c s="334">
        <f>SUM(I149,M149,Q149)</f>
        <v>0</v>
      </c>
      <c s="334">
        <f>SUM(J149,N149,R149)</f>
        <v>9</v>
      </c>
      <c s="334">
        <f>SUM(H149:J149)</f>
        <v>100</v>
      </c>
      <c s="340">
        <v>92</v>
      </c>
      <c s="340"/>
      <c s="340">
        <v>8</v>
      </c>
      <c s="334">
        <f>SUM(L149:N149)</f>
        <v>179</v>
      </c>
      <c s="340">
        <v>178</v>
      </c>
      <c s="340"/>
      <c s="340">
        <v>1</v>
      </c>
      <c s="334">
        <f>SUM(P149:R149)</f>
        <v>0</v>
      </c>
      <c s="340"/>
      <c s="340"/>
      <c s="340"/>
      <c s="396"/>
    </row>
    <row customHeight="1" ht="17.25">
      <c s="81" t="s">
        <v>1712</v>
      </c>
      <c s="396">
        <v>5</v>
      </c>
      <c s="334">
        <f>SUM(D150:F150)</f>
        <v>258</v>
      </c>
      <c s="334">
        <f>SUM(H150,L150,P150)</f>
        <v>198</v>
      </c>
      <c s="334">
        <f>SUM(I150,M150,Q150)</f>
        <v>0</v>
      </c>
      <c s="334">
        <f>SUM(J150,N150,R150)</f>
        <v>60</v>
      </c>
      <c s="334">
        <f>SUM(H150:J150)</f>
        <v>0</v>
      </c>
      <c s="340"/>
      <c s="340"/>
      <c s="340"/>
      <c s="334">
        <f>SUM(L150:N150)</f>
        <v>258</v>
      </c>
      <c s="340">
        <v>198</v>
      </c>
      <c s="340"/>
      <c s="340">
        <v>60</v>
      </c>
      <c s="334">
        <f>SUM(P150:R150)</f>
        <v>0</v>
      </c>
      <c s="340"/>
      <c s="340"/>
      <c s="340"/>
      <c s="396"/>
    </row>
    <row customHeight="1" ht="17.25">
      <c s="81" t="s">
        <v>1735</v>
      </c>
      <c s="396"/>
      <c s="334">
        <f>SUM(D151:F151)</f>
        <v>0</v>
      </c>
      <c s="334">
        <f>SUM(H151,L151,P151)</f>
        <v>0</v>
      </c>
      <c s="334">
        <f>SUM(I151,M151,Q151)</f>
        <v>0</v>
      </c>
      <c s="334">
        <f>SUM(J151,N151,R151)</f>
        <v>0</v>
      </c>
      <c s="334">
        <f>SUM(H151:J151)</f>
        <v>0</v>
      </c>
      <c s="340"/>
      <c s="340"/>
      <c s="340"/>
      <c s="334">
        <f>SUM(L151:N151)</f>
        <v>0</v>
      </c>
      <c s="340"/>
      <c s="340"/>
      <c s="340"/>
      <c s="334">
        <f>SUM(P151:R151)</f>
        <v>0</v>
      </c>
      <c s="340"/>
      <c s="340"/>
      <c s="340"/>
      <c s="396"/>
    </row>
    <row customHeight="1" ht="17.25">
      <c s="81" t="s">
        <v>1743</v>
      </c>
      <c s="396">
        <v>1</v>
      </c>
      <c s="334">
        <f>SUM(D152:F152)</f>
        <v>20</v>
      </c>
      <c s="334">
        <f>SUM(H152,L152,P152)</f>
        <v>19</v>
      </c>
      <c s="334">
        <f>SUM(I152,M152,Q152)</f>
        <v>0</v>
      </c>
      <c s="334">
        <f>SUM(J152,N152,R152)</f>
        <v>1</v>
      </c>
      <c s="334">
        <f>SUM(H152:J152)</f>
        <v>10</v>
      </c>
      <c s="340">
        <v>9</v>
      </c>
      <c s="340"/>
      <c s="340">
        <v>1</v>
      </c>
      <c s="334">
        <f>SUM(L152:N152)</f>
        <v>10</v>
      </c>
      <c s="340">
        <v>10</v>
      </c>
      <c s="340"/>
      <c s="340"/>
      <c s="334">
        <f>SUM(P152:R152)</f>
        <v>0</v>
      </c>
      <c s="340"/>
      <c s="340"/>
      <c s="340"/>
      <c s="396"/>
    </row>
    <row customHeight="1" ht="17.25">
      <c s="81" t="s">
        <v>1751</v>
      </c>
      <c s="396">
        <v>1</v>
      </c>
      <c s="334">
        <f>SUM(D153:F153)</f>
        <v>24</v>
      </c>
      <c s="334">
        <f>SUM(H153,L153,P153)</f>
        <v>22</v>
      </c>
      <c s="334">
        <f>SUM(I153,M153,Q153)</f>
        <v>0</v>
      </c>
      <c s="334">
        <f>SUM(J153,N153,R153)</f>
        <v>2</v>
      </c>
      <c s="334">
        <f>SUM(H153:J153)</f>
        <v>4</v>
      </c>
      <c s="340">
        <v>4</v>
      </c>
      <c s="340"/>
      <c s="340"/>
      <c s="334">
        <f>SUM(L153:N153)</f>
        <v>20</v>
      </c>
      <c s="340">
        <v>18</v>
      </c>
      <c s="340"/>
      <c s="340">
        <v>2</v>
      </c>
      <c s="334">
        <f>SUM(P153:R153)</f>
        <v>0</v>
      </c>
      <c s="340"/>
      <c s="340"/>
      <c s="340"/>
      <c s="396"/>
    </row>
    <row customHeight="1" ht="17.25">
      <c s="133" t="s">
        <v>1756</v>
      </c>
      <c s="399"/>
      <c s="338">
        <f>SUM(D154:F154)</f>
        <v>0</v>
      </c>
      <c s="334">
        <f>SUM(H154,L154,P154)</f>
        <v>0</v>
      </c>
      <c s="334">
        <f>SUM(I154,M154,Q154)</f>
        <v>0</v>
      </c>
      <c s="334">
        <f>SUM(J154,N154,R154)</f>
        <v>0</v>
      </c>
      <c s="334">
        <f>SUM(H154:J154)</f>
        <v>0</v>
      </c>
      <c s="340"/>
      <c s="340"/>
      <c s="340"/>
      <c s="334">
        <f>SUM(L154:N154)</f>
        <v>0</v>
      </c>
      <c s="340"/>
      <c s="340"/>
      <c s="340"/>
      <c s="334">
        <f>SUM(P154:R154)</f>
        <v>0</v>
      </c>
      <c s="340"/>
      <c s="340"/>
      <c s="340"/>
      <c s="396"/>
    </row>
    <row customHeight="1" ht="17.25">
      <c s="81" t="s">
        <v>1763</v>
      </c>
      <c s="396"/>
      <c s="379">
        <f>SUM(D155:F155)</f>
        <v>0</v>
      </c>
      <c s="379">
        <f>SUM(H155,L155,P155)</f>
        <v>0</v>
      </c>
      <c s="334">
        <f>SUM(I155,M155,Q155)</f>
        <v>0</v>
      </c>
      <c s="334">
        <f>SUM(J155,N155,R155)</f>
        <v>0</v>
      </c>
      <c s="334">
        <f>SUM(H155:J155)</f>
        <v>0</v>
      </c>
      <c s="340"/>
      <c s="340"/>
      <c s="340"/>
      <c s="334">
        <f>SUM(L155:N155)</f>
        <v>0</v>
      </c>
      <c s="340"/>
      <c s="340"/>
      <c s="340"/>
      <c s="334">
        <f>SUM(P155:R155)</f>
        <v>0</v>
      </c>
      <c s="340"/>
      <c s="340"/>
      <c s="340"/>
      <c s="396"/>
    </row>
    <row customHeight="1" ht="17.25">
      <c s="99" t="s">
        <v>1767</v>
      </c>
      <c s="401"/>
      <c s="379">
        <f>SUM(D156:F156)</f>
        <v>0</v>
      </c>
      <c s="379">
        <f>SUM(H156,L156,P156)</f>
        <v>0</v>
      </c>
      <c s="334">
        <f>SUM(I156,M156,Q156)</f>
        <v>0</v>
      </c>
      <c s="334">
        <f>SUM(J156,N156,R156)</f>
        <v>0</v>
      </c>
      <c s="334">
        <f>SUM(H156:J156)</f>
        <v>0</v>
      </c>
      <c s="340"/>
      <c s="340"/>
      <c s="340"/>
      <c s="334">
        <f>SUM(L156:N156)</f>
        <v>0</v>
      </c>
      <c s="340"/>
      <c s="340"/>
      <c s="340"/>
      <c s="334">
        <f>SUM(P156:R156)</f>
        <v>0</v>
      </c>
      <c s="340"/>
      <c s="340"/>
      <c s="340"/>
      <c s="396"/>
    </row>
    <row customHeight="1" ht="17.25">
      <c s="99" t="s">
        <v>2438</v>
      </c>
      <c s="401"/>
      <c s="337">
        <f>SUM(D157:F157)</f>
        <v>0</v>
      </c>
      <c s="334">
        <f>SUM(H157,L157,P157)</f>
        <v>0</v>
      </c>
      <c s="334">
        <f>SUM(I157,M157,Q157)</f>
        <v>0</v>
      </c>
      <c s="334">
        <f>SUM(J157,N157,R157)</f>
        <v>0</v>
      </c>
      <c s="334">
        <f>SUM(H157:J157)</f>
        <v>0</v>
      </c>
      <c s="340"/>
      <c s="340"/>
      <c s="340"/>
      <c s="334">
        <f>SUM(L157:N157)</f>
        <v>0</v>
      </c>
      <c s="340"/>
      <c s="340"/>
      <c s="340"/>
      <c s="334">
        <f>SUM(P157:R157)</f>
        <v>0</v>
      </c>
      <c s="340"/>
      <c s="340"/>
      <c s="340"/>
      <c s="396"/>
    </row>
    <row customHeight="1" ht="17.25">
      <c s="81" t="s">
        <v>2450</v>
      </c>
      <c s="396"/>
      <c s="334">
        <f>SUM(D158:F158)</f>
        <v>0</v>
      </c>
      <c s="334">
        <f>SUM(H158,L158,P158)</f>
        <v>0</v>
      </c>
      <c s="334">
        <f>SUM(I158,M158,Q158)</f>
        <v>0</v>
      </c>
      <c s="334">
        <f>SUM(J158,N158,R158)</f>
        <v>0</v>
      </c>
      <c s="334">
        <f>SUM(H158:J158)</f>
        <v>0</v>
      </c>
      <c s="340"/>
      <c s="340"/>
      <c s="340"/>
      <c s="334">
        <f>SUM(L158:N158)</f>
        <v>0</v>
      </c>
      <c s="340"/>
      <c s="340"/>
      <c s="340"/>
      <c s="334">
        <f>SUM(P158:R158)</f>
        <v>0</v>
      </c>
      <c s="340"/>
      <c s="340"/>
      <c s="340"/>
      <c s="396"/>
    </row>
    <row customHeight="1" ht="17.25">
      <c s="81" t="s">
        <v>2683</v>
      </c>
      <c s="396"/>
      <c s="334">
        <f>SUM(D159:F159)</f>
        <v>0</v>
      </c>
      <c s="334">
        <f>SUM(H159,L159,P159)</f>
        <v>0</v>
      </c>
      <c s="334">
        <f>SUM(I159,M159,Q159)</f>
        <v>0</v>
      </c>
      <c s="334">
        <f>SUM(J159,N159,R159)</f>
        <v>0</v>
      </c>
      <c s="334">
        <f>SUM(H159:J159)</f>
        <v>0</v>
      </c>
      <c s="340"/>
      <c s="340"/>
      <c s="340"/>
      <c s="334">
        <f>SUM(L159:N159)</f>
        <v>0</v>
      </c>
      <c s="340"/>
      <c s="340"/>
      <c s="340"/>
      <c s="334">
        <f>SUM(P159:R159)</f>
        <v>0</v>
      </c>
      <c s="340"/>
      <c s="340"/>
      <c s="340"/>
      <c s="396"/>
    </row>
    <row customHeight="1" ht="17.25">
      <c s="81" t="s">
        <v>2468</v>
      </c>
      <c s="396"/>
      <c s="334">
        <f>SUM(D160:F160)</f>
        <v>0</v>
      </c>
      <c s="334">
        <f>SUM(H160,L160,P160)</f>
        <v>0</v>
      </c>
      <c s="334">
        <f>SUM(I160,M160,Q160)</f>
        <v>0</v>
      </c>
      <c s="334">
        <f>SUM(J160,N160,R160)</f>
        <v>0</v>
      </c>
      <c s="334">
        <f>SUM(H160:J160)</f>
        <v>0</v>
      </c>
      <c s="340"/>
      <c s="340"/>
      <c s="340"/>
      <c s="334">
        <f>SUM(L160:N160)</f>
        <v>0</v>
      </c>
      <c s="340"/>
      <c s="340"/>
      <c s="340"/>
      <c s="334">
        <f>SUM(P160:R160)</f>
        <v>0</v>
      </c>
      <c s="340"/>
      <c s="340"/>
      <c s="340"/>
      <c s="396"/>
    </row>
    <row customHeight="1" ht="17.25">
      <c s="81" t="s">
        <v>2476</v>
      </c>
      <c s="396"/>
      <c s="334">
        <f>SUM(D161:F161)</f>
        <v>0</v>
      </c>
      <c s="334">
        <f>SUM(H161,L161,P161)</f>
        <v>0</v>
      </c>
      <c s="334">
        <f>SUM(I161,M161,Q161)</f>
        <v>0</v>
      </c>
      <c s="334">
        <f>SUM(J161,N161,R161)</f>
        <v>0</v>
      </c>
      <c s="334">
        <f>SUM(H161:J161)</f>
        <v>0</v>
      </c>
      <c s="340"/>
      <c s="340"/>
      <c s="340"/>
      <c s="334">
        <f>SUM(L161:N161)</f>
        <v>0</v>
      </c>
      <c s="340"/>
      <c s="340"/>
      <c s="340"/>
      <c s="334">
        <f>SUM(P161:R161)</f>
        <v>0</v>
      </c>
      <c s="340"/>
      <c s="340"/>
      <c s="340"/>
      <c s="396"/>
    </row>
    <row customHeight="1" ht="15.75">
      <c s="81" t="s">
        <v>2684</v>
      </c>
      <c s="396"/>
      <c s="334">
        <f>SUM(D162:F162)</f>
        <v>0</v>
      </c>
      <c s="334">
        <f>SUM(H162,L162,P162)</f>
        <v>0</v>
      </c>
      <c s="334">
        <f>SUM(I162,M162,Q162)</f>
        <v>0</v>
      </c>
      <c s="334">
        <f>SUM(J162,N162,R162)</f>
        <v>0</v>
      </c>
      <c s="334">
        <f>SUM(H162:J162)</f>
        <v>0</v>
      </c>
      <c s="340"/>
      <c s="340"/>
      <c s="340"/>
      <c s="334">
        <f>SUM(L162:N162)</f>
        <v>0</v>
      </c>
      <c s="340"/>
      <c s="340"/>
      <c s="340"/>
      <c s="334">
        <f>SUM(P162:R162)</f>
        <v>0</v>
      </c>
      <c s="340"/>
      <c s="340"/>
      <c s="340"/>
      <c s="396"/>
    </row>
    <row customHeight="1" ht="17.25">
      <c s="81" t="s">
        <v>2264</v>
      </c>
      <c s="396"/>
      <c s="334">
        <f>SUM(D163:F163)</f>
        <v>0</v>
      </c>
      <c s="334">
        <f>SUM(H163,L163,P163)</f>
        <v>0</v>
      </c>
      <c s="334">
        <f>SUM(I163,M163,Q163)</f>
        <v>0</v>
      </c>
      <c s="334">
        <f>SUM(J163,N163,R163)</f>
        <v>0</v>
      </c>
      <c s="334">
        <f>SUM(H163:J163)</f>
        <v>0</v>
      </c>
      <c s="340"/>
      <c s="340"/>
      <c s="340"/>
      <c s="334">
        <f>SUM(L163:N163)</f>
        <v>0</v>
      </c>
      <c s="340"/>
      <c s="340"/>
      <c s="340"/>
      <c s="334">
        <f>SUM(P163:R163)</f>
        <v>0</v>
      </c>
      <c s="340"/>
      <c s="340"/>
      <c s="340"/>
      <c s="396"/>
    </row>
    <row customHeight="1" ht="17.25">
      <c s="84" t="s">
        <v>1774</v>
      </c>
      <c s="376">
        <f>SUM(B165:B174)</f>
        <v>6</v>
      </c>
      <c s="334">
        <f>SUM(D164:F164)</f>
        <v>351</v>
      </c>
      <c s="334">
        <f>SUM(H164,L164,P164)</f>
        <v>342</v>
      </c>
      <c s="334">
        <f>SUM(I164,M164,Q164)</f>
        <v>0</v>
      </c>
      <c s="334">
        <f>SUM(J164,N164,R164)</f>
        <v>9</v>
      </c>
      <c s="334">
        <f>SUM(H164:J164)</f>
        <v>32</v>
      </c>
      <c s="334">
        <f>SUM(H165:H174)</f>
        <v>31</v>
      </c>
      <c s="334">
        <f>SUM(I165:I174)</f>
        <v>0</v>
      </c>
      <c s="334">
        <f>SUM(J165:J174)</f>
        <v>1</v>
      </c>
      <c s="334">
        <f>SUM(L164:N164)</f>
        <v>319</v>
      </c>
      <c s="334">
        <f>SUM(L165:L174)</f>
        <v>311</v>
      </c>
      <c s="334">
        <f>SUM(M165:M174)</f>
        <v>0</v>
      </c>
      <c s="334">
        <f>SUM(N165:N174)</f>
        <v>8</v>
      </c>
      <c s="334">
        <f>SUM(P164:R164)</f>
        <v>0</v>
      </c>
      <c s="334">
        <f>SUM(P165:P174)</f>
        <v>0</v>
      </c>
      <c s="334">
        <f>SUM(Q165:Q174)</f>
        <v>0</v>
      </c>
      <c s="334">
        <f>SUM(R165:R174)</f>
        <v>0</v>
      </c>
      <c s="376">
        <f>SUM(S165:S174)</f>
        <v>0</v>
      </c>
    </row>
    <row customHeight="1" ht="17.25">
      <c s="81" t="s">
        <v>1775</v>
      </c>
      <c s="396">
        <v>6</v>
      </c>
      <c s="334">
        <f>SUM(D165:F165)</f>
        <v>351</v>
      </c>
      <c s="334">
        <f>SUM(H165,L165,P165)</f>
        <v>342</v>
      </c>
      <c s="334">
        <f>SUM(I165,M165,Q165)</f>
        <v>0</v>
      </c>
      <c s="334">
        <f>SUM(J165,N165,R165)</f>
        <v>9</v>
      </c>
      <c s="334">
        <f>SUM(H165:J165)</f>
        <v>32</v>
      </c>
      <c s="340">
        <v>31</v>
      </c>
      <c s="340"/>
      <c s="340">
        <v>1</v>
      </c>
      <c s="334">
        <f>SUM(L165:N165)</f>
        <v>319</v>
      </c>
      <c s="340">
        <v>311</v>
      </c>
      <c s="340"/>
      <c s="340">
        <v>8</v>
      </c>
      <c s="334">
        <f>SUM(P165:R165)</f>
        <v>0</v>
      </c>
      <c s="340"/>
      <c s="340"/>
      <c s="340"/>
      <c s="396"/>
    </row>
    <row customHeight="1" ht="17.25">
      <c s="81" t="s">
        <v>1802</v>
      </c>
      <c s="396"/>
      <c s="334">
        <f>SUM(D166:F166)</f>
        <v>0</v>
      </c>
      <c s="334">
        <f>SUM(H166,L166,P166)</f>
        <v>0</v>
      </c>
      <c s="334">
        <f>SUM(I166,M166,Q166)</f>
        <v>0</v>
      </c>
      <c s="334">
        <f>SUM(J166,N166,R166)</f>
        <v>0</v>
      </c>
      <c s="334">
        <f>SUM(H166:J166)</f>
        <v>0</v>
      </c>
      <c s="340"/>
      <c s="340"/>
      <c s="340"/>
      <c s="334">
        <f>SUM(L166:N166)</f>
        <v>0</v>
      </c>
      <c s="340"/>
      <c s="340"/>
      <c s="340"/>
      <c s="334">
        <f>SUM(P166:R166)</f>
        <v>0</v>
      </c>
      <c s="340"/>
      <c s="340"/>
      <c s="340"/>
      <c s="396"/>
    </row>
    <row customHeight="1" ht="17.25">
      <c s="81" t="s">
        <v>1809</v>
      </c>
      <c s="396"/>
      <c s="334">
        <f>SUM(D167:F167)</f>
        <v>0</v>
      </c>
      <c s="334">
        <f>SUM(H167,L167,P167)</f>
        <v>0</v>
      </c>
      <c s="334">
        <f>SUM(I167,M167,Q167)</f>
        <v>0</v>
      </c>
      <c s="334">
        <f>SUM(J167,N167,R167)</f>
        <v>0</v>
      </c>
      <c s="334">
        <f>SUM(H167:J167)</f>
        <v>0</v>
      </c>
      <c s="340"/>
      <c s="340"/>
      <c s="340"/>
      <c s="334">
        <f>SUM(L167:N167)</f>
        <v>0</v>
      </c>
      <c s="340"/>
      <c s="340"/>
      <c s="340"/>
      <c s="334">
        <f>SUM(P167:R167)</f>
        <v>0</v>
      </c>
      <c s="340"/>
      <c s="340"/>
      <c s="340"/>
      <c s="396"/>
    </row>
    <row customHeight="1" ht="17.25">
      <c s="81" t="s">
        <v>1821</v>
      </c>
      <c s="396"/>
      <c s="334">
        <f>SUM(D168:F168)</f>
        <v>0</v>
      </c>
      <c s="334">
        <f>SUM(H168,L168,P168)</f>
        <v>0</v>
      </c>
      <c s="334">
        <f>SUM(I168,M168,Q168)</f>
        <v>0</v>
      </c>
      <c s="334">
        <f>SUM(J168,N168,R168)</f>
        <v>0</v>
      </c>
      <c s="334">
        <f>SUM(H168:J168)</f>
        <v>0</v>
      </c>
      <c s="340"/>
      <c s="340"/>
      <c s="340"/>
      <c s="334">
        <f>SUM(L168:N168)</f>
        <v>0</v>
      </c>
      <c s="340"/>
      <c s="340"/>
      <c s="340"/>
      <c s="334">
        <f>SUM(P168:R168)</f>
        <v>0</v>
      </c>
      <c s="340"/>
      <c s="340"/>
      <c s="340"/>
      <c s="396"/>
    </row>
    <row customHeight="1" ht="17.25">
      <c s="81" t="s">
        <v>1824</v>
      </c>
      <c s="396"/>
      <c s="334">
        <f>SUM(D169:F169)</f>
        <v>0</v>
      </c>
      <c s="334">
        <f>SUM(H169,L169,P169)</f>
        <v>0</v>
      </c>
      <c s="334">
        <f>SUM(I169,M169,Q169)</f>
        <v>0</v>
      </c>
      <c s="334">
        <f>SUM(J169,N169,R169)</f>
        <v>0</v>
      </c>
      <c s="334">
        <f>SUM(H169:J169)</f>
        <v>0</v>
      </c>
      <c s="340"/>
      <c s="340"/>
      <c s="340"/>
      <c s="334">
        <f>SUM(L169:N169)</f>
        <v>0</v>
      </c>
      <c s="340"/>
      <c s="340"/>
      <c s="340"/>
      <c s="334">
        <f>SUM(P169:R169)</f>
        <v>0</v>
      </c>
      <c s="340"/>
      <c s="340"/>
      <c s="340"/>
      <c s="396"/>
    </row>
    <row customHeight="1" ht="17.25">
      <c s="81" t="s">
        <v>2496</v>
      </c>
      <c s="396"/>
      <c s="334">
        <f>SUM(D170:F170)</f>
        <v>0</v>
      </c>
      <c s="334">
        <f>SUM(H170,L170,P170)</f>
        <v>0</v>
      </c>
      <c s="334">
        <f>SUM(I170,M170,Q170)</f>
        <v>0</v>
      </c>
      <c s="334">
        <f>SUM(J170,N170,R170)</f>
        <v>0</v>
      </c>
      <c s="334">
        <f>SUM(H170:J170)</f>
        <v>0</v>
      </c>
      <c s="340"/>
      <c s="340"/>
      <c s="340"/>
      <c s="334">
        <f>SUM(L170:N170)</f>
        <v>0</v>
      </c>
      <c s="340"/>
      <c s="340"/>
      <c s="340"/>
      <c s="334">
        <f>SUM(P170:R170)</f>
        <v>0</v>
      </c>
      <c s="340"/>
      <c s="340"/>
      <c s="340"/>
      <c s="396"/>
    </row>
    <row customHeight="1" ht="17.25">
      <c s="81" t="s">
        <v>2504</v>
      </c>
      <c s="396"/>
      <c s="334">
        <f>SUM(D171:F171)</f>
        <v>0</v>
      </c>
      <c s="334">
        <f>SUM(H171,L171,P171)</f>
        <v>0</v>
      </c>
      <c s="334">
        <f>SUM(I171,M171,Q171)</f>
        <v>0</v>
      </c>
      <c s="334">
        <f>SUM(J171,N171,R171)</f>
        <v>0</v>
      </c>
      <c s="334">
        <f>SUM(H171:J171)</f>
        <v>0</v>
      </c>
      <c s="340"/>
      <c s="340"/>
      <c s="340"/>
      <c s="334">
        <f>SUM(L171:N171)</f>
        <v>0</v>
      </c>
      <c s="340"/>
      <c s="340"/>
      <c s="340"/>
      <c s="334">
        <f>SUM(P171:R171)</f>
        <v>0</v>
      </c>
      <c s="340"/>
      <c s="340"/>
      <c s="340"/>
      <c s="396"/>
    </row>
    <row customHeight="1" ht="17.25">
      <c s="81" t="s">
        <v>2513</v>
      </c>
      <c s="396"/>
      <c s="334">
        <f>SUM(D172:F172)</f>
        <v>0</v>
      </c>
      <c s="334">
        <f>SUM(H172,L172,P172)</f>
        <v>0</v>
      </c>
      <c s="334">
        <f>SUM(I172,M172,Q172)</f>
        <v>0</v>
      </c>
      <c s="334">
        <f>SUM(J172,N172,R172)</f>
        <v>0</v>
      </c>
      <c s="334">
        <f>SUM(H172:J172)</f>
        <v>0</v>
      </c>
      <c s="340"/>
      <c s="340"/>
      <c s="340"/>
      <c s="334">
        <f>SUM(L172:N172)</f>
        <v>0</v>
      </c>
      <c s="340"/>
      <c s="340"/>
      <c s="340"/>
      <c s="334">
        <f>SUM(P172:R172)</f>
        <v>0</v>
      </c>
      <c s="340"/>
      <c s="340"/>
      <c s="340"/>
      <c s="396"/>
    </row>
    <row customHeight="1" ht="17.25">
      <c s="81" t="s">
        <v>2688</v>
      </c>
      <c s="396"/>
      <c s="334">
        <f>SUM(D173:F173)</f>
        <v>0</v>
      </c>
      <c s="334">
        <f>SUM(H173,L173,P173)</f>
        <v>0</v>
      </c>
      <c s="334">
        <f>SUM(I173,M173,Q173)</f>
        <v>0</v>
      </c>
      <c s="334">
        <f>SUM(J173,N173,R173)</f>
        <v>0</v>
      </c>
      <c s="334">
        <f>SUM(H173:J173)</f>
        <v>0</v>
      </c>
      <c s="340"/>
      <c s="340"/>
      <c s="340"/>
      <c s="334">
        <f>SUM(L173:N173)</f>
        <v>0</v>
      </c>
      <c s="340"/>
      <c s="340"/>
      <c s="340"/>
      <c s="334">
        <f>SUM(P173:R173)</f>
        <v>0</v>
      </c>
      <c s="340"/>
      <c s="340"/>
      <c s="340"/>
      <c s="396"/>
    </row>
    <row customHeight="1" ht="17.25">
      <c s="81" t="s">
        <v>2265</v>
      </c>
      <c s="396"/>
      <c s="334">
        <f>SUM(D174:F174)</f>
        <v>0</v>
      </c>
      <c s="334">
        <f>SUM(H174,L174,P174)</f>
        <v>0</v>
      </c>
      <c s="334">
        <f>SUM(I174,M174,Q174)</f>
        <v>0</v>
      </c>
      <c s="334">
        <f>SUM(J174,N174,R174)</f>
        <v>0</v>
      </c>
      <c s="334">
        <f>SUM(H174:J174)</f>
        <v>0</v>
      </c>
      <c s="340"/>
      <c s="340"/>
      <c s="340"/>
      <c s="334">
        <f>SUM(L174:N174)</f>
        <v>0</v>
      </c>
      <c s="340"/>
      <c s="340"/>
      <c s="340"/>
      <c s="334">
        <f>SUM(P174:R174)</f>
        <v>0</v>
      </c>
      <c s="340"/>
      <c s="340"/>
      <c s="340"/>
      <c s="396"/>
    </row>
    <row customHeight="1" ht="17.25">
      <c s="84" t="s">
        <v>1832</v>
      </c>
      <c s="376">
        <f>SUM(B176:B186)</f>
        <v>3</v>
      </c>
      <c s="334">
        <f>SUM(D175:F175)</f>
        <v>120</v>
      </c>
      <c s="334">
        <f>SUM(H175,L175,P175)</f>
        <v>120</v>
      </c>
      <c s="334">
        <f>SUM(I175,M175,Q175)</f>
        <v>0</v>
      </c>
      <c s="334">
        <f>SUM(J175,N175,R175)</f>
        <v>0</v>
      </c>
      <c s="334">
        <f>SUM(H175:J175)</f>
        <v>55</v>
      </c>
      <c s="334">
        <f>SUM(H176:H186)</f>
        <v>55</v>
      </c>
      <c s="334">
        <f>SUM(I176:I186)</f>
        <v>0</v>
      </c>
      <c s="334">
        <f>SUM(J176:J186)</f>
        <v>0</v>
      </c>
      <c s="334">
        <f>SUM(L175:N175)</f>
        <v>65</v>
      </c>
      <c s="334">
        <f>SUM(L176:L186)</f>
        <v>65</v>
      </c>
      <c s="334">
        <f>SUM(M176:M186)</f>
        <v>0</v>
      </c>
      <c s="334">
        <f>SUM(N176:N186)</f>
        <v>0</v>
      </c>
      <c s="334">
        <f>SUM(P175:R175)</f>
        <v>0</v>
      </c>
      <c s="334">
        <f>SUM(P176:P186)</f>
        <v>0</v>
      </c>
      <c s="334">
        <f>SUM(Q176:Q186)</f>
        <v>0</v>
      </c>
      <c s="334">
        <f>SUM(R176:R186)</f>
        <v>0</v>
      </c>
      <c s="376">
        <f>SUM(S176:S186)</f>
        <v>0</v>
      </c>
    </row>
    <row customHeight="1" ht="17.25">
      <c s="81" t="s">
        <v>1833</v>
      </c>
      <c s="396"/>
      <c s="334">
        <f>SUM(D176:F176)</f>
        <v>0</v>
      </c>
      <c s="334">
        <f>SUM(H176,L176,P176)</f>
        <v>0</v>
      </c>
      <c s="334">
        <f>SUM(I176,M176,Q176)</f>
        <v>0</v>
      </c>
      <c s="334">
        <f>SUM(J176,N176,R176)</f>
        <v>0</v>
      </c>
      <c s="334">
        <f>SUM(H176:J176)</f>
        <v>0</v>
      </c>
      <c s="340"/>
      <c s="340"/>
      <c s="340"/>
      <c s="334">
        <f>SUM(L176:N176)</f>
        <v>0</v>
      </c>
      <c s="340"/>
      <c s="340"/>
      <c s="340"/>
      <c s="334">
        <f>SUM(P176:R176)</f>
        <v>0</v>
      </c>
      <c s="340"/>
      <c s="340"/>
      <c s="340"/>
      <c s="396"/>
    </row>
    <row customHeight="1" ht="17.25">
      <c s="81" t="s">
        <v>1840</v>
      </c>
      <c s="396">
        <v>1</v>
      </c>
      <c s="334">
        <f>SUM(D177:F177)</f>
        <v>16</v>
      </c>
      <c s="334">
        <f>SUM(H177,L177,P177)</f>
        <v>16</v>
      </c>
      <c s="334">
        <f>SUM(I177,M177,Q177)</f>
        <v>0</v>
      </c>
      <c s="334">
        <f>SUM(J177,N177,R177)</f>
        <v>0</v>
      </c>
      <c s="334">
        <f>SUM(H177:J177)</f>
        <v>16</v>
      </c>
      <c s="340">
        <v>16</v>
      </c>
      <c s="340"/>
      <c s="340"/>
      <c s="334">
        <f>SUM(L177:N177)</f>
        <v>0</v>
      </c>
      <c s="340"/>
      <c s="340"/>
      <c s="340"/>
      <c s="334">
        <f>SUM(P177:R177)</f>
        <v>0</v>
      </c>
      <c s="340"/>
      <c s="340"/>
      <c s="340"/>
      <c s="396"/>
    </row>
    <row customHeight="1" ht="17.25">
      <c s="81" t="s">
        <v>1853</v>
      </c>
      <c s="396"/>
      <c s="334">
        <f>SUM(D178:F178)</f>
        <v>0</v>
      </c>
      <c s="334">
        <f>SUM(H178,L178,P178)</f>
        <v>0</v>
      </c>
      <c s="334">
        <f>SUM(I178,M178,Q178)</f>
        <v>0</v>
      </c>
      <c s="334">
        <f>SUM(J178,N178,R178)</f>
        <v>0</v>
      </c>
      <c s="334">
        <f>SUM(H178:J178)</f>
        <v>0</v>
      </c>
      <c s="340"/>
      <c s="340"/>
      <c s="340"/>
      <c s="334">
        <f>SUM(L178:N178)</f>
        <v>0</v>
      </c>
      <c s="340"/>
      <c s="340"/>
      <c s="340"/>
      <c s="334">
        <f>SUM(P178:R178)</f>
        <v>0</v>
      </c>
      <c s="340"/>
      <c s="340"/>
      <c s="340"/>
      <c s="396"/>
    </row>
    <row customHeight="1" ht="17.25">
      <c s="81" t="s">
        <v>1855</v>
      </c>
      <c s="396"/>
      <c s="334">
        <f>SUM(D179:F179)</f>
        <v>0</v>
      </c>
      <c s="334">
        <f>SUM(H179,L179,P179)</f>
        <v>0</v>
      </c>
      <c s="334">
        <f>SUM(I179,M179,Q179)</f>
        <v>0</v>
      </c>
      <c s="334">
        <f>SUM(J179,N179,R179)</f>
        <v>0</v>
      </c>
      <c s="334">
        <f>SUM(H179:J179)</f>
        <v>0</v>
      </c>
      <c s="340"/>
      <c s="340"/>
      <c s="340"/>
      <c s="334">
        <f>SUM(L179:N179)</f>
        <v>0</v>
      </c>
      <c s="340"/>
      <c s="340"/>
      <c s="340"/>
      <c s="334">
        <f>SUM(P179:R179)</f>
        <v>0</v>
      </c>
      <c s="340"/>
      <c s="340"/>
      <c s="340"/>
      <c s="396"/>
    </row>
    <row customHeight="1" ht="17.25">
      <c s="81" t="s">
        <v>1865</v>
      </c>
      <c s="396">
        <v>1</v>
      </c>
      <c s="334">
        <f>SUM(D180:F180)</f>
        <v>89</v>
      </c>
      <c s="334">
        <f>SUM(H180,L180,P180)</f>
        <v>89</v>
      </c>
      <c s="334">
        <f>SUM(I180,M180,Q180)</f>
        <v>0</v>
      </c>
      <c s="334">
        <f>SUM(J180,N180,R180)</f>
        <v>0</v>
      </c>
      <c s="334">
        <f>SUM(H180:J180)</f>
        <v>24</v>
      </c>
      <c s="340">
        <v>24</v>
      </c>
      <c s="340"/>
      <c s="340"/>
      <c s="334">
        <f>SUM(L180:N180)</f>
        <v>65</v>
      </c>
      <c s="340">
        <v>65</v>
      </c>
      <c s="340"/>
      <c s="340"/>
      <c s="334">
        <f>SUM(P180:R180)</f>
        <v>0</v>
      </c>
      <c s="340"/>
      <c s="340"/>
      <c s="340"/>
      <c s="396"/>
    </row>
    <row customHeight="1" ht="17.25">
      <c s="81" t="s">
        <v>1871</v>
      </c>
      <c s="396"/>
      <c s="334">
        <f>SUM(D181:F181)</f>
        <v>0</v>
      </c>
      <c s="334">
        <f>SUM(H181,L181,P181)</f>
        <v>0</v>
      </c>
      <c s="334">
        <f>SUM(I181,M181,Q181)</f>
        <v>0</v>
      </c>
      <c s="334">
        <f>SUM(J181,N181,R181)</f>
        <v>0</v>
      </c>
      <c s="334">
        <f>SUM(H181:J181)</f>
        <v>0</v>
      </c>
      <c s="340"/>
      <c s="340"/>
      <c s="340"/>
      <c s="334">
        <f>SUM(L181:N181)</f>
        <v>0</v>
      </c>
      <c s="340"/>
      <c s="340"/>
      <c s="340"/>
      <c s="334">
        <f>SUM(P181:R181)</f>
        <v>0</v>
      </c>
      <c s="340"/>
      <c s="340"/>
      <c s="340"/>
      <c s="396"/>
    </row>
    <row customHeight="1" ht="17.25">
      <c s="81" t="s">
        <v>1875</v>
      </c>
      <c s="396">
        <v>1</v>
      </c>
      <c s="334">
        <f>SUM(D182:F182)</f>
        <v>15</v>
      </c>
      <c s="334">
        <f>SUM(H182,L182,P182)</f>
        <v>15</v>
      </c>
      <c s="334">
        <f>SUM(I182,M182,Q182)</f>
        <v>0</v>
      </c>
      <c s="334">
        <f>SUM(J182,N182,R182)</f>
        <v>0</v>
      </c>
      <c s="334">
        <f>SUM(H182:J182)</f>
        <v>15</v>
      </c>
      <c s="340">
        <v>15</v>
      </c>
      <c s="340"/>
      <c s="340"/>
      <c s="334">
        <f>SUM(L182:N182)</f>
        <v>0</v>
      </c>
      <c s="340"/>
      <c s="340"/>
      <c s="340"/>
      <c s="334">
        <f>SUM(P182:R182)</f>
        <v>0</v>
      </c>
      <c s="340"/>
      <c s="340"/>
      <c s="340"/>
      <c s="396"/>
    </row>
    <row customHeight="1" ht="17.25">
      <c s="81" t="s">
        <v>2557</v>
      </c>
      <c s="396"/>
      <c s="334">
        <f>SUM(D183:F183)</f>
        <v>0</v>
      </c>
      <c s="334">
        <f>SUM(H183,L183,P183)</f>
        <v>0</v>
      </c>
      <c s="334">
        <f>SUM(I183,M183,Q183)</f>
        <v>0</v>
      </c>
      <c s="334">
        <f>SUM(J183,N183,R183)</f>
        <v>0</v>
      </c>
      <c s="334">
        <f>SUM(H183:J183)</f>
        <v>0</v>
      </c>
      <c s="340"/>
      <c s="340"/>
      <c s="340"/>
      <c s="334">
        <f>SUM(L183:N183)</f>
        <v>0</v>
      </c>
      <c s="340"/>
      <c s="340"/>
      <c s="340"/>
      <c s="334">
        <f>SUM(P183:R183)</f>
        <v>0</v>
      </c>
      <c s="340"/>
      <c s="340"/>
      <c s="340"/>
      <c s="396"/>
    </row>
    <row customHeight="1" ht="17.25">
      <c s="81" t="s">
        <v>2569</v>
      </c>
      <c s="396"/>
      <c s="334">
        <f>SUM(D184:F184)</f>
        <v>0</v>
      </c>
      <c s="334">
        <f>SUM(H184,L184,P184)</f>
        <v>0</v>
      </c>
      <c s="334">
        <f>SUM(I184,M184,Q184)</f>
        <v>0</v>
      </c>
      <c s="334">
        <f>SUM(J184,N184,R184)</f>
        <v>0</v>
      </c>
      <c s="334">
        <f>SUM(H184:J184)</f>
        <v>0</v>
      </c>
      <c s="340"/>
      <c s="340"/>
      <c s="340"/>
      <c s="334">
        <f>SUM(L184:N184)</f>
        <v>0</v>
      </c>
      <c s="340"/>
      <c s="340"/>
      <c s="340"/>
      <c s="334">
        <f>SUM(P184:R184)</f>
        <v>0</v>
      </c>
      <c s="340"/>
      <c s="340"/>
      <c s="340"/>
      <c s="396"/>
    </row>
    <row customHeight="1" ht="17.25">
      <c s="81" t="s">
        <v>2690</v>
      </c>
      <c s="396"/>
      <c s="334">
        <f>SUM(D185:F185)</f>
        <v>0</v>
      </c>
      <c s="334">
        <f>SUM(H185,L185,P185)</f>
        <v>0</v>
      </c>
      <c s="334">
        <f>SUM(I185,M185,Q185)</f>
        <v>0</v>
      </c>
      <c s="334">
        <f>SUM(J185,N185,R185)</f>
        <v>0</v>
      </c>
      <c s="334">
        <f>SUM(H185:J185)</f>
        <v>0</v>
      </c>
      <c s="340"/>
      <c s="340"/>
      <c s="340"/>
      <c s="334">
        <f>SUM(L185:N185)</f>
        <v>0</v>
      </c>
      <c s="340"/>
      <c s="340"/>
      <c s="340"/>
      <c s="334">
        <f>SUM(P185:R185)</f>
        <v>0</v>
      </c>
      <c s="340"/>
      <c s="340"/>
      <c s="340"/>
      <c s="396"/>
    </row>
    <row customHeight="1" ht="17.25">
      <c s="81" t="s">
        <v>2266</v>
      </c>
      <c s="396"/>
      <c s="334">
        <f>SUM(D186:F186)</f>
        <v>0</v>
      </c>
      <c s="334">
        <f>SUM(H186,L186,P186)</f>
        <v>0</v>
      </c>
      <c s="334">
        <f>SUM(I186,M186,Q186)</f>
        <v>0</v>
      </c>
      <c s="334">
        <f>SUM(J186,N186,R186)</f>
        <v>0</v>
      </c>
      <c s="334">
        <f>SUM(H186:J186)</f>
        <v>0</v>
      </c>
      <c s="340"/>
      <c s="340"/>
      <c s="340"/>
      <c s="334">
        <f>SUM(L186:N186)</f>
        <v>0</v>
      </c>
      <c s="340"/>
      <c s="340"/>
      <c s="340"/>
      <c s="334">
        <f>SUM(P186:R186)</f>
        <v>0</v>
      </c>
      <c s="340"/>
      <c s="340"/>
      <c s="340"/>
      <c s="396"/>
    </row>
    <row customHeight="1" ht="17.25">
      <c s="84" t="s">
        <v>1886</v>
      </c>
      <c s="376">
        <f>SUM(B188:B192)</f>
        <v>5</v>
      </c>
      <c s="334">
        <f>SUM(D187:F187)</f>
        <v>88</v>
      </c>
      <c s="334">
        <f>SUM(H187,L187,P187)</f>
        <v>82</v>
      </c>
      <c s="334">
        <f>SUM(I187,M187,Q187)</f>
        <v>0</v>
      </c>
      <c s="334">
        <f>SUM(J187,N187,R187)</f>
        <v>6</v>
      </c>
      <c s="334">
        <f>SUM(H187:J187)</f>
        <v>61</v>
      </c>
      <c s="334">
        <f>SUM(H188:H192)</f>
        <v>57</v>
      </c>
      <c s="334">
        <f>SUM(I188:I192)</f>
        <v>0</v>
      </c>
      <c s="334">
        <f>SUM(J188:J192)</f>
        <v>4</v>
      </c>
      <c s="334">
        <f>SUM(L187:N187)</f>
        <v>27</v>
      </c>
      <c s="334">
        <f>SUM(L188:L192)</f>
        <v>25</v>
      </c>
      <c s="334">
        <f>SUM(M188:M192)</f>
        <v>0</v>
      </c>
      <c s="334">
        <f>SUM(N188:N192)</f>
        <v>2</v>
      </c>
      <c s="334">
        <f>SUM(P187:R187)</f>
        <v>0</v>
      </c>
      <c s="334">
        <f>SUM(P188:P192)</f>
        <v>0</v>
      </c>
      <c s="334">
        <f>SUM(Q188:Q192)</f>
        <v>0</v>
      </c>
      <c s="334">
        <f>SUM(R188:R192)</f>
        <v>0</v>
      </c>
      <c s="376">
        <f>SUM(S188:S192)</f>
        <v>0</v>
      </c>
    </row>
    <row customHeight="1" ht="17.25">
      <c s="81" t="s">
        <v>1887</v>
      </c>
      <c s="396">
        <v>3</v>
      </c>
      <c s="334">
        <f>SUM(D188:F188)</f>
        <v>52</v>
      </c>
      <c s="334">
        <f>SUM(H188,L188,P188)</f>
        <v>47</v>
      </c>
      <c s="334">
        <f>SUM(I188,M188,Q188)</f>
        <v>0</v>
      </c>
      <c s="334">
        <f>SUM(J188,N188,R188)</f>
        <v>5</v>
      </c>
      <c s="334">
        <f>SUM(H188:J188)</f>
        <v>25</v>
      </c>
      <c s="340">
        <v>22</v>
      </c>
      <c s="340"/>
      <c s="340">
        <v>3</v>
      </c>
      <c s="334">
        <f>SUM(L188:N188)</f>
        <v>27</v>
      </c>
      <c s="340">
        <v>25</v>
      </c>
      <c s="340"/>
      <c s="340">
        <v>2</v>
      </c>
      <c s="334">
        <f>SUM(P188:R188)</f>
        <v>0</v>
      </c>
      <c s="340"/>
      <c s="340"/>
      <c s="340"/>
      <c s="396"/>
    </row>
    <row customHeight="1" ht="17.25">
      <c s="81" t="s">
        <v>1893</v>
      </c>
      <c s="396">
        <v>1</v>
      </c>
      <c s="334">
        <f>SUM(D189:F189)</f>
        <v>10</v>
      </c>
      <c s="334">
        <f>SUM(H189,L189,P189)</f>
        <v>10</v>
      </c>
      <c s="334">
        <f>SUM(I189,M189,Q189)</f>
        <v>0</v>
      </c>
      <c s="334">
        <f>SUM(J189,N189,R189)</f>
        <v>0</v>
      </c>
      <c s="334">
        <f>SUM(H189:J189)</f>
        <v>10</v>
      </c>
      <c s="340">
        <v>10</v>
      </c>
      <c s="340"/>
      <c s="340"/>
      <c s="334">
        <f>SUM(L189:N189)</f>
        <v>0</v>
      </c>
      <c s="340"/>
      <c s="340"/>
      <c s="340"/>
      <c s="334">
        <f>SUM(P189:R189)</f>
        <v>0</v>
      </c>
      <c s="340"/>
      <c s="340"/>
      <c s="340"/>
      <c s="396"/>
    </row>
    <row customHeight="1" ht="17.25">
      <c s="81" t="s">
        <v>1897</v>
      </c>
      <c s="396">
        <v>1</v>
      </c>
      <c s="334">
        <f>SUM(D190:F190)</f>
        <v>26</v>
      </c>
      <c s="334">
        <f>SUM(H190,L190,P190)</f>
        <v>25</v>
      </c>
      <c s="334">
        <f>SUM(I190,M190,Q190)</f>
        <v>0</v>
      </c>
      <c s="334">
        <f>SUM(J190,N190,R190)</f>
        <v>1</v>
      </c>
      <c s="334">
        <f>SUM(H190:J190)</f>
        <v>26</v>
      </c>
      <c s="340">
        <v>25</v>
      </c>
      <c s="340"/>
      <c s="340">
        <v>1</v>
      </c>
      <c s="334">
        <f>SUM(L190:N190)</f>
        <v>0</v>
      </c>
      <c s="340"/>
      <c s="340"/>
      <c s="340"/>
      <c s="334">
        <f>SUM(P190:R190)</f>
        <v>0</v>
      </c>
      <c s="340"/>
      <c s="340"/>
      <c s="340"/>
      <c s="396"/>
    </row>
    <row customHeight="1" ht="17.25">
      <c s="81" t="s">
        <v>2692</v>
      </c>
      <c s="396"/>
      <c s="334">
        <f>SUM(D191:F191)</f>
        <v>0</v>
      </c>
      <c s="334">
        <f>SUM(H191,L191,P191)</f>
        <v>0</v>
      </c>
      <c s="334">
        <f>SUM(I191,M191,Q191)</f>
        <v>0</v>
      </c>
      <c s="334">
        <f>SUM(J191,N191,R191)</f>
        <v>0</v>
      </c>
      <c s="334">
        <f>SUM(H191:J191)</f>
        <v>0</v>
      </c>
      <c s="340"/>
      <c s="340"/>
      <c s="340"/>
      <c s="334">
        <f>SUM(L191:N191)</f>
        <v>0</v>
      </c>
      <c s="340"/>
      <c s="340"/>
      <c s="340"/>
      <c s="334">
        <f>SUM(P191:R191)</f>
        <v>0</v>
      </c>
      <c s="340"/>
      <c s="340"/>
      <c s="340"/>
      <c s="396"/>
    </row>
    <row customHeight="1" ht="17.25">
      <c s="81" t="s">
        <v>2267</v>
      </c>
      <c s="396"/>
      <c s="334">
        <f>SUM(D192:F192)</f>
        <v>0</v>
      </c>
      <c s="334">
        <f>SUM(H192,L192,P192)</f>
        <v>0</v>
      </c>
      <c s="334">
        <f>SUM(I192,M192,Q192)</f>
        <v>0</v>
      </c>
      <c s="334">
        <f>SUM(J192,N192,R192)</f>
        <v>0</v>
      </c>
      <c s="334">
        <f>SUM(H192:J192)</f>
        <v>0</v>
      </c>
      <c s="340"/>
      <c s="340"/>
      <c s="340"/>
      <c s="334">
        <f>SUM(L192:N192)</f>
        <v>0</v>
      </c>
      <c s="340"/>
      <c s="340"/>
      <c s="340"/>
      <c s="334">
        <f>SUM(P192:R192)</f>
        <v>0</v>
      </c>
      <c s="340"/>
      <c s="340"/>
      <c s="340"/>
      <c s="396"/>
    </row>
    <row customHeight="1" ht="17.25">
      <c s="84" t="s">
        <v>1903</v>
      </c>
      <c s="376">
        <f>SUM(B194:B198)</f>
        <v>0</v>
      </c>
      <c s="334">
        <f>SUM(D193:F193)</f>
        <v>0</v>
      </c>
      <c s="334">
        <f>SUM(H193,L193,P193)</f>
        <v>0</v>
      </c>
      <c s="334">
        <f>SUM(I193,M193,Q193)</f>
        <v>0</v>
      </c>
      <c s="334">
        <f>SUM(J193,N193,R193)</f>
        <v>0</v>
      </c>
      <c s="334">
        <f>SUM(H193:J193)</f>
        <v>0</v>
      </c>
      <c s="334">
        <f>SUM(H194:H198)</f>
        <v>0</v>
      </c>
      <c s="334">
        <f>SUM(I194:I198)</f>
        <v>0</v>
      </c>
      <c s="334">
        <f>SUM(J194:J198)</f>
        <v>0</v>
      </c>
      <c s="334">
        <f>SUM(L193:N193)</f>
        <v>0</v>
      </c>
      <c s="334">
        <f>SUM(L194:L198)</f>
        <v>0</v>
      </c>
      <c s="334">
        <f>SUM(M194:M198)</f>
        <v>0</v>
      </c>
      <c s="334">
        <f>SUM(N194:N198)</f>
        <v>0</v>
      </c>
      <c s="334">
        <f>SUM(P193:R193)</f>
        <v>0</v>
      </c>
      <c s="334">
        <f>SUM(P194:P198)</f>
        <v>0</v>
      </c>
      <c s="334">
        <f>SUM(Q194:Q198)</f>
        <v>0</v>
      </c>
      <c s="334">
        <f>SUM(R194:R198)</f>
        <v>0</v>
      </c>
      <c s="376">
        <f>SUM(S194:S198)</f>
        <v>0</v>
      </c>
    </row>
    <row customHeight="1" ht="17.25">
      <c s="81" t="s">
        <v>1904</v>
      </c>
      <c s="396"/>
      <c s="334">
        <f>SUM(D194:F194)</f>
        <v>0</v>
      </c>
      <c s="334">
        <f>SUM(H194,L194,P194)</f>
        <v>0</v>
      </c>
      <c s="334">
        <f>SUM(I194,M194,Q194)</f>
        <v>0</v>
      </c>
      <c s="334">
        <f>SUM(J194,N194,R194)</f>
        <v>0</v>
      </c>
      <c s="334">
        <f>SUM(H194:J194)</f>
        <v>0</v>
      </c>
      <c s="340"/>
      <c s="340"/>
      <c s="340"/>
      <c s="334">
        <f>SUM(L194:N194)</f>
        <v>0</v>
      </c>
      <c s="340"/>
      <c s="340"/>
      <c s="340"/>
      <c s="334">
        <f>SUM(P194:R194)</f>
        <v>0</v>
      </c>
      <c s="340"/>
      <c s="340"/>
      <c s="340"/>
      <c s="396"/>
    </row>
    <row customHeight="1" ht="17.25">
      <c s="81" t="s">
        <v>1907</v>
      </c>
      <c s="396"/>
      <c s="334">
        <f>SUM(D195:F195)</f>
        <v>0</v>
      </c>
      <c s="334">
        <f>SUM(H195,L195,P195)</f>
        <v>0</v>
      </c>
      <c s="334">
        <f>SUM(I195,M195,Q195)</f>
        <v>0</v>
      </c>
      <c s="334">
        <f>SUM(J195,N195,R195)</f>
        <v>0</v>
      </c>
      <c s="334">
        <f>SUM(H195:J195)</f>
        <v>0</v>
      </c>
      <c s="340"/>
      <c s="340"/>
      <c s="340"/>
      <c s="334">
        <f>SUM(L195:N195)</f>
        <v>0</v>
      </c>
      <c s="340"/>
      <c s="340"/>
      <c s="340"/>
      <c s="334">
        <f>SUM(P195:R195)</f>
        <v>0</v>
      </c>
      <c s="340"/>
      <c s="340"/>
      <c s="340"/>
      <c s="396"/>
    </row>
    <row customHeight="1" ht="17.25">
      <c s="81" t="s">
        <v>1917</v>
      </c>
      <c s="396"/>
      <c s="334">
        <f>SUM(D196:F196)</f>
        <v>0</v>
      </c>
      <c s="334">
        <f>SUM(H196,L196,P196)</f>
        <v>0</v>
      </c>
      <c s="334">
        <f>SUM(I196,M196,Q196)</f>
        <v>0</v>
      </c>
      <c s="334">
        <f>SUM(J196,N196,R196)</f>
        <v>0</v>
      </c>
      <c s="334">
        <f>SUM(H196:J196)</f>
        <v>0</v>
      </c>
      <c s="340"/>
      <c s="340"/>
      <c s="340"/>
      <c s="334">
        <f>SUM(L196:N196)</f>
        <v>0</v>
      </c>
      <c s="340"/>
      <c s="340"/>
      <c s="340"/>
      <c s="334">
        <f>SUM(P196:R196)</f>
        <v>0</v>
      </c>
      <c s="340"/>
      <c s="340"/>
      <c s="340"/>
      <c s="396"/>
    </row>
    <row customHeight="1" ht="17.25">
      <c s="81" t="s">
        <v>1923</v>
      </c>
      <c s="396"/>
      <c s="334">
        <f>SUM(D197:F197)</f>
        <v>0</v>
      </c>
      <c s="334">
        <f>SUM(H197,L197,P197)</f>
        <v>0</v>
      </c>
      <c s="334">
        <f>SUM(I197,M197,Q197)</f>
        <v>0</v>
      </c>
      <c s="334">
        <f>SUM(J197,N197,R197)</f>
        <v>0</v>
      </c>
      <c s="334">
        <f>SUM(H197:J197)</f>
        <v>0</v>
      </c>
      <c s="340"/>
      <c s="340"/>
      <c s="340"/>
      <c s="334">
        <f>SUM(L197:N197)</f>
        <v>0</v>
      </c>
      <c s="340"/>
      <c s="340"/>
      <c s="340"/>
      <c s="334">
        <f>SUM(P197:R197)</f>
        <v>0</v>
      </c>
      <c s="340"/>
      <c s="340"/>
      <c s="340"/>
      <c s="396"/>
    </row>
    <row customHeight="1" ht="17.25">
      <c s="81" t="s">
        <v>2268</v>
      </c>
      <c s="396"/>
      <c s="334">
        <f>SUM(D198:F198)</f>
        <v>0</v>
      </c>
      <c s="334">
        <f>SUM(H198,L198,P198)</f>
        <v>0</v>
      </c>
      <c s="334">
        <f>SUM(I198,M198,Q198)</f>
        <v>0</v>
      </c>
      <c s="334">
        <f>SUM(J198,N198,R198)</f>
        <v>0</v>
      </c>
      <c s="334">
        <f>SUM(H198:J198)</f>
        <v>0</v>
      </c>
      <c s="340"/>
      <c s="340"/>
      <c s="340"/>
      <c s="334">
        <f>SUM(L198:N198)</f>
        <v>0</v>
      </c>
      <c s="340"/>
      <c s="340"/>
      <c s="340"/>
      <c s="334">
        <f>SUM(P198:R198)</f>
        <v>0</v>
      </c>
      <c s="340"/>
      <c s="340"/>
      <c s="340"/>
      <c s="396"/>
    </row>
    <row customHeight="1" ht="17.25">
      <c s="84" t="s">
        <v>1928</v>
      </c>
      <c s="376">
        <f>SUM(B200:B208)</f>
        <v>0</v>
      </c>
      <c s="334">
        <f>SUM(D199:F199)</f>
        <v>0</v>
      </c>
      <c s="334">
        <f>SUM(H199,L199,P199)</f>
        <v>0</v>
      </c>
      <c s="334">
        <f>SUM(I199,M199,Q199)</f>
        <v>0</v>
      </c>
      <c s="334">
        <f>SUM(J199,N199,R199)</f>
        <v>0</v>
      </c>
      <c s="334">
        <f>SUM(H199:J199)</f>
        <v>0</v>
      </c>
      <c s="334">
        <f>SUM(H200:H208)</f>
        <v>0</v>
      </c>
      <c s="334">
        <f>SUM(I200:I208)</f>
        <v>0</v>
      </c>
      <c s="334">
        <f>SUM(J200:J208)</f>
        <v>0</v>
      </c>
      <c s="334">
        <f>SUM(L199:N199)</f>
        <v>0</v>
      </c>
      <c s="334">
        <f>SUM(L200:L208)</f>
        <v>0</v>
      </c>
      <c s="334">
        <f>SUM(M200:M208)</f>
        <v>0</v>
      </c>
      <c s="334">
        <f>SUM(N200:N208)</f>
        <v>0</v>
      </c>
      <c s="334">
        <f>SUM(P199:R199)</f>
        <v>0</v>
      </c>
      <c s="334">
        <f>SUM(P200:P208)</f>
        <v>0</v>
      </c>
      <c s="334">
        <f>SUM(Q200:Q208)</f>
        <v>0</v>
      </c>
      <c s="334">
        <f>SUM(R200:R208)</f>
        <v>0</v>
      </c>
      <c s="376">
        <f>SUM(S200:S208)</f>
        <v>0</v>
      </c>
    </row>
    <row customHeight="1" ht="17.25">
      <c s="81" t="s">
        <v>1929</v>
      </c>
      <c s="396"/>
      <c s="334">
        <f>SUM(D200:F200)</f>
        <v>0</v>
      </c>
      <c s="334">
        <f>SUM(H200,L200,P200)</f>
        <v>0</v>
      </c>
      <c s="334">
        <f>SUM(I200,M200,Q200)</f>
        <v>0</v>
      </c>
      <c s="334">
        <f>SUM(J200,N200,R200)</f>
        <v>0</v>
      </c>
      <c s="334">
        <f>SUM(H200:J200)</f>
        <v>0</v>
      </c>
      <c s="340"/>
      <c s="340"/>
      <c s="340"/>
      <c s="334">
        <f>SUM(L200:N200)</f>
        <v>0</v>
      </c>
      <c s="340"/>
      <c s="340"/>
      <c s="340"/>
      <c s="334">
        <f>SUM(P200:R200)</f>
        <v>0</v>
      </c>
      <c s="340"/>
      <c s="340"/>
      <c s="340"/>
      <c s="396"/>
    </row>
    <row customHeight="1" ht="17.25">
      <c s="81" t="s">
        <v>1930</v>
      </c>
      <c s="396"/>
      <c s="334">
        <f>SUM(D201:F201)</f>
        <v>0</v>
      </c>
      <c s="334">
        <f>SUM(H201,L201,P201)</f>
        <v>0</v>
      </c>
      <c s="334">
        <f>SUM(I201,M201,Q201)</f>
        <v>0</v>
      </c>
      <c s="334">
        <f>SUM(J201,N201,R201)</f>
        <v>0</v>
      </c>
      <c s="334">
        <f>SUM(H201:J201)</f>
        <v>0</v>
      </c>
      <c s="340"/>
      <c s="340"/>
      <c s="340"/>
      <c s="334">
        <f>SUM(L201:N201)</f>
        <v>0</v>
      </c>
      <c s="340"/>
      <c s="340"/>
      <c s="340"/>
      <c s="334">
        <f>SUM(P201:R201)</f>
        <v>0</v>
      </c>
      <c s="340"/>
      <c s="340"/>
      <c s="340"/>
      <c s="396"/>
    </row>
    <row customHeight="1" ht="17.25">
      <c s="81" t="s">
        <v>1931</v>
      </c>
      <c s="396"/>
      <c s="334">
        <f>SUM(D202:F202)</f>
        <v>0</v>
      </c>
      <c s="334">
        <f>SUM(H202,L202,P202)</f>
        <v>0</v>
      </c>
      <c s="334">
        <f>SUM(I202,M202,Q202)</f>
        <v>0</v>
      </c>
      <c s="334">
        <f>SUM(J202,N202,R202)</f>
        <v>0</v>
      </c>
      <c s="334">
        <f>SUM(H202:J202)</f>
        <v>0</v>
      </c>
      <c s="340"/>
      <c s="340"/>
      <c s="340"/>
      <c s="334">
        <f>SUM(L202:N202)</f>
        <v>0</v>
      </c>
      <c s="340"/>
      <c s="340"/>
      <c s="340"/>
      <c s="334">
        <f>SUM(P202:R202)</f>
        <v>0</v>
      </c>
      <c s="340"/>
      <c s="340"/>
      <c s="340"/>
      <c s="396"/>
    </row>
    <row customHeight="1" ht="17.25">
      <c s="81" t="s">
        <v>1932</v>
      </c>
      <c s="396"/>
      <c s="334">
        <f>SUM(D203:F203)</f>
        <v>0</v>
      </c>
      <c s="334">
        <f>SUM(H203,L203,P203)</f>
        <v>0</v>
      </c>
      <c s="334">
        <f>SUM(I203,M203,Q203)</f>
        <v>0</v>
      </c>
      <c s="334">
        <f>SUM(J203,N203,R203)</f>
        <v>0</v>
      </c>
      <c s="334">
        <f>SUM(H203:J203)</f>
        <v>0</v>
      </c>
      <c s="340"/>
      <c s="340"/>
      <c s="340"/>
      <c s="334">
        <f>SUM(L203:N203)</f>
        <v>0</v>
      </c>
      <c s="340"/>
      <c s="340"/>
      <c s="340"/>
      <c s="334">
        <f>SUM(P203:R203)</f>
        <v>0</v>
      </c>
      <c s="340"/>
      <c s="340"/>
      <c s="340"/>
      <c s="396"/>
    </row>
    <row customHeight="1" ht="17.25">
      <c s="81" t="s">
        <v>1933</v>
      </c>
      <c s="396"/>
      <c s="334">
        <f>SUM(D204:F204)</f>
        <v>0</v>
      </c>
      <c s="334">
        <f>SUM(H204,L204,P204)</f>
        <v>0</v>
      </c>
      <c s="334">
        <f>SUM(I204,M204,Q204)</f>
        <v>0</v>
      </c>
      <c s="334">
        <f>SUM(J204,N204,R204)</f>
        <v>0</v>
      </c>
      <c s="334">
        <f>SUM(H204:J204)</f>
        <v>0</v>
      </c>
      <c s="340"/>
      <c s="340"/>
      <c s="340"/>
      <c s="334">
        <f>SUM(L204:N204)</f>
        <v>0</v>
      </c>
      <c s="340"/>
      <c s="340"/>
      <c s="340"/>
      <c s="334">
        <f>SUM(P204:R204)</f>
        <v>0</v>
      </c>
      <c s="340"/>
      <c s="340"/>
      <c s="340"/>
      <c s="396"/>
    </row>
    <row customHeight="1" ht="17.25">
      <c s="81" t="s">
        <v>1661</v>
      </c>
      <c s="396"/>
      <c s="334">
        <f>SUM(D205:F205)</f>
        <v>0</v>
      </c>
      <c s="334">
        <f>SUM(H205,L205,P205)</f>
        <v>0</v>
      </c>
      <c s="334">
        <f>SUM(I205,M205,Q205)</f>
        <v>0</v>
      </c>
      <c s="334">
        <f>SUM(J205,N205,R205)</f>
        <v>0</v>
      </c>
      <c s="334">
        <f>SUM(H205:J205)</f>
        <v>0</v>
      </c>
      <c s="340"/>
      <c s="340"/>
      <c s="340"/>
      <c s="334">
        <f>SUM(L205:N205)</f>
        <v>0</v>
      </c>
      <c s="340"/>
      <c s="340"/>
      <c s="340"/>
      <c s="334">
        <f>SUM(P205:R205)</f>
        <v>0</v>
      </c>
      <c s="340"/>
      <c s="340"/>
      <c s="340"/>
      <c s="396"/>
    </row>
    <row customHeight="1" ht="17.25">
      <c s="81" t="s">
        <v>1934</v>
      </c>
      <c s="396"/>
      <c s="334">
        <f>SUM(D206:F206)</f>
        <v>0</v>
      </c>
      <c s="334">
        <f>SUM(H206,L206,P206)</f>
        <v>0</v>
      </c>
      <c s="334">
        <f>SUM(I206,M206,Q206)</f>
        <v>0</v>
      </c>
      <c s="334">
        <f>SUM(J206,N206,R206)</f>
        <v>0</v>
      </c>
      <c s="334">
        <f>SUM(H206:J206)</f>
        <v>0</v>
      </c>
      <c s="340"/>
      <c s="340"/>
      <c s="340"/>
      <c s="334">
        <f>SUM(L206:N206)</f>
        <v>0</v>
      </c>
      <c s="340"/>
      <c s="340"/>
      <c s="340"/>
      <c s="334">
        <f>SUM(P206:R206)</f>
        <v>0</v>
      </c>
      <c s="340"/>
      <c s="340"/>
      <c s="340"/>
      <c s="396"/>
    </row>
    <row customHeight="1" ht="17.25">
      <c s="81" t="s">
        <v>1935</v>
      </c>
      <c s="396"/>
      <c s="334">
        <f>SUM(D207:F207)</f>
        <v>0</v>
      </c>
      <c s="334">
        <f>SUM(H207,L207,P207)</f>
        <v>0</v>
      </c>
      <c s="334">
        <f>SUM(I207,M207,Q207)</f>
        <v>0</v>
      </c>
      <c s="334">
        <f>SUM(J207,N207,R207)</f>
        <v>0</v>
      </c>
      <c s="334">
        <f>SUM(H207:J207)</f>
        <v>0</v>
      </c>
      <c s="340"/>
      <c s="340"/>
      <c s="340"/>
      <c s="334">
        <f>SUM(L207:N207)</f>
        <v>0</v>
      </c>
      <c s="340"/>
      <c s="340"/>
      <c s="340"/>
      <c s="334">
        <f>SUM(P207:R207)</f>
        <v>0</v>
      </c>
      <c s="340"/>
      <c s="340"/>
      <c s="340"/>
      <c s="396"/>
    </row>
    <row customHeight="1" ht="17.25">
      <c s="81" t="s">
        <v>1936</v>
      </c>
      <c s="396"/>
      <c s="334">
        <f>SUM(D208:F208)</f>
        <v>0</v>
      </c>
      <c s="334">
        <f>SUM(H208,L208,P208)</f>
        <v>0</v>
      </c>
      <c s="334">
        <f>SUM(I208,M208,Q208)</f>
        <v>0</v>
      </c>
      <c s="334">
        <f>SUM(J208,N208,R208)</f>
        <v>0</v>
      </c>
      <c s="334">
        <f>SUM(H208:J208)</f>
        <v>0</v>
      </c>
      <c s="340"/>
      <c s="340"/>
      <c s="340"/>
      <c s="334">
        <f>SUM(L208:N208)</f>
        <v>0</v>
      </c>
      <c s="340"/>
      <c s="340"/>
      <c s="340"/>
      <c s="334">
        <f>SUM(P208:R208)</f>
        <v>0</v>
      </c>
      <c s="340"/>
      <c s="340"/>
      <c s="340"/>
      <c s="396"/>
    </row>
    <row s="491" customFormat="1" customHeight="1" ht="17.25">
      <c s="188" t="s">
        <v>1937</v>
      </c>
      <c s="376">
        <f>SUM(B210:B215)</f>
        <v>8</v>
      </c>
      <c s="334">
        <f>SUM(D209:F209)</f>
        <v>159</v>
      </c>
      <c s="334">
        <f>SUM(H209,L209,P209)</f>
        <v>142</v>
      </c>
      <c s="334">
        <f>SUM(I209,M209,Q209)</f>
        <v>0</v>
      </c>
      <c s="334">
        <f>SUM(J209,N209,R209)</f>
        <v>17</v>
      </c>
      <c s="334">
        <f>SUM(H209:J209)</f>
        <v>38</v>
      </c>
      <c s="334">
        <f>SUM(H210:H215)</f>
        <v>30</v>
      </c>
      <c s="334">
        <f>SUM(I210:I215)</f>
        <v>0</v>
      </c>
      <c s="334">
        <f>SUM(J210:J215)</f>
        <v>8</v>
      </c>
      <c s="334">
        <f>SUM(L209:N209)</f>
        <v>121</v>
      </c>
      <c s="334">
        <f>SUM(L210:L215)</f>
        <v>112</v>
      </c>
      <c s="334">
        <f>SUM(M210:M215)</f>
        <v>0</v>
      </c>
      <c s="334">
        <f>SUM(N210:N215)</f>
        <v>9</v>
      </c>
      <c s="334">
        <f>SUM(P209:R209)</f>
        <v>0</v>
      </c>
      <c s="334">
        <f>SUM(P210:P215)</f>
        <v>0</v>
      </c>
      <c s="334">
        <f>SUM(Q210:Q215)</f>
        <v>0</v>
      </c>
      <c s="334">
        <f>SUM(R210:R215)</f>
        <v>0</v>
      </c>
      <c s="376">
        <f>SUM(S210:S215)</f>
        <v>0</v>
      </c>
    </row>
    <row customHeight="1" ht="17.25">
      <c s="81" t="s">
        <v>1938</v>
      </c>
      <c s="396">
        <v>8</v>
      </c>
      <c s="334">
        <f>SUM(D210:F210)</f>
        <v>159</v>
      </c>
      <c s="334">
        <f>SUM(H210,L210,P210)</f>
        <v>142</v>
      </c>
      <c s="334">
        <f>SUM(I210,M210,Q210)</f>
        <v>0</v>
      </c>
      <c s="334">
        <f>SUM(J210,N210,R210)</f>
        <v>17</v>
      </c>
      <c s="334">
        <f>SUM(H210:J210)</f>
        <v>38</v>
      </c>
      <c s="340">
        <v>30</v>
      </c>
      <c s="340"/>
      <c s="340">
        <v>8</v>
      </c>
      <c s="334">
        <f>SUM(L210:N210)</f>
        <v>121</v>
      </c>
      <c s="340">
        <v>112</v>
      </c>
      <c s="340"/>
      <c s="340">
        <v>9</v>
      </c>
      <c s="334">
        <f>SUM(P210:R210)</f>
        <v>0</v>
      </c>
      <c s="340"/>
      <c s="340"/>
      <c s="340"/>
      <c s="396"/>
    </row>
    <row customHeight="1" ht="17.25">
      <c s="81" t="s">
        <v>1955</v>
      </c>
      <c s="396"/>
      <c s="334">
        <f>SUM(D211:F211)</f>
        <v>0</v>
      </c>
      <c s="334">
        <f>SUM(H211,L211,P211)</f>
        <v>0</v>
      </c>
      <c s="334">
        <f>SUM(I211,M211,Q211)</f>
        <v>0</v>
      </c>
      <c s="334">
        <f>SUM(J211,N211,R211)</f>
        <v>0</v>
      </c>
      <c s="334">
        <f>SUM(H211:J211)</f>
        <v>0</v>
      </c>
      <c s="340"/>
      <c s="340"/>
      <c s="340"/>
      <c s="334">
        <f>SUM(L211:N211)</f>
        <v>0</v>
      </c>
      <c s="340"/>
      <c s="340"/>
      <c s="340"/>
      <c s="334">
        <f>SUM(P211:R211)</f>
        <v>0</v>
      </c>
      <c s="340"/>
      <c s="340"/>
      <c s="340"/>
      <c s="396"/>
    </row>
    <row customHeight="1" ht="17.25">
      <c s="81" t="s">
        <v>1971</v>
      </c>
      <c s="396"/>
      <c s="334">
        <f>SUM(D212:F212)</f>
        <v>0</v>
      </c>
      <c s="334">
        <f>SUM(H212,L212,P212)</f>
        <v>0</v>
      </c>
      <c s="334">
        <f>SUM(I212,M212,Q212)</f>
        <v>0</v>
      </c>
      <c s="334">
        <f>SUM(J212,N212,R212)</f>
        <v>0</v>
      </c>
      <c s="334">
        <f>SUM(H212:J212)</f>
        <v>0</v>
      </c>
      <c s="340"/>
      <c s="340"/>
      <c s="340"/>
      <c s="334">
        <f>SUM(L212:N212)</f>
        <v>0</v>
      </c>
      <c s="340"/>
      <c s="340"/>
      <c s="340"/>
      <c s="334">
        <f>SUM(P212:R212)</f>
        <v>0</v>
      </c>
      <c s="340"/>
      <c s="340"/>
      <c s="340"/>
      <c s="396"/>
    </row>
    <row customHeight="1" ht="17.25">
      <c s="81" t="s">
        <v>1976</v>
      </c>
      <c s="396"/>
      <c s="334">
        <f>SUM(D213:F213)</f>
        <v>0</v>
      </c>
      <c s="334">
        <f>SUM(H213,L213,P213)</f>
        <v>0</v>
      </c>
      <c s="334">
        <f>SUM(I213,M213,Q213)</f>
        <v>0</v>
      </c>
      <c s="334">
        <f>SUM(J213,N213,R213)</f>
        <v>0</v>
      </c>
      <c s="334">
        <f>SUM(H213:J213)</f>
        <v>0</v>
      </c>
      <c s="340"/>
      <c s="340"/>
      <c s="340"/>
      <c s="334">
        <f>SUM(L213:N213)</f>
        <v>0</v>
      </c>
      <c s="340"/>
      <c s="340"/>
      <c s="340"/>
      <c s="334">
        <f>SUM(P213:R213)</f>
        <v>0</v>
      </c>
      <c s="340"/>
      <c s="340"/>
      <c s="340"/>
      <c s="396"/>
    </row>
    <row customHeight="1" ht="17.25">
      <c s="81" t="s">
        <v>1986</v>
      </c>
      <c s="396"/>
      <c s="334">
        <f>SUM(D214:F214)</f>
        <v>0</v>
      </c>
      <c s="334">
        <f>SUM(H214,L214,P214)</f>
        <v>0</v>
      </c>
      <c s="334">
        <f>SUM(I214,M214,Q214)</f>
        <v>0</v>
      </c>
      <c s="334">
        <f>SUM(J214,N214,R214)</f>
        <v>0</v>
      </c>
      <c s="334">
        <f>SUM(H214:J214)</f>
        <v>0</v>
      </c>
      <c s="340"/>
      <c s="340"/>
      <c s="340"/>
      <c s="334">
        <f>SUM(L214:N214)</f>
        <v>0</v>
      </c>
      <c s="340"/>
      <c s="340"/>
      <c s="340"/>
      <c s="334">
        <f>SUM(P214:R214)</f>
        <v>0</v>
      </c>
      <c s="340"/>
      <c s="340"/>
      <c s="340"/>
      <c s="396"/>
    </row>
    <row customHeight="1" ht="17.25">
      <c s="81" t="s">
        <v>1999</v>
      </c>
      <c s="396"/>
      <c s="334">
        <f>SUM(D215:F215)</f>
        <v>0</v>
      </c>
      <c s="334">
        <f>SUM(H215,L215,P215)</f>
        <v>0</v>
      </c>
      <c s="334">
        <f>SUM(I215,M215,Q215)</f>
        <v>0</v>
      </c>
      <c s="334">
        <f>SUM(J215,N215,R215)</f>
        <v>0</v>
      </c>
      <c s="334">
        <f>SUM(H215:J215)</f>
        <v>0</v>
      </c>
      <c s="340"/>
      <c s="340"/>
      <c s="340"/>
      <c s="334">
        <f>SUM(L215:N215)</f>
        <v>0</v>
      </c>
      <c s="340"/>
      <c s="340"/>
      <c s="340"/>
      <c s="334">
        <f>SUM(P215:R215)</f>
        <v>0</v>
      </c>
      <c s="340"/>
      <c s="340"/>
      <c s="340"/>
      <c s="396"/>
    </row>
    <row customHeight="1" ht="17.25">
      <c s="84" t="s">
        <v>2000</v>
      </c>
      <c s="376">
        <f>SUM(B217:B219)</f>
        <v>0</v>
      </c>
      <c s="334">
        <f>SUM(D216:F216)</f>
        <v>0</v>
      </c>
      <c s="334">
        <f>SUM(H216,L216,P216)</f>
        <v>0</v>
      </c>
      <c s="334">
        <f>SUM(I216,M216,Q216)</f>
        <v>0</v>
      </c>
      <c s="334">
        <f>SUM(J216,N216,R216)</f>
        <v>0</v>
      </c>
      <c s="334">
        <f>SUM(H216:J216)</f>
        <v>0</v>
      </c>
      <c s="334">
        <f>SUM(H217:H219)</f>
        <v>0</v>
      </c>
      <c s="334">
        <f>SUM(I217:I219)</f>
        <v>0</v>
      </c>
      <c s="334">
        <f>SUM(J217:J219)</f>
        <v>0</v>
      </c>
      <c s="334">
        <f>SUM(L216:N216)</f>
        <v>0</v>
      </c>
      <c s="334">
        <f>SUM(L217:L219)</f>
        <v>0</v>
      </c>
      <c s="334">
        <f>SUM(M217:M219)</f>
        <v>0</v>
      </c>
      <c s="334">
        <f>SUM(N217:N219)</f>
        <v>0</v>
      </c>
      <c s="334">
        <f>SUM(P216:R216)</f>
        <v>0</v>
      </c>
      <c s="334">
        <f>SUM(P217:P219)</f>
        <v>0</v>
      </c>
      <c s="334">
        <f>SUM(Q217:Q219)</f>
        <v>0</v>
      </c>
      <c s="334">
        <f>SUM(R217:R219)</f>
        <v>0</v>
      </c>
      <c s="376">
        <f>SUM(S217:S219)</f>
        <v>0</v>
      </c>
    </row>
    <row customHeight="1" ht="17.25">
      <c s="81" t="s">
        <v>2001</v>
      </c>
      <c s="396"/>
      <c s="334">
        <f>SUM(D217:F217)</f>
        <v>0</v>
      </c>
      <c s="334">
        <f>SUM(H217,L217,P217)</f>
        <v>0</v>
      </c>
      <c s="334">
        <f>SUM(I217,M217,Q217)</f>
        <v>0</v>
      </c>
      <c s="334">
        <f>SUM(J217,N217,R217)</f>
        <v>0</v>
      </c>
      <c s="334">
        <f>SUM(H217:J217)</f>
        <v>0</v>
      </c>
      <c s="340"/>
      <c s="340"/>
      <c s="340"/>
      <c s="334">
        <f>SUM(L217:N217)</f>
        <v>0</v>
      </c>
      <c s="340"/>
      <c s="340"/>
      <c s="340"/>
      <c s="334">
        <f>SUM(P217:R217)</f>
        <v>0</v>
      </c>
      <c s="340"/>
      <c s="340"/>
      <c s="340"/>
      <c s="396"/>
    </row>
    <row customHeight="1" ht="17.25">
      <c s="81" t="s">
        <v>2010</v>
      </c>
      <c s="396"/>
      <c s="334">
        <f>SUM(D218:F218)</f>
        <v>0</v>
      </c>
      <c s="334">
        <f>SUM(H218,L218,P218)</f>
        <v>0</v>
      </c>
      <c s="334">
        <f>SUM(I218,M218,Q218)</f>
        <v>0</v>
      </c>
      <c s="334">
        <f>SUM(J218,N218,R218)</f>
        <v>0</v>
      </c>
      <c s="334">
        <f>SUM(H218:J218)</f>
        <v>0</v>
      </c>
      <c s="340"/>
      <c s="340"/>
      <c s="340"/>
      <c s="334">
        <f>SUM(L218:N218)</f>
        <v>0</v>
      </c>
      <c s="340"/>
      <c s="340"/>
      <c s="340"/>
      <c s="334">
        <f>SUM(P218:R218)</f>
        <v>0</v>
      </c>
      <c s="340"/>
      <c s="340"/>
      <c s="340"/>
      <c s="396"/>
    </row>
    <row customHeight="1" ht="17.25">
      <c s="81" t="s">
        <v>2014</v>
      </c>
      <c s="396"/>
      <c s="334">
        <f>SUM(D219:F219)</f>
        <v>0</v>
      </c>
      <c s="334">
        <f>SUM(H219,L219,P219)</f>
        <v>0</v>
      </c>
      <c s="334">
        <f>SUM(I219,M219,Q219)</f>
        <v>0</v>
      </c>
      <c s="334">
        <f>SUM(J219,N219,R219)</f>
        <v>0</v>
      </c>
      <c s="334">
        <f>SUM(H219:J219)</f>
        <v>0</v>
      </c>
      <c s="340"/>
      <c s="340"/>
      <c s="340"/>
      <c s="334">
        <f>SUM(L219:N219)</f>
        <v>0</v>
      </c>
      <c s="340"/>
      <c s="340"/>
      <c s="340"/>
      <c s="334">
        <f>SUM(P219:R219)</f>
        <v>0</v>
      </c>
      <c s="340"/>
      <c s="340"/>
      <c s="340"/>
      <c s="396"/>
    </row>
    <row customHeight="1" ht="17.25">
      <c s="84" t="s">
        <v>2017</v>
      </c>
      <c s="376">
        <f>SUM(B221:B225)</f>
        <v>2</v>
      </c>
      <c s="334">
        <f>SUM(D220:F220)</f>
        <v>54</v>
      </c>
      <c s="334">
        <f>SUM(H220,L220,P220)</f>
        <v>49</v>
      </c>
      <c s="334">
        <f>SUM(I220,M220,Q220)</f>
        <v>0</v>
      </c>
      <c s="334">
        <f>SUM(J220,N220,R220)</f>
        <v>5</v>
      </c>
      <c s="334">
        <f>SUM(H220:J220)</f>
        <v>3</v>
      </c>
      <c s="334">
        <f>SUM(H221:H225)</f>
        <v>3</v>
      </c>
      <c s="334">
        <f>SUM(I221:I225)</f>
        <v>0</v>
      </c>
      <c s="334">
        <f>SUM(J221:J225)</f>
        <v>0</v>
      </c>
      <c s="334">
        <f>SUM(L220:N220)</f>
        <v>51</v>
      </c>
      <c s="334">
        <f>SUM(L221:L225)</f>
        <v>46</v>
      </c>
      <c s="334">
        <f>SUM(M221:M225)</f>
        <v>0</v>
      </c>
      <c s="334">
        <f>SUM(N221:N225)</f>
        <v>5</v>
      </c>
      <c s="334">
        <f>SUM(P220:R220)</f>
        <v>0</v>
      </c>
      <c s="334">
        <f>SUM(P221:P225)</f>
        <v>0</v>
      </c>
      <c s="334">
        <f>SUM(Q221:Q225)</f>
        <v>0</v>
      </c>
      <c s="334">
        <f>SUM(R221:R225)</f>
        <v>0</v>
      </c>
      <c s="376">
        <f>SUM(S221:S225)</f>
        <v>0</v>
      </c>
    </row>
    <row customHeight="1" ht="17.25">
      <c s="81" t="s">
        <v>2018</v>
      </c>
      <c s="396">
        <v>1</v>
      </c>
      <c s="334">
        <f>SUM(D221:F221)</f>
        <v>49</v>
      </c>
      <c s="334">
        <f>SUM(H221,L221,P221)</f>
        <v>45</v>
      </c>
      <c s="334">
        <f>SUM(I221,M221,Q221)</f>
        <v>0</v>
      </c>
      <c s="334">
        <f>SUM(J221,N221,R221)</f>
        <v>4</v>
      </c>
      <c s="334">
        <f>SUM(H221:J221)</f>
        <v>3</v>
      </c>
      <c s="340">
        <v>3</v>
      </c>
      <c s="340"/>
      <c s="340"/>
      <c s="334">
        <f>SUM(L221:N221)</f>
        <v>46</v>
      </c>
      <c s="340">
        <v>42</v>
      </c>
      <c s="340"/>
      <c s="340">
        <v>4</v>
      </c>
      <c s="334">
        <f>SUM(P221:R221)</f>
        <v>0</v>
      </c>
      <c s="340"/>
      <c s="340"/>
      <c s="340"/>
      <c s="396"/>
    </row>
    <row customHeight="1" ht="17.25">
      <c s="81" t="s">
        <v>2029</v>
      </c>
      <c s="396">
        <v>1</v>
      </c>
      <c s="334">
        <f>SUM(D222:F222)</f>
        <v>5</v>
      </c>
      <c s="334">
        <f>SUM(H222,L222,P222)</f>
        <v>4</v>
      </c>
      <c s="334">
        <f>SUM(I222,M222,Q222)</f>
        <v>0</v>
      </c>
      <c s="334">
        <f>SUM(J222,N222,R222)</f>
        <v>1</v>
      </c>
      <c s="334">
        <f>SUM(H222:J222)</f>
        <v>0</v>
      </c>
      <c s="340"/>
      <c s="340"/>
      <c s="340"/>
      <c s="334">
        <f>SUM(L222:N222)</f>
        <v>5</v>
      </c>
      <c s="340">
        <v>4</v>
      </c>
      <c s="340"/>
      <c s="340">
        <v>1</v>
      </c>
      <c s="334">
        <f>SUM(P222:R222)</f>
        <v>0</v>
      </c>
      <c s="340"/>
      <c s="340"/>
      <c s="340"/>
      <c s="396"/>
    </row>
    <row customHeight="1" ht="17.25">
      <c s="81" t="s">
        <v>2039</v>
      </c>
      <c s="396"/>
      <c s="334">
        <f>SUM(D223:F223)</f>
        <v>0</v>
      </c>
      <c s="334">
        <f>SUM(H223,L223,P223)</f>
        <v>0</v>
      </c>
      <c s="334">
        <f>SUM(I223,M223,Q223)</f>
        <v>0</v>
      </c>
      <c s="334">
        <f>SUM(J223,N223,R223)</f>
        <v>0</v>
      </c>
      <c s="334">
        <f>SUM(H223:J223)</f>
        <v>0</v>
      </c>
      <c s="340"/>
      <c s="340"/>
      <c s="340"/>
      <c s="334">
        <f>SUM(L223:N223)</f>
        <v>0</v>
      </c>
      <c s="340"/>
      <c s="340"/>
      <c s="340"/>
      <c s="334">
        <f>SUM(P223:R223)</f>
        <v>0</v>
      </c>
      <c s="340"/>
      <c s="340"/>
      <c s="340"/>
      <c s="396"/>
    </row>
    <row customHeight="1" ht="17.25">
      <c s="81" t="s">
        <v>2045</v>
      </c>
      <c s="396"/>
      <c s="334">
        <f>SUM(D224:F224)</f>
        <v>0</v>
      </c>
      <c s="334">
        <f>SUM(H224,L224,P224)</f>
        <v>0</v>
      </c>
      <c s="334">
        <f>SUM(I224,M224,Q224)</f>
        <v>0</v>
      </c>
      <c s="334">
        <f>SUM(J224,N224,R224)</f>
        <v>0</v>
      </c>
      <c s="334">
        <f>SUM(H224:J224)</f>
        <v>0</v>
      </c>
      <c s="340"/>
      <c s="340"/>
      <c s="340"/>
      <c s="334">
        <f>SUM(L224:N224)</f>
        <v>0</v>
      </c>
      <c s="340"/>
      <c s="340"/>
      <c s="340"/>
      <c s="334">
        <f>SUM(P224:R224)</f>
        <v>0</v>
      </c>
      <c s="340"/>
      <c s="340"/>
      <c s="340"/>
      <c s="396"/>
    </row>
    <row customHeight="1" ht="17.25">
      <c s="81" t="s">
        <v>2051</v>
      </c>
      <c s="396"/>
      <c s="334">
        <f>SUM(D225:F225)</f>
        <v>0</v>
      </c>
      <c s="334">
        <f>SUM(H225,L225,P225)</f>
        <v>0</v>
      </c>
      <c s="334">
        <f>SUM(I225,M225,Q225)</f>
        <v>0</v>
      </c>
      <c s="334">
        <f>SUM(J225,N225,R225)</f>
        <v>0</v>
      </c>
      <c s="334">
        <f>SUM(H225:J225)</f>
        <v>0</v>
      </c>
      <c s="340"/>
      <c s="340"/>
      <c s="340"/>
      <c s="334">
        <f>SUM(L225:N225)</f>
        <v>0</v>
      </c>
      <c s="340"/>
      <c s="340"/>
      <c s="340"/>
      <c s="334">
        <f>SUM(P225:R225)</f>
        <v>0</v>
      </c>
      <c s="340"/>
      <c s="340"/>
      <c s="340"/>
      <c s="396"/>
    </row>
    <row customHeight="1" ht="17.25">
      <c s="80" t="s">
        <v>2063</v>
      </c>
      <c s="376">
        <f>SUM(B227:B230)</f>
        <v>0</v>
      </c>
      <c s="334">
        <f>SUM(D226:F226)</f>
        <v>0</v>
      </c>
      <c s="334">
        <f>SUM(H226,L226,P226)</f>
        <v>0</v>
      </c>
      <c s="334">
        <f>SUM(I226,M226,Q226)</f>
        <v>0</v>
      </c>
      <c s="334">
        <f>SUM(J226,N226,R226)</f>
        <v>0</v>
      </c>
      <c s="334">
        <f>SUM(H226:J226)</f>
        <v>0</v>
      </c>
      <c s="334">
        <f>SUM(H227:H230)</f>
        <v>0</v>
      </c>
      <c s="334">
        <f>SUM(I227:I230)</f>
        <v>0</v>
      </c>
      <c s="334">
        <f>SUM(J227:J230)</f>
        <v>0</v>
      </c>
      <c s="334">
        <f>SUM(L226:N226)</f>
        <v>0</v>
      </c>
      <c s="334">
        <f>SUM(L227:L230)</f>
        <v>0</v>
      </c>
      <c s="334">
        <f>SUM(M227:M230)</f>
        <v>0</v>
      </c>
      <c s="334">
        <f>SUM(N227:N230)</f>
        <v>0</v>
      </c>
      <c s="334">
        <f>SUM(P226:R226)</f>
        <v>0</v>
      </c>
      <c s="334">
        <f>SUM(P227:P230)</f>
        <v>0</v>
      </c>
      <c s="334">
        <f>SUM(Q227:Q230)</f>
        <v>0</v>
      </c>
      <c s="334">
        <f>SUM(R227:R230)</f>
        <v>0</v>
      </c>
      <c s="376">
        <f>SUM(S227:S230)</f>
        <v>0</v>
      </c>
    </row>
    <row customHeight="1" ht="17.25">
      <c s="81" t="s">
        <v>2651</v>
      </c>
      <c s="396"/>
      <c s="334">
        <f>SUM(D227:F227)</f>
        <v>0</v>
      </c>
      <c s="334">
        <f>SUM(H227,L227,P227)</f>
        <v>0</v>
      </c>
      <c s="334">
        <f>SUM(I227,M227,Q227)</f>
        <v>0</v>
      </c>
      <c s="334">
        <f>SUM(J227,N227,R227)</f>
        <v>0</v>
      </c>
      <c s="334">
        <f>SUM(H227:J227)</f>
        <v>0</v>
      </c>
      <c s="340"/>
      <c s="340"/>
      <c s="340"/>
      <c s="334">
        <f>SUM(L227:N227)</f>
        <v>0</v>
      </c>
      <c s="340"/>
      <c s="340"/>
      <c s="340"/>
      <c s="334">
        <f>SUM(P227:R227)</f>
        <v>0</v>
      </c>
      <c s="340"/>
      <c s="340"/>
      <c s="340"/>
      <c s="396"/>
    </row>
    <row customHeight="1" ht="17.25">
      <c s="81" t="s">
        <v>2696</v>
      </c>
      <c s="396"/>
      <c s="334">
        <f>SUM(D228:F228)</f>
        <v>0</v>
      </c>
      <c s="334">
        <f>SUM(H228,L228,P228)</f>
        <v>0</v>
      </c>
      <c s="334">
        <f>SUM(I228,M228,Q228)</f>
        <v>0</v>
      </c>
      <c s="334">
        <f>SUM(J228,N228,R228)</f>
        <v>0</v>
      </c>
      <c s="334">
        <f>SUM(H228:J228)</f>
        <v>0</v>
      </c>
      <c s="340"/>
      <c s="340"/>
      <c s="340"/>
      <c s="334">
        <f>SUM(L228:N228)</f>
        <v>0</v>
      </c>
      <c s="340"/>
      <c s="340"/>
      <c s="340"/>
      <c s="334">
        <f>SUM(P228:R228)</f>
        <v>0</v>
      </c>
      <c s="340"/>
      <c s="340"/>
      <c s="340"/>
      <c s="396"/>
    </row>
    <row customHeight="1" ht="17.25">
      <c s="81" t="s">
        <v>2628</v>
      </c>
      <c s="396"/>
      <c s="338">
        <f>SUM(D229:F229)</f>
        <v>0</v>
      </c>
      <c s="334">
        <f>SUM(H229,L229,P229)</f>
        <v>0</v>
      </c>
      <c s="334">
        <f>SUM(I229,M229,Q229)</f>
        <v>0</v>
      </c>
      <c s="334">
        <f>SUM(J229,N229,R229)</f>
        <v>0</v>
      </c>
      <c s="334">
        <f>SUM(H229:J229)</f>
        <v>0</v>
      </c>
      <c s="340"/>
      <c s="340"/>
      <c s="340"/>
      <c s="334">
        <f>SUM(L229:N229)</f>
        <v>0</v>
      </c>
      <c s="340"/>
      <c s="340"/>
      <c s="340"/>
      <c s="334">
        <f>SUM(P229:R229)</f>
        <v>0</v>
      </c>
      <c s="340"/>
      <c s="340"/>
      <c s="340"/>
      <c s="396"/>
    </row>
    <row customHeight="1" ht="17.25">
      <c s="81" t="s">
        <v>2064</v>
      </c>
      <c s="398"/>
      <c s="334">
        <f>SUM(D230:F230)</f>
        <v>0</v>
      </c>
      <c s="379">
        <f>SUM(H230,L230,P230)</f>
        <v>0</v>
      </c>
      <c s="334">
        <f>SUM(I230,M230,Q230)</f>
        <v>0</v>
      </c>
      <c s="334">
        <f>SUM(J230,N230,R230)</f>
        <v>0</v>
      </c>
      <c s="334">
        <f>SUM(H230:J230)</f>
        <v>0</v>
      </c>
      <c s="340"/>
      <c s="340"/>
      <c s="340"/>
      <c s="334">
        <f>SUM(L230:N230)</f>
        <v>0</v>
      </c>
      <c s="340"/>
      <c s="340"/>
      <c s="340"/>
      <c s="334">
        <f>SUM(P230:R230)</f>
        <v>0</v>
      </c>
      <c s="340"/>
      <c s="340"/>
      <c s="340"/>
      <c s="396"/>
    </row>
  </sheetData>
  <sheetProtection autoFilter="0" sort="1" allowResizeRows="1" allowResizeColumns="1" objects="1" allowDragInsertRows="1" allowDragInsertColumns="1" insertRows="1" insertColumns="1" deleteRows="1" deleteColumns="1"/>
  <mergeCells count="15">
    <mergeCell ref="A4:A6"/>
    <mergeCell ref="C5:C6"/>
    <mergeCell ref="B4:B6"/>
    <mergeCell ref="D5:D6"/>
    <mergeCell ref="G5:J5"/>
    <mergeCell ref="O5:R5"/>
    <mergeCell ref="K5:N5"/>
    <mergeCell ref="F5:F6"/>
    <mergeCell ref="C4:F4"/>
    <mergeCell ref="G4:R4"/>
    <mergeCell ref="A1:S1"/>
    <mergeCell ref="A2:S2"/>
    <mergeCell ref="A3:S3"/>
    <mergeCell ref="E5:E6"/>
    <mergeCell ref="S4:S6"/>
  </mergeCells>
  <dataValidations count="1">
    <dataValidation type="decimal" allowBlank="1" showInputMessage="1" showErrorMessage="1" sqref="B7:S230">
      <formula1>-99999999999999</formula1>
      <formula2>99999999999999</formula2>
    </dataValidation>
  </dataValidations>
  <printOptions gridLines="1" horizontalCentered="1" verticalCentered="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94BBF-921A-AE28-FE7E-D32B15C74FA8}" mc:Ignorable="x14ac">
  <dimension ref="A1:B336"/>
  <sheetViews>
    <sheetView defaultGridColor="0" colorId="8" topLeftCell="A1" showGridLines="0" workbookViewId="0" showZeros="0">
      <selection activeCell="A1" sqref="A1:B1"/>
    </sheetView>
  </sheetViews>
  <sheetFormatPr defaultColWidth="9.125" customHeight="1" defaultRowHeight="12.75"/>
  <cols>
    <col min="1" max="1" style="296" width="46.50390625" customWidth="1"/>
    <col min="2" max="2" style="296" width="25.125" customWidth="1"/>
  </cols>
  <sheetData>
    <row customHeight="1" ht="33.75">
      <c s="328" t="str">
        <f>'##BASEINFO'!$B$2&amp;"度"&amp;'##BASEINFO'!$B$7&amp;"相关指标录入表"</f>
        <v>2015年度芷江侗族自治县相关指标录入表</v>
      </c>
      <c s="68"/>
    </row>
    <row customHeight="1" ht="17.25">
      <c s="67" t="s">
        <v>178</v>
      </c>
      <c s="67"/>
    </row>
    <row customHeight="1" ht="17.25">
      <c s="67" t="s">
        <v>179</v>
      </c>
      <c s="67"/>
    </row>
    <row customHeight="1" ht="17.25">
      <c s="72" t="s">
        <v>2274</v>
      </c>
      <c s="72" t="s">
        <v>2921</v>
      </c>
    </row>
    <row customHeight="1" ht="17.25">
      <c s="96" t="s">
        <v>2922</v>
      </c>
      <c s="96"/>
    </row>
    <row customHeight="1" ht="17.25">
      <c s="55" t="s">
        <v>2923</v>
      </c>
      <c s="334">
        <f>SUM(B7:B10)</f>
        <v>15881</v>
      </c>
    </row>
    <row customHeight="1" ht="17.25">
      <c s="55" t="s">
        <v>2924</v>
      </c>
      <c s="340">
        <v>8822</v>
      </c>
    </row>
    <row customHeight="1" ht="17.25">
      <c s="55" t="s">
        <v>2925</v>
      </c>
      <c s="340">
        <v>167</v>
      </c>
    </row>
    <row customHeight="1" ht="17.25">
      <c s="55" t="s">
        <v>2926</v>
      </c>
      <c s="340">
        <v>5912</v>
      </c>
    </row>
    <row customHeight="1" ht="17.25">
      <c s="55" t="s">
        <v>2927</v>
      </c>
      <c s="340">
        <v>980</v>
      </c>
    </row>
    <row customHeight="1" ht="17.25">
      <c s="55" t="s">
        <v>2928</v>
      </c>
      <c s="334">
        <f>SUM(B12:B26)</f>
        <v>4937</v>
      </c>
    </row>
    <row customHeight="1" ht="17.25">
      <c s="55" t="s">
        <v>185</v>
      </c>
      <c s="348">
        <v>849</v>
      </c>
    </row>
    <row customHeight="1" ht="17.25">
      <c s="55" t="s">
        <v>243</v>
      </c>
      <c s="348">
        <v>2468</v>
      </c>
    </row>
    <row customHeight="1" ht="17.25">
      <c s="55" t="s">
        <v>256</v>
      </c>
      <c s="348">
        <v>1182</v>
      </c>
    </row>
    <row customHeight="1" ht="17.25">
      <c s="55" t="s">
        <v>2215</v>
      </c>
      <c s="348">
        <v>196</v>
      </c>
    </row>
    <row customHeight="1" ht="17.25">
      <c s="55" t="s">
        <v>426</v>
      </c>
      <c s="348">
        <v>93</v>
      </c>
    </row>
    <row customHeight="1" ht="17.25">
      <c s="55" t="s">
        <v>430</v>
      </c>
      <c s="348"/>
    </row>
    <row customHeight="1" ht="17.25">
      <c s="55" t="s">
        <v>444</v>
      </c>
      <c s="348"/>
    </row>
    <row customHeight="1" ht="17.25">
      <c s="55" t="s">
        <v>453</v>
      </c>
      <c s="348"/>
    </row>
    <row customHeight="1" ht="17.25">
      <c s="55" t="s">
        <v>459</v>
      </c>
      <c s="348">
        <v>149</v>
      </c>
    </row>
    <row customHeight="1" ht="17.25">
      <c s="55" t="s">
        <v>468</v>
      </c>
      <c s="348"/>
    </row>
    <row customHeight="1" ht="17.25">
      <c s="55" t="s">
        <v>2216</v>
      </c>
      <c s="348"/>
    </row>
    <row customHeight="1" ht="17.25">
      <c s="55" t="s">
        <v>2220</v>
      </c>
      <c s="348"/>
    </row>
    <row customHeight="1" ht="17.25">
      <c s="55" t="s">
        <v>2221</v>
      </c>
      <c s="348"/>
    </row>
    <row customHeight="1" ht="17.25">
      <c s="55" t="s">
        <v>2222</v>
      </c>
      <c s="348"/>
    </row>
    <row customHeight="1" ht="17.25">
      <c s="55" t="s">
        <v>507</v>
      </c>
      <c s="348"/>
    </row>
    <row customHeight="1" ht="17.25">
      <c s="55" t="s">
        <v>2929</v>
      </c>
      <c s="334">
        <f>SUM(B28:B42)</f>
        <v>0</v>
      </c>
    </row>
    <row customHeight="1" ht="17.25">
      <c s="55" t="s">
        <v>185</v>
      </c>
      <c s="348"/>
    </row>
    <row customHeight="1" ht="17.25">
      <c s="55" t="s">
        <v>243</v>
      </c>
      <c s="348"/>
    </row>
    <row customHeight="1" ht="17.25">
      <c s="55" t="s">
        <v>256</v>
      </c>
      <c s="348"/>
    </row>
    <row customHeight="1" ht="17.25">
      <c s="55" t="s">
        <v>2215</v>
      </c>
      <c s="348"/>
    </row>
    <row customHeight="1" ht="17.25">
      <c s="55" t="s">
        <v>426</v>
      </c>
      <c s="348"/>
    </row>
    <row customHeight="1" ht="17.25">
      <c s="55" t="s">
        <v>430</v>
      </c>
      <c s="348"/>
    </row>
    <row customHeight="1" ht="17.25">
      <c s="55" t="s">
        <v>444</v>
      </c>
      <c s="348"/>
    </row>
    <row customHeight="1" ht="17.25">
      <c s="55" t="s">
        <v>453</v>
      </c>
      <c s="348"/>
    </row>
    <row customHeight="1" ht="17.25">
      <c s="55" t="s">
        <v>459</v>
      </c>
      <c s="348"/>
    </row>
    <row customHeight="1" ht="17.25">
      <c s="55" t="s">
        <v>468</v>
      </c>
      <c s="348"/>
    </row>
    <row customHeight="1" ht="17.25">
      <c s="55" t="s">
        <v>2216</v>
      </c>
      <c s="348"/>
    </row>
    <row customHeight="1" ht="17.25">
      <c s="55" t="s">
        <v>2220</v>
      </c>
      <c s="348"/>
    </row>
    <row customHeight="1" ht="17.25">
      <c s="55" t="s">
        <v>2221</v>
      </c>
      <c s="348"/>
    </row>
    <row customHeight="1" ht="17.25">
      <c s="55" t="s">
        <v>2222</v>
      </c>
      <c s="348"/>
    </row>
    <row customHeight="1" ht="17.25">
      <c s="180" t="s">
        <v>507</v>
      </c>
      <c s="348"/>
    </row>
    <row customHeight="1" ht="17.25">
      <c s="86" t="s">
        <v>2930</v>
      </c>
      <c s="86"/>
    </row>
    <row customHeight="1" ht="17.25">
      <c s="55" t="s">
        <v>2931</v>
      </c>
      <c s="127"/>
    </row>
    <row customHeight="1" ht="17.25">
      <c s="55" t="s">
        <v>2932</v>
      </c>
      <c s="334">
        <f>SUM(B46,B48:B51)</f>
        <v>2218</v>
      </c>
    </row>
    <row customHeight="1" ht="17.25">
      <c s="55" t="s">
        <v>2933</v>
      </c>
      <c s="340">
        <v>2218</v>
      </c>
    </row>
    <row customHeight="1" ht="17.25">
      <c s="55" t="s">
        <v>2934</v>
      </c>
      <c s="340">
        <v>2218</v>
      </c>
    </row>
    <row customHeight="1" ht="17.25">
      <c s="55" t="s">
        <v>2935</v>
      </c>
      <c s="340"/>
    </row>
    <row customHeight="1" ht="17.25">
      <c s="55" t="s">
        <v>2936</v>
      </c>
      <c s="340"/>
    </row>
    <row customHeight="1" ht="17.25">
      <c s="55" t="s">
        <v>2937</v>
      </c>
      <c s="340"/>
    </row>
    <row customHeight="1" ht="17.25">
      <c s="55" t="s">
        <v>2938</v>
      </c>
      <c s="334">
        <f>SUM(B52:B53)</f>
        <v>0</v>
      </c>
    </row>
    <row customHeight="1" ht="17.25">
      <c s="55" t="s">
        <v>2939</v>
      </c>
      <c s="340"/>
    </row>
    <row customHeight="1" ht="17.25">
      <c s="55" t="s">
        <v>2940</v>
      </c>
      <c s="340"/>
    </row>
    <row customHeight="1" ht="17.25">
      <c s="55" t="s">
        <v>2941</v>
      </c>
      <c s="334">
        <f>SUM(B55,B57:B59,B62)</f>
        <v>2218</v>
      </c>
    </row>
    <row customHeight="1" ht="17.25">
      <c s="55" t="s">
        <v>2942</v>
      </c>
      <c s="340">
        <v>2218</v>
      </c>
    </row>
    <row customHeight="1" ht="17.25">
      <c s="55" t="s">
        <v>2943</v>
      </c>
      <c s="340">
        <v>2218</v>
      </c>
    </row>
    <row customHeight="1" ht="17.25">
      <c s="55" t="s">
        <v>2944</v>
      </c>
      <c s="340"/>
    </row>
    <row customHeight="1" ht="17.25">
      <c s="55" t="s">
        <v>2945</v>
      </c>
      <c s="340"/>
    </row>
    <row customHeight="1" ht="17.25">
      <c s="55" t="s">
        <v>2946</v>
      </c>
      <c s="334">
        <f>SUM(B60:B61)</f>
        <v>0</v>
      </c>
    </row>
    <row customHeight="1" ht="17.25">
      <c s="55" t="s">
        <v>2947</v>
      </c>
      <c s="340"/>
    </row>
    <row customHeight="1" ht="17.25">
      <c s="55" t="s">
        <v>2948</v>
      </c>
      <c s="340"/>
    </row>
    <row customHeight="1" ht="17.25">
      <c s="55" t="s">
        <v>2949</v>
      </c>
      <c s="334">
        <f>B45-B55-B57-B58-B59</f>
        <v>0</v>
      </c>
    </row>
    <row customHeight="1" ht="17.25">
      <c s="55" t="s">
        <v>2950</v>
      </c>
      <c s="127"/>
    </row>
    <row customHeight="1" ht="17.25">
      <c s="55" t="s">
        <v>2951</v>
      </c>
      <c s="334">
        <f>SUM(B65:B67)</f>
        <v>3490</v>
      </c>
    </row>
    <row customHeight="1" ht="17.25">
      <c s="55" t="s">
        <v>2952</v>
      </c>
      <c s="340">
        <v>2750</v>
      </c>
    </row>
    <row customHeight="1" ht="17.25">
      <c s="55" t="s">
        <v>2953</v>
      </c>
      <c s="340"/>
    </row>
    <row customHeight="1" ht="17.25">
      <c s="55" t="s">
        <v>2954</v>
      </c>
      <c s="340">
        <v>740</v>
      </c>
    </row>
    <row customHeight="1" ht="17.25">
      <c s="55" t="s">
        <v>2955</v>
      </c>
      <c s="340">
        <v>3490</v>
      </c>
    </row>
    <row customHeight="1" ht="17.25">
      <c s="55" t="s">
        <v>2956</v>
      </c>
      <c s="340"/>
    </row>
    <row customHeight="1" ht="17.25">
      <c s="246" t="s">
        <v>2957</v>
      </c>
      <c s="246"/>
    </row>
    <row customHeight="1" ht="28.5">
      <c s="149" t="s">
        <v>2958</v>
      </c>
      <c s="334">
        <f>SUM(B72:B73)</f>
        <v>24994</v>
      </c>
    </row>
    <row customHeight="1" ht="17.25">
      <c s="73" t="s">
        <v>2959</v>
      </c>
      <c s="340">
        <v>24994</v>
      </c>
    </row>
    <row customHeight="1" ht="17.25">
      <c s="73" t="s">
        <v>2960</v>
      </c>
      <c s="340"/>
    </row>
    <row customHeight="1" ht="17.25">
      <c s="73" t="s">
        <v>2961</v>
      </c>
      <c s="494"/>
    </row>
    <row customHeight="1" ht="28.5">
      <c s="149" t="s">
        <v>2962</v>
      </c>
      <c s="334">
        <f>SUM(B76:B77)</f>
        <v>24994</v>
      </c>
    </row>
    <row customHeight="1" ht="17.25">
      <c s="73" t="s">
        <v>2959</v>
      </c>
      <c s="340">
        <v>24994</v>
      </c>
    </row>
    <row customHeight="1" ht="17.25">
      <c s="73" t="s">
        <v>2963</v>
      </c>
      <c s="340"/>
    </row>
    <row customHeight="1" ht="17.25">
      <c s="73" t="s">
        <v>2964</v>
      </c>
      <c s="494"/>
    </row>
    <row customHeight="1" ht="17.25">
      <c s="246" t="s">
        <v>2965</v>
      </c>
      <c s="246"/>
    </row>
    <row customHeight="1" ht="17.25">
      <c s="73" t="s">
        <v>2966</v>
      </c>
      <c s="127"/>
    </row>
    <row customHeight="1" ht="17.25">
      <c s="73" t="s">
        <v>2967</v>
      </c>
      <c s="340">
        <v>26454</v>
      </c>
    </row>
    <row customHeight="1" ht="17.25">
      <c s="73" t="s">
        <v>2968</v>
      </c>
      <c s="340">
        <v>53856</v>
      </c>
    </row>
    <row customHeight="1" ht="17.25">
      <c s="73" t="s">
        <v>2969</v>
      </c>
      <c s="340">
        <v>53856</v>
      </c>
    </row>
    <row customHeight="1" ht="17.25">
      <c s="73" t="s">
        <v>2970</v>
      </c>
      <c s="340">
        <v>26454</v>
      </c>
    </row>
    <row customHeight="1" ht="17.25">
      <c s="73" t="s">
        <v>2971</v>
      </c>
      <c s="340">
        <v>53856</v>
      </c>
    </row>
    <row customHeight="1" ht="17.25">
      <c s="73" t="s">
        <v>2972</v>
      </c>
      <c s="340">
        <v>53856</v>
      </c>
    </row>
    <row customHeight="1" ht="17.25">
      <c s="73" t="s">
        <v>2285</v>
      </c>
      <c s="127"/>
    </row>
    <row customHeight="1" ht="17.25">
      <c s="73" t="s">
        <v>2967</v>
      </c>
      <c s="340">
        <v>14810</v>
      </c>
    </row>
    <row customHeight="1" ht="17.25">
      <c s="73" t="s">
        <v>2968</v>
      </c>
      <c s="340">
        <v>14803</v>
      </c>
    </row>
    <row customHeight="1" ht="17.25">
      <c s="73" t="s">
        <v>2969</v>
      </c>
      <c s="340">
        <v>14803</v>
      </c>
    </row>
    <row customHeight="1" ht="17.25">
      <c s="73" t="s">
        <v>2970</v>
      </c>
      <c s="340">
        <v>14810</v>
      </c>
    </row>
    <row customHeight="1" ht="17.25">
      <c s="73" t="s">
        <v>2971</v>
      </c>
      <c s="340">
        <v>14803</v>
      </c>
    </row>
    <row customHeight="1" ht="17.25">
      <c s="73" t="s">
        <v>2972</v>
      </c>
      <c s="340">
        <v>14803</v>
      </c>
    </row>
    <row customHeight="1" ht="17.25">
      <c s="73" t="s">
        <v>2973</v>
      </c>
      <c s="127"/>
    </row>
    <row customHeight="1" ht="17.25">
      <c s="73" t="s">
        <v>2967</v>
      </c>
      <c s="340"/>
    </row>
    <row customHeight="1" ht="17.25">
      <c s="73" t="s">
        <v>2968</v>
      </c>
      <c s="340"/>
    </row>
    <row customHeight="1" ht="17.25">
      <c s="73" t="s">
        <v>2969</v>
      </c>
      <c s="340"/>
    </row>
    <row customHeight="1" ht="17.25">
      <c s="73" t="s">
        <v>2970</v>
      </c>
      <c s="340"/>
    </row>
    <row customHeight="1" ht="17.25">
      <c s="73" t="s">
        <v>2971</v>
      </c>
      <c s="340"/>
    </row>
    <row customHeight="1" ht="17.25">
      <c s="73" t="s">
        <v>2972</v>
      </c>
      <c s="340"/>
    </row>
    <row customHeight="1" ht="17.25">
      <c s="246" t="s">
        <v>2974</v>
      </c>
      <c s="246"/>
    </row>
    <row customHeight="1" ht="17.25">
      <c s="73" t="s">
        <v>2975</v>
      </c>
      <c s="334">
        <f>SUM(B103,B110,B117)</f>
        <v>13186</v>
      </c>
    </row>
    <row customHeight="1" ht="17.25">
      <c s="73" t="s">
        <v>2976</v>
      </c>
      <c s="334">
        <f>SUM(B104,B106,B108)</f>
        <v>0</v>
      </c>
    </row>
    <row customHeight="1" ht="17.25">
      <c s="73" t="s">
        <v>2977</v>
      </c>
      <c s="340"/>
    </row>
    <row customHeight="1" ht="17.25">
      <c s="73" t="s">
        <v>2978</v>
      </c>
      <c s="340"/>
    </row>
    <row customHeight="1" ht="17.25">
      <c s="73" t="s">
        <v>2979</v>
      </c>
      <c s="340"/>
    </row>
    <row customHeight="1" ht="17.25">
      <c s="73" t="s">
        <v>2978</v>
      </c>
      <c s="340"/>
    </row>
    <row customHeight="1" ht="17.25">
      <c s="73" t="s">
        <v>2980</v>
      </c>
      <c s="340"/>
    </row>
    <row customHeight="1" ht="17.25">
      <c s="73" t="s">
        <v>2978</v>
      </c>
      <c s="340"/>
    </row>
    <row customHeight="1" ht="17.25">
      <c s="73" t="s">
        <v>2981</v>
      </c>
      <c s="334">
        <f>SUM(B111,B113,B115)</f>
        <v>0</v>
      </c>
    </row>
    <row customHeight="1" ht="17.25">
      <c s="73" t="s">
        <v>2977</v>
      </c>
      <c s="340"/>
    </row>
    <row customHeight="1" ht="17.25">
      <c s="73" t="s">
        <v>2978</v>
      </c>
      <c s="340"/>
    </row>
    <row customHeight="1" ht="17.25">
      <c s="73" t="s">
        <v>2979</v>
      </c>
      <c s="340"/>
    </row>
    <row customHeight="1" ht="17.25">
      <c s="73" t="s">
        <v>2978</v>
      </c>
      <c s="340"/>
    </row>
    <row customHeight="1" ht="17.25">
      <c s="73" t="s">
        <v>2980</v>
      </c>
      <c s="340"/>
    </row>
    <row customHeight="1" ht="17.25">
      <c s="73" t="s">
        <v>2978</v>
      </c>
      <c s="340"/>
    </row>
    <row customHeight="1" ht="17.25">
      <c s="73" t="s">
        <v>2982</v>
      </c>
      <c s="334">
        <f>SUM(B118,B120,B122)</f>
        <v>13186</v>
      </c>
    </row>
    <row customHeight="1" ht="17.25">
      <c s="73" t="s">
        <v>2977</v>
      </c>
      <c s="340">
        <v>13186</v>
      </c>
    </row>
    <row customHeight="1" ht="17.25">
      <c s="73" t="s">
        <v>2978</v>
      </c>
      <c s="340">
        <v>10420</v>
      </c>
    </row>
    <row customHeight="1" ht="17.25">
      <c s="73" t="s">
        <v>2979</v>
      </c>
      <c s="340"/>
    </row>
    <row customHeight="1" ht="17.25">
      <c s="73" t="s">
        <v>2978</v>
      </c>
      <c s="340"/>
    </row>
    <row customHeight="1" ht="17.25">
      <c s="73" t="s">
        <v>2980</v>
      </c>
      <c s="340"/>
    </row>
    <row customHeight="1" ht="17.25">
      <c s="73" t="s">
        <v>2978</v>
      </c>
      <c s="340"/>
    </row>
    <row customHeight="1" ht="17.25">
      <c s="246" t="s">
        <v>2983</v>
      </c>
      <c s="246"/>
    </row>
    <row customHeight="1" ht="17.25">
      <c s="73" t="s">
        <v>2984</v>
      </c>
      <c s="397"/>
    </row>
    <row customHeight="1" ht="17.25">
      <c s="73" t="s">
        <v>2985</v>
      </c>
      <c s="397">
        <v>143210</v>
      </c>
    </row>
    <row customHeight="1" ht="17.25">
      <c s="73" t="s">
        <v>2986</v>
      </c>
      <c s="340">
        <v>143210</v>
      </c>
    </row>
    <row customHeight="1" ht="17.25">
      <c s="246" t="s">
        <v>2987</v>
      </c>
      <c s="246"/>
    </row>
    <row customHeight="1" ht="17.25">
      <c s="73" t="s">
        <v>2988</v>
      </c>
      <c s="340">
        <v>28</v>
      </c>
    </row>
    <row customHeight="1" ht="17.25">
      <c s="73" t="s">
        <v>2989</v>
      </c>
      <c s="340">
        <v>28</v>
      </c>
    </row>
    <row customHeight="1" ht="17.25">
      <c s="73" t="s">
        <v>2990</v>
      </c>
      <c s="340">
        <v>28</v>
      </c>
    </row>
    <row customHeight="1" ht="17.25">
      <c s="73" t="s">
        <v>2991</v>
      </c>
      <c s="340"/>
    </row>
    <row customHeight="1" ht="17.25">
      <c s="73" t="s">
        <v>2992</v>
      </c>
      <c s="340"/>
    </row>
    <row customHeight="1" ht="17.25">
      <c s="73" t="s">
        <v>2993</v>
      </c>
      <c s="334">
        <f>SUM(B135:B136)</f>
        <v>1496</v>
      </c>
    </row>
    <row customHeight="1" ht="17.25">
      <c s="73" t="s">
        <v>2994</v>
      </c>
      <c s="340">
        <v>439</v>
      </c>
    </row>
    <row customHeight="1" ht="17.25">
      <c s="73" t="s">
        <v>2995</v>
      </c>
      <c s="340">
        <v>1057</v>
      </c>
    </row>
    <row customHeight="1" ht="17.25">
      <c s="73" t="s">
        <v>2996</v>
      </c>
      <c s="340"/>
    </row>
    <row customHeight="1" ht="17.25">
      <c s="73" t="s">
        <v>2997</v>
      </c>
      <c s="340"/>
    </row>
    <row customHeight="1" ht="17.25">
      <c s="73" t="s">
        <v>2998</v>
      </c>
      <c s="334">
        <f>SUM(B140:B141)</f>
        <v>34</v>
      </c>
    </row>
    <row customHeight="1" ht="17.25">
      <c s="73" t="s">
        <v>2999</v>
      </c>
      <c s="397">
        <v>11</v>
      </c>
    </row>
    <row customHeight="1" ht="17.25">
      <c s="73" t="s">
        <v>3000</v>
      </c>
      <c s="397">
        <v>23</v>
      </c>
    </row>
    <row s="495" customFormat="1" customHeight="1" ht="17.25">
      <c s="246" t="s">
        <v>3001</v>
      </c>
      <c s="246"/>
    </row>
    <row customHeight="1" ht="17.25">
      <c s="55" t="s">
        <v>3002</v>
      </c>
      <c s="334">
        <f>SUM(B144:B146)</f>
        <v>906696</v>
      </c>
    </row>
    <row customHeight="1" ht="17.25">
      <c s="55" t="s">
        <v>3003</v>
      </c>
      <c s="348">
        <v>212996</v>
      </c>
    </row>
    <row customHeight="1" ht="17.25">
      <c s="55" t="s">
        <v>3004</v>
      </c>
      <c s="348">
        <v>388523</v>
      </c>
    </row>
    <row customHeight="1" ht="17.25">
      <c s="55" t="s">
        <v>3005</v>
      </c>
      <c s="348">
        <v>305177</v>
      </c>
    </row>
    <row customHeight="1" ht="17.25">
      <c s="247" t="s">
        <v>3006</v>
      </c>
      <c s="348">
        <v>35</v>
      </c>
    </row>
    <row customHeight="1" ht="17.25">
      <c s="73" t="s">
        <v>3007</v>
      </c>
      <c s="348">
        <v>18502</v>
      </c>
    </row>
    <row customHeight="1" ht="17.25">
      <c s="73" t="s">
        <v>3008</v>
      </c>
      <c s="348">
        <v>6533</v>
      </c>
    </row>
    <row customHeight="1" ht="12.75" hidden="1">
      <c s="127"/>
      <c s="127"/>
    </row>
    <row customHeight="1" ht="12.75" hidden="1">
      <c s="127"/>
      <c s="127"/>
    </row>
    <row customHeight="1" ht="12.75" hidden="1">
      <c s="127"/>
      <c s="127"/>
    </row>
    <row customHeight="1" ht="12.75" hidden="1">
      <c s="127"/>
      <c s="127"/>
    </row>
    <row customHeight="1" ht="12.75" hidden="1">
      <c s="127"/>
      <c s="127"/>
    </row>
    <row customHeight="1" ht="12.75" hidden="1">
      <c s="127"/>
      <c s="127"/>
    </row>
    <row customHeight="1" ht="12.75" hidden="1">
      <c s="127"/>
      <c s="127"/>
    </row>
    <row customHeight="1" ht="12.75" hidden="1">
      <c s="127"/>
      <c s="127"/>
    </row>
    <row customHeight="1" ht="12.75" hidden="1">
      <c s="127"/>
      <c s="127"/>
    </row>
    <row customHeight="1" ht="12.75" hidden="1">
      <c s="127"/>
      <c s="248"/>
    </row>
    <row customHeight="1" ht="12.75" hidden="1">
      <c s="73" t="s">
        <v>3009</v>
      </c>
      <c s="340"/>
    </row>
    <row customHeight="1" ht="12.75" hidden="1">
      <c s="73" t="s">
        <v>3010</v>
      </c>
      <c s="340"/>
    </row>
    <row customHeight="1" ht="12.75" hidden="1">
      <c s="73" t="s">
        <v>3011</v>
      </c>
      <c s="340"/>
    </row>
    <row customHeight="1" ht="12.75" hidden="1">
      <c s="73" t="s">
        <v>3012</v>
      </c>
      <c s="340"/>
    </row>
    <row customHeight="1" ht="12.75" hidden="1">
      <c s="73" t="s">
        <v>3013</v>
      </c>
      <c s="340"/>
    </row>
    <row customHeight="1" ht="12.75" hidden="1">
      <c s="73" t="s">
        <v>3014</v>
      </c>
      <c s="340"/>
    </row>
    <row customHeight="1" ht="12.75" hidden="1">
      <c s="73" t="s">
        <v>3015</v>
      </c>
      <c s="340"/>
    </row>
    <row customHeight="1" ht="12.75" hidden="1">
      <c s="73" t="s">
        <v>3016</v>
      </c>
      <c s="340"/>
    </row>
    <row customHeight="1" ht="12.75" hidden="1">
      <c s="73" t="s">
        <v>3017</v>
      </c>
      <c s="340"/>
    </row>
    <row customHeight="1" ht="12.75" hidden="1">
      <c s="73" t="s">
        <v>3018</v>
      </c>
      <c s="340"/>
    </row>
    <row customHeight="1" ht="12.75" hidden="1">
      <c s="73" t="s">
        <v>3019</v>
      </c>
      <c s="340"/>
    </row>
    <row customHeight="1" ht="12.75" hidden="1">
      <c s="73" t="s">
        <v>3020</v>
      </c>
      <c s="340"/>
    </row>
    <row customHeight="1" ht="12.75" hidden="1">
      <c s="73" t="s">
        <v>3021</v>
      </c>
      <c s="340"/>
    </row>
    <row customHeight="1" ht="12.75" hidden="1">
      <c s="73" t="s">
        <v>3022</v>
      </c>
      <c s="340"/>
    </row>
    <row customHeight="1" ht="12.75" hidden="1">
      <c s="73" t="s">
        <v>3023</v>
      </c>
      <c s="340"/>
    </row>
    <row customHeight="1" ht="12.75" hidden="1">
      <c s="73" t="s">
        <v>3024</v>
      </c>
      <c s="340"/>
    </row>
    <row customHeight="1" ht="12.75" hidden="1">
      <c s="73" t="s">
        <v>3025</v>
      </c>
      <c s="340"/>
    </row>
    <row customHeight="1" ht="12.75" hidden="1">
      <c s="73" t="s">
        <v>3026</v>
      </c>
      <c s="340"/>
    </row>
    <row customHeight="1" ht="12.75" hidden="1">
      <c s="73" t="s">
        <v>3027</v>
      </c>
      <c s="340"/>
    </row>
    <row customHeight="1" ht="12.75" hidden="1">
      <c s="73" t="s">
        <v>3028</v>
      </c>
      <c s="340"/>
    </row>
    <row customHeight="1" ht="12.75" hidden="1">
      <c s="73" t="s">
        <v>3029</v>
      </c>
      <c s="340"/>
    </row>
    <row customHeight="1" ht="12.75" hidden="1">
      <c s="73" t="s">
        <v>3030</v>
      </c>
      <c s="340"/>
    </row>
    <row customHeight="1" ht="12.75" hidden="1">
      <c s="73" t="s">
        <v>3031</v>
      </c>
      <c s="340"/>
    </row>
    <row customHeight="1" ht="12.75" hidden="1">
      <c s="73" t="s">
        <v>3032</v>
      </c>
      <c s="340"/>
    </row>
    <row customHeight="1" ht="12.75" hidden="1">
      <c s="73" t="s">
        <v>3033</v>
      </c>
      <c s="340"/>
    </row>
    <row customHeight="1" ht="12.75" hidden="1">
      <c s="73" t="s">
        <v>3034</v>
      </c>
      <c s="340"/>
    </row>
    <row customHeight="1" ht="12.75" hidden="1">
      <c s="73" t="s">
        <v>3035</v>
      </c>
      <c s="340"/>
    </row>
    <row customHeight="1" ht="12.75" hidden="1">
      <c s="73" t="s">
        <v>3036</v>
      </c>
      <c s="340"/>
    </row>
    <row customHeight="1" ht="12.75" hidden="1">
      <c s="73" t="s">
        <v>2837</v>
      </c>
      <c s="340"/>
    </row>
    <row customHeight="1" ht="12.75" hidden="1">
      <c s="73" t="s">
        <v>2838</v>
      </c>
      <c s="340"/>
    </row>
    <row customHeight="1" ht="12.75" hidden="1">
      <c s="73" t="s">
        <v>2839</v>
      </c>
      <c s="340"/>
    </row>
    <row customHeight="1" ht="12.75" hidden="1">
      <c s="73" t="s">
        <v>2840</v>
      </c>
      <c s="340"/>
    </row>
    <row customHeight="1" ht="12.75" hidden="1">
      <c s="73" t="s">
        <v>3037</v>
      </c>
      <c s="340"/>
    </row>
    <row customHeight="1" ht="12.75" hidden="1">
      <c s="73" t="s">
        <v>2837</v>
      </c>
      <c s="340"/>
    </row>
    <row customHeight="1" ht="12.75" hidden="1">
      <c s="73" t="s">
        <v>2838</v>
      </c>
      <c s="340"/>
    </row>
    <row customHeight="1" ht="12.75" hidden="1">
      <c s="73" t="s">
        <v>2839</v>
      </c>
      <c s="340"/>
    </row>
    <row customHeight="1" ht="12.75" hidden="1">
      <c s="73" t="s">
        <v>2840</v>
      </c>
      <c s="340"/>
    </row>
    <row customHeight="1" ht="12.75" hidden="1">
      <c s="73" t="s">
        <v>3038</v>
      </c>
      <c s="340"/>
    </row>
    <row customHeight="1" ht="12.75" hidden="1">
      <c s="73" t="s">
        <v>3039</v>
      </c>
      <c s="340"/>
    </row>
    <row customHeight="1" ht="12.75" hidden="1">
      <c s="73" t="s">
        <v>3040</v>
      </c>
      <c s="340"/>
    </row>
    <row customHeight="1" ht="12.75" hidden="1">
      <c s="73" t="s">
        <v>3041</v>
      </c>
      <c s="340"/>
    </row>
    <row customHeight="1" ht="12.75" hidden="1">
      <c s="73" t="s">
        <v>3042</v>
      </c>
      <c s="340"/>
    </row>
    <row customHeight="1" ht="12.75" hidden="1">
      <c s="73" t="s">
        <v>3043</v>
      </c>
      <c s="340"/>
    </row>
    <row customHeight="1" ht="12.75" hidden="1">
      <c s="73" t="s">
        <v>3044</v>
      </c>
      <c s="340"/>
    </row>
    <row customHeight="1" ht="12.75" hidden="1">
      <c s="73" t="s">
        <v>3045</v>
      </c>
      <c s="340"/>
    </row>
    <row customHeight="1" ht="12.75" hidden="1">
      <c s="73" t="s">
        <v>3046</v>
      </c>
      <c s="340"/>
    </row>
    <row customHeight="1" ht="12.75" hidden="1">
      <c s="73" t="s">
        <v>3047</v>
      </c>
      <c s="340"/>
    </row>
    <row customHeight="1" ht="12.75" hidden="1">
      <c s="73" t="s">
        <v>3048</v>
      </c>
      <c s="340"/>
    </row>
    <row customHeight="1" ht="12.75" hidden="1">
      <c s="73" t="s">
        <v>3049</v>
      </c>
      <c s="340"/>
    </row>
    <row customHeight="1" ht="12.75" hidden="1">
      <c s="73" t="s">
        <v>3050</v>
      </c>
      <c s="340"/>
    </row>
    <row customHeight="1" ht="12.75" hidden="1">
      <c s="73" t="s">
        <v>3051</v>
      </c>
      <c s="340"/>
    </row>
    <row customHeight="1" ht="12.75" hidden="1">
      <c s="73" t="s">
        <v>3052</v>
      </c>
      <c s="340"/>
    </row>
    <row customHeight="1" ht="12.75" hidden="1">
      <c s="73" t="s">
        <v>3053</v>
      </c>
      <c s="340"/>
    </row>
    <row customHeight="1" ht="12.75" hidden="1">
      <c s="73" t="s">
        <v>3054</v>
      </c>
      <c s="340"/>
    </row>
    <row customHeight="1" ht="12.75" hidden="1">
      <c s="73" t="s">
        <v>3055</v>
      </c>
      <c s="340"/>
    </row>
    <row customHeight="1" ht="12.75" hidden="1">
      <c s="73" t="s">
        <v>3056</v>
      </c>
      <c s="340"/>
    </row>
    <row customHeight="1" ht="12.75" hidden="1">
      <c s="73" t="s">
        <v>3057</v>
      </c>
      <c s="340"/>
    </row>
    <row customHeight="1" ht="12.75" hidden="1">
      <c s="73" t="s">
        <v>3058</v>
      </c>
      <c s="340"/>
    </row>
    <row customHeight="1" ht="12.75" hidden="1">
      <c s="73" t="s">
        <v>3059</v>
      </c>
      <c s="340"/>
    </row>
    <row customHeight="1" ht="12.75" hidden="1">
      <c s="73" t="s">
        <v>3060</v>
      </c>
      <c s="340"/>
    </row>
    <row customHeight="1" ht="12.75" hidden="1">
      <c s="73" t="s">
        <v>3039</v>
      </c>
      <c s="340"/>
    </row>
    <row customHeight="1" ht="12.75" hidden="1">
      <c s="73" t="s">
        <v>3040</v>
      </c>
      <c s="340"/>
    </row>
    <row customHeight="1" ht="12.75" hidden="1">
      <c s="73" t="s">
        <v>3041</v>
      </c>
      <c s="340"/>
    </row>
    <row customHeight="1" ht="12.75" hidden="1">
      <c s="73" t="s">
        <v>3042</v>
      </c>
      <c s="340"/>
    </row>
    <row customHeight="1" ht="12.75" hidden="1">
      <c s="73" t="s">
        <v>3043</v>
      </c>
      <c s="340"/>
    </row>
    <row customHeight="1" ht="12.75" hidden="1">
      <c s="73" t="s">
        <v>3044</v>
      </c>
      <c s="340"/>
    </row>
    <row customHeight="1" ht="12.75" hidden="1">
      <c s="73" t="s">
        <v>3045</v>
      </c>
      <c s="340"/>
    </row>
    <row customHeight="1" ht="12.75" hidden="1">
      <c s="73" t="s">
        <v>3046</v>
      </c>
      <c s="340"/>
    </row>
    <row customHeight="1" ht="12.75" hidden="1">
      <c s="73" t="s">
        <v>3047</v>
      </c>
      <c s="340"/>
    </row>
    <row customHeight="1" ht="12.75" hidden="1">
      <c s="73" t="s">
        <v>3048</v>
      </c>
      <c s="340"/>
    </row>
    <row customHeight="1" ht="12.75" hidden="1">
      <c s="73" t="s">
        <v>3049</v>
      </c>
      <c s="340"/>
    </row>
    <row customHeight="1" ht="12.75" hidden="1">
      <c s="73" t="s">
        <v>3050</v>
      </c>
      <c s="340"/>
    </row>
    <row customHeight="1" ht="12.75" hidden="1">
      <c s="73" t="s">
        <v>3051</v>
      </c>
      <c s="340"/>
    </row>
    <row customHeight="1" ht="12.75" hidden="1">
      <c s="73" t="s">
        <v>3052</v>
      </c>
      <c s="340"/>
    </row>
    <row customHeight="1" ht="12.75" hidden="1">
      <c s="73" t="s">
        <v>3053</v>
      </c>
      <c s="340"/>
    </row>
    <row customHeight="1" ht="12.75" hidden="1">
      <c s="73" t="s">
        <v>3054</v>
      </c>
      <c s="340"/>
    </row>
    <row customHeight="1" ht="12.75" hidden="1">
      <c s="73" t="s">
        <v>3055</v>
      </c>
      <c s="340"/>
    </row>
    <row customHeight="1" ht="12.75" hidden="1">
      <c s="73" t="s">
        <v>3056</v>
      </c>
      <c s="340"/>
    </row>
    <row customHeight="1" ht="12.75" hidden="1">
      <c s="73" t="s">
        <v>3057</v>
      </c>
      <c s="340"/>
    </row>
    <row customHeight="1" ht="12.75" hidden="1">
      <c s="73" t="s">
        <v>3058</v>
      </c>
      <c s="340"/>
    </row>
    <row customHeight="1" ht="12.75" hidden="1">
      <c s="73" t="s">
        <v>3059</v>
      </c>
      <c s="345"/>
    </row>
    <row customHeight="1" ht="12.75" hidden="1">
      <c s="81"/>
      <c s="127"/>
    </row>
    <row customHeight="1" ht="12.75" hidden="1">
      <c s="81"/>
      <c s="127"/>
    </row>
    <row customHeight="1" ht="12.75" hidden="1">
      <c s="56" t="s">
        <v>3061</v>
      </c>
      <c s="357"/>
    </row>
    <row customHeight="1" ht="12.75" hidden="1">
      <c s="55" t="s">
        <v>2090</v>
      </c>
      <c s="340"/>
    </row>
    <row customHeight="1" ht="12.75" hidden="1">
      <c s="55" t="s">
        <v>2092</v>
      </c>
      <c s="340"/>
    </row>
    <row customHeight="1" ht="12.75" hidden="1">
      <c s="55" t="s">
        <v>2094</v>
      </c>
      <c s="340"/>
    </row>
    <row customHeight="1" ht="12.75" hidden="1">
      <c s="55" t="s">
        <v>2096</v>
      </c>
      <c s="340"/>
    </row>
    <row customHeight="1" ht="12.75" hidden="1">
      <c s="55" t="s">
        <v>2098</v>
      </c>
      <c s="340"/>
    </row>
    <row customHeight="1" ht="12.75" hidden="1">
      <c s="55" t="s">
        <v>2100</v>
      </c>
      <c s="340"/>
    </row>
    <row customHeight="1" ht="12.75" hidden="1">
      <c s="55" t="s">
        <v>2102</v>
      </c>
      <c s="340"/>
    </row>
    <row customHeight="1" ht="12.75" hidden="1">
      <c s="55" t="s">
        <v>2104</v>
      </c>
      <c s="340"/>
    </row>
    <row customHeight="1" ht="12.75" hidden="1">
      <c s="55" t="s">
        <v>2106</v>
      </c>
      <c s="340"/>
    </row>
    <row customHeight="1" ht="12.75" hidden="1">
      <c s="55" t="s">
        <v>2108</v>
      </c>
      <c s="340"/>
    </row>
    <row customHeight="1" ht="12.75" hidden="1">
      <c s="55" t="s">
        <v>2110</v>
      </c>
      <c s="340"/>
    </row>
    <row customHeight="1" ht="12.75" hidden="1">
      <c s="55" t="s">
        <v>2112</v>
      </c>
      <c s="340"/>
    </row>
    <row customHeight="1" ht="12.75" hidden="1">
      <c s="55" t="s">
        <v>2114</v>
      </c>
      <c s="340"/>
    </row>
    <row customHeight="1" ht="12.75" hidden="1">
      <c s="55" t="s">
        <v>2116</v>
      </c>
      <c s="340"/>
    </row>
    <row customHeight="1" ht="12.75" hidden="1">
      <c s="55" t="s">
        <v>2118</v>
      </c>
      <c s="340"/>
    </row>
    <row customHeight="1" ht="12.75" hidden="1">
      <c s="55" t="s">
        <v>2120</v>
      </c>
      <c s="340"/>
    </row>
    <row customHeight="1" ht="12.75" hidden="1">
      <c s="55" t="s">
        <v>2122</v>
      </c>
      <c s="340"/>
    </row>
    <row customHeight="1" ht="12.75" hidden="1">
      <c s="55" t="s">
        <v>2124</v>
      </c>
      <c s="340"/>
    </row>
    <row customHeight="1" ht="12.75" hidden="1">
      <c s="55" t="s">
        <v>2126</v>
      </c>
      <c s="340"/>
    </row>
    <row customHeight="1" ht="12.75" hidden="1">
      <c s="55" t="s">
        <v>2128</v>
      </c>
      <c s="340"/>
    </row>
    <row customHeight="1" ht="12.75" hidden="1">
      <c s="55" t="s">
        <v>2130</v>
      </c>
      <c s="340"/>
    </row>
    <row customHeight="1" ht="12.75" hidden="1">
      <c s="55" t="s">
        <v>2132</v>
      </c>
      <c s="340"/>
    </row>
    <row customHeight="1" ht="12.75" hidden="1">
      <c s="55" t="s">
        <v>2134</v>
      </c>
      <c s="340"/>
    </row>
    <row customHeight="1" ht="12.75" hidden="1">
      <c s="55" t="s">
        <v>2136</v>
      </c>
      <c s="340"/>
    </row>
    <row customHeight="1" ht="12.75" hidden="1">
      <c s="55" t="s">
        <v>3062</v>
      </c>
      <c s="340"/>
    </row>
    <row customHeight="1" ht="12.75" hidden="1">
      <c s="55" t="s">
        <v>3063</v>
      </c>
      <c s="340"/>
    </row>
    <row customHeight="1" ht="12.75" hidden="1">
      <c s="55" t="s">
        <v>992</v>
      </c>
      <c s="340"/>
    </row>
    <row customHeight="1" ht="12.75" hidden="1">
      <c s="55" t="s">
        <v>1136</v>
      </c>
      <c s="340"/>
    </row>
    <row customHeight="1" ht="12.75" hidden="1">
      <c s="55" t="s">
        <v>1168</v>
      </c>
      <c s="340"/>
    </row>
    <row customHeight="1" ht="12.75" hidden="1">
      <c s="55" t="s">
        <v>1187</v>
      </c>
      <c s="340"/>
    </row>
    <row customHeight="1" ht="12.75" hidden="1">
      <c s="55" t="s">
        <v>1262</v>
      </c>
      <c s="340"/>
    </row>
    <row customHeight="1" ht="12.75" hidden="1">
      <c s="55" t="s">
        <v>1314</v>
      </c>
      <c s="340"/>
    </row>
    <row customHeight="1" ht="12.75" hidden="1">
      <c s="55" t="s">
        <v>1362</v>
      </c>
      <c s="340"/>
    </row>
    <row customHeight="1" ht="12.75" hidden="1">
      <c s="55" t="s">
        <v>1402</v>
      </c>
      <c s="340"/>
    </row>
    <row customHeight="1" ht="12.75" hidden="1">
      <c s="55" t="s">
        <v>1505</v>
      </c>
      <c s="340"/>
    </row>
    <row customHeight="1" ht="12.75" hidden="1">
      <c s="55" t="s">
        <v>1562</v>
      </c>
      <c s="340"/>
    </row>
    <row customHeight="1" ht="12.75" hidden="1">
      <c s="55" t="s">
        <v>1639</v>
      </c>
      <c s="340"/>
    </row>
    <row customHeight="1" ht="12.75" hidden="1">
      <c s="55" t="s">
        <v>1660</v>
      </c>
      <c s="340"/>
    </row>
    <row customHeight="1" ht="12.75" hidden="1">
      <c s="55" t="s">
        <v>1774</v>
      </c>
      <c s="340"/>
    </row>
    <row customHeight="1" ht="12.75" hidden="1">
      <c s="55" t="s">
        <v>1832</v>
      </c>
      <c s="340"/>
    </row>
    <row customHeight="1" ht="12.75" hidden="1">
      <c s="55" t="s">
        <v>1886</v>
      </c>
      <c s="340"/>
    </row>
    <row customHeight="1" ht="12.75" hidden="1">
      <c s="55" t="s">
        <v>1903</v>
      </c>
      <c s="340"/>
    </row>
    <row customHeight="1" ht="12.75" hidden="1">
      <c s="55" t="s">
        <v>1928</v>
      </c>
      <c s="340"/>
    </row>
    <row customHeight="1" ht="12.75" hidden="1">
      <c s="55" t="s">
        <v>1937</v>
      </c>
      <c s="340"/>
    </row>
    <row customHeight="1" ht="12.75" hidden="1">
      <c s="55" t="s">
        <v>2000</v>
      </c>
      <c s="340"/>
    </row>
    <row customHeight="1" ht="12.75" hidden="1">
      <c s="55" t="s">
        <v>2017</v>
      </c>
      <c s="340"/>
    </row>
    <row customHeight="1" ht="12.75" hidden="1">
      <c s="55" t="s">
        <v>2271</v>
      </c>
      <c s="340"/>
    </row>
    <row customHeight="1" ht="12.75" hidden="1">
      <c s="55" t="s">
        <v>2063</v>
      </c>
      <c s="340"/>
    </row>
    <row customHeight="1" ht="12.75" hidden="1">
      <c s="55" t="s">
        <v>2066</v>
      </c>
      <c s="340"/>
    </row>
    <row customHeight="1" ht="12.75" hidden="1">
      <c s="55" t="s">
        <v>2080</v>
      </c>
      <c s="340"/>
    </row>
    <row customHeight="1" ht="12.75" hidden="1">
      <c s="56" t="s">
        <v>3064</v>
      </c>
      <c s="340"/>
    </row>
    <row customHeight="1" ht="12.75" hidden="1">
      <c s="55" t="s">
        <v>2295</v>
      </c>
      <c s="340"/>
    </row>
    <row customHeight="1" ht="12.75" hidden="1">
      <c s="55" t="s">
        <v>2305</v>
      </c>
      <c s="340"/>
    </row>
    <row customHeight="1" ht="12.75" hidden="1">
      <c s="55" t="s">
        <v>2311</v>
      </c>
      <c s="340"/>
    </row>
    <row customHeight="1" ht="12.75" hidden="1">
      <c s="55" t="s">
        <v>2320</v>
      </c>
      <c s="340"/>
    </row>
    <row customHeight="1" ht="12.75" hidden="1">
      <c s="55" t="s">
        <v>2338</v>
      </c>
      <c s="340"/>
    </row>
    <row customHeight="1" ht="12.75" hidden="1">
      <c s="55" t="s">
        <v>2356</v>
      </c>
      <c s="340"/>
    </row>
    <row customHeight="1" ht="12.75" hidden="1">
      <c s="55" t="s">
        <v>2380</v>
      </c>
      <c s="340"/>
    </row>
    <row customHeight="1" ht="12.75" hidden="1">
      <c s="55" t="s">
        <v>2391</v>
      </c>
      <c s="340"/>
    </row>
    <row customHeight="1" ht="12.75" hidden="1">
      <c s="55" t="s">
        <v>2398</v>
      </c>
      <c s="340"/>
    </row>
    <row customHeight="1" ht="12.75" hidden="1">
      <c s="55" t="s">
        <v>2404</v>
      </c>
      <c s="340"/>
    </row>
    <row customHeight="1" ht="12.75" hidden="1">
      <c s="55" t="s">
        <v>2419</v>
      </c>
      <c s="340"/>
    </row>
    <row customHeight="1" ht="12.75" hidden="1">
      <c s="55" t="s">
        <v>2426</v>
      </c>
      <c s="340"/>
    </row>
    <row customHeight="1" ht="12.75" hidden="1">
      <c s="55" t="s">
        <v>2435</v>
      </c>
      <c s="340"/>
    </row>
    <row customHeight="1" ht="12.75" hidden="1">
      <c s="55" t="s">
        <v>2446</v>
      </c>
      <c s="340"/>
    </row>
    <row customHeight="1" ht="12.75" hidden="1">
      <c s="55" t="s">
        <v>2459</v>
      </c>
      <c s="340"/>
    </row>
    <row customHeight="1" ht="12.75" hidden="1">
      <c s="55" t="s">
        <v>2465</v>
      </c>
      <c s="340"/>
    </row>
    <row customHeight="1" ht="12.75" hidden="1">
      <c s="55" t="s">
        <v>2472</v>
      </c>
      <c s="340"/>
    </row>
    <row customHeight="1" ht="12.75" hidden="1">
      <c s="55" t="s">
        <v>2484</v>
      </c>
      <c s="340"/>
    </row>
    <row customHeight="1" ht="12.75" hidden="1">
      <c s="55" t="s">
        <v>2490</v>
      </c>
      <c s="340"/>
    </row>
    <row customHeight="1" ht="12.75" hidden="1">
      <c s="55" t="s">
        <v>2493</v>
      </c>
      <c s="340"/>
    </row>
    <row customHeight="1" ht="12.75" hidden="1">
      <c s="55" t="s">
        <v>2502</v>
      </c>
      <c s="340"/>
    </row>
    <row customHeight="1" ht="12.75" hidden="1">
      <c s="55" t="s">
        <v>2510</v>
      </c>
      <c s="340"/>
    </row>
    <row customHeight="1" ht="12.75" hidden="1">
      <c s="55" t="s">
        <v>2540</v>
      </c>
      <c s="340"/>
    </row>
    <row customHeight="1" ht="12.75" hidden="1">
      <c s="55" t="s">
        <v>2552</v>
      </c>
      <c s="340"/>
    </row>
    <row customHeight="1" ht="12.75" hidden="1">
      <c s="55" t="s">
        <v>2554</v>
      </c>
      <c s="340"/>
    </row>
    <row customHeight="1" ht="12.75" hidden="1">
      <c s="55" t="s">
        <v>2566</v>
      </c>
      <c s="340"/>
    </row>
    <row customHeight="1" ht="12.75" hidden="1">
      <c s="55" t="s">
        <v>2577</v>
      </c>
      <c s="340"/>
    </row>
    <row customHeight="1" ht="12.75" hidden="1">
      <c s="55" t="s">
        <v>2592</v>
      </c>
      <c s="340"/>
    </row>
    <row customHeight="1" ht="12.75" hidden="1">
      <c s="55" t="s">
        <v>2606</v>
      </c>
      <c s="340"/>
    </row>
    <row customHeight="1" ht="12.75" hidden="1">
      <c s="55" t="s">
        <v>2624</v>
      </c>
      <c s="340"/>
    </row>
    <row customHeight="1" ht="12.75" hidden="1">
      <c s="55" t="s">
        <v>2648</v>
      </c>
      <c s="340"/>
    </row>
    <row customHeight="1" ht="12.75" hidden="1">
      <c s="56" t="s">
        <v>3065</v>
      </c>
      <c s="340"/>
    </row>
    <row customHeight="1" ht="17.25"/>
    <row customHeight="1" ht="17.25"/>
    <row customHeight="1" ht="17.25"/>
    <row customHeight="1" ht="17.25"/>
    <row customHeight="1" ht="17.25"/>
    <row customHeight="1" ht="17.25"/>
    <row customHeight="1" ht="17.25"/>
    <row customHeight="1" ht="17.25"/>
    <row customHeight="1" ht="17.25"/>
    <row customHeight="1" ht="17.25"/>
  </sheetData>
  <sheetProtection autoFilter="0" sort="1" allowResizeRows="1" allowResizeColumns="1" objects="1" allowDragInsertRows="1" allowDragInsertColumns="1" insertRows="1" insertColumns="1" deleteRows="1" deleteColumns="1"/>
  <mergeCells count="11">
    <mergeCell ref="A2:B2"/>
    <mergeCell ref="A3:B3"/>
    <mergeCell ref="A5:B5"/>
    <mergeCell ref="A1:B1"/>
    <mergeCell ref="A43:B43"/>
    <mergeCell ref="A70:B70"/>
    <mergeCell ref="A79:B79"/>
    <mergeCell ref="A101:B101"/>
    <mergeCell ref="A124:B124"/>
    <mergeCell ref="A142:B142"/>
    <mergeCell ref="A128:B128"/>
  </mergeCells>
  <dataValidations count="1">
    <dataValidation type="decimal" allowBlank="1" showInputMessage="1" showErrorMessage="1" sqref="B6:B42 B45:B62 B64:B69 B71:B78 B81:B86 B88:B93 B95:B100 B102:B123 B125:B127 B129:B141 B143:B149 B160:B240 B243:B326">
      <formula1>-99999999999999</formula1>
      <formula2>99999999999999</formula2>
    </dataValidation>
  </dataValidations>
  <printOptions gridLines="1" horizontalCentered="1" verticalCentered="1"/>
  <pageMargins left="3.00" right="2.00" top="1.00" bottom="1.00" header="0.00" footer="0.00"/>
  <pageSetup scale="70" pageOrder="downThenOver" orientation="landscape" blackAndWhite="1"/>
  <headerFooter>
    <oddHeader>&amp;L&amp;C@$&amp;R</oddHeader>
    <oddFooter>&amp;L&amp;C@&amp;- &amp;P&amp;-$&amp;R</oddFooter>
    <evenHeader>&amp;L&amp;C@$&amp;R</evenHeader>
    <evenFooter>&amp;L&amp;C@&amp;- &amp;P&amp;-$&amp;R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A5A57-0F4A-94D7-47C8-4FDDD5232208}" mc:Ignorable="x14ac">
  <dimension ref="A1:F33"/>
  <sheetViews>
    <sheetView defaultGridColor="0" colorId="8" topLeftCell="A1" showGridLines="0" workbookViewId="0" showZeros="0">
      <selection activeCell="A1" sqref="A1:F1"/>
    </sheetView>
  </sheetViews>
  <sheetFormatPr defaultColWidth="9.125" customHeight="1" defaultRowHeight="12.75"/>
  <cols>
    <col min="1" max="1" style="296" width="9.75390625" customWidth="1"/>
    <col min="2" max="2" style="296" width="13.50390625" customWidth="1"/>
    <col min="3" max="3" style="296" width="43.75390625" customWidth="1"/>
    <col min="4" max="4" style="296" width="7.75390625" customWidth="1"/>
    <col min="5" max="5" style="296" width="36.25390625" customWidth="1"/>
    <col min="6" max="6" style="296" width="12.125" customWidth="1"/>
  </cols>
  <sheetData>
    <row customHeight="1" ht="33.75">
      <c s="63" t="s">
        <v>148</v>
      </c>
      <c s="63"/>
      <c s="63"/>
      <c s="63"/>
      <c s="63"/>
      <c s="63"/>
    </row>
    <row customHeight="1" ht="17.25">
      <c s="58"/>
      <c s="58"/>
      <c s="58"/>
      <c s="58"/>
      <c s="58"/>
      <c s="58"/>
    </row>
    <row customHeight="1" ht="17.25">
      <c s="58"/>
      <c s="106" t="s">
        <v>149</v>
      </c>
      <c s="106" t="s">
        <v>150</v>
      </c>
      <c s="106" t="s">
        <v>151</v>
      </c>
      <c s="106"/>
      <c s="58"/>
    </row>
    <row customHeight="1" ht="1.5">
      <c s="58"/>
      <c s="112"/>
      <c s="107"/>
      <c s="107"/>
      <c s="107"/>
      <c s="58"/>
    </row>
    <row customHeight="1" ht="17.25">
      <c s="58"/>
      <c s="56" t="s">
        <v>1</v>
      </c>
      <c s="113" t="s">
        <v>152</v>
      </c>
      <c s="303"/>
      <c s="75" t="s">
        <v>56</v>
      </c>
      <c s="58" t="s">
        <v>56</v>
      </c>
    </row>
    <row customHeight="1" ht="1.5">
      <c s="58"/>
      <c s="114"/>
      <c s="76"/>
      <c s="115"/>
      <c s="75"/>
      <c s="58"/>
    </row>
    <row customHeight="1" ht="17.25">
      <c s="58"/>
      <c s="56" t="s">
        <v>153</v>
      </c>
      <c s="81" t="s">
        <v>17</v>
      </c>
      <c s="303"/>
      <c s="116" t="s">
        <v>154</v>
      </c>
      <c s="58" t="s">
        <v>56</v>
      </c>
    </row>
    <row customHeight="1" ht="17.25">
      <c s="58"/>
      <c s="56" t="s">
        <v>155</v>
      </c>
      <c s="55" t="s">
        <v>22</v>
      </c>
      <c s="303"/>
      <c s="64"/>
      <c s="58" t="s">
        <v>56</v>
      </c>
    </row>
    <row customHeight="1" ht="17.25">
      <c s="58"/>
      <c s="56" t="s">
        <v>156</v>
      </c>
      <c s="55" t="s">
        <v>27</v>
      </c>
      <c s="303"/>
      <c s="64"/>
      <c s="58" t="s">
        <v>56</v>
      </c>
    </row>
    <row customHeight="1" ht="17.25">
      <c s="58"/>
      <c s="56" t="s">
        <v>157</v>
      </c>
      <c s="55" t="s">
        <v>32</v>
      </c>
      <c s="303"/>
      <c s="64"/>
      <c s="58" t="s">
        <v>56</v>
      </c>
    </row>
    <row customHeight="1" ht="17.25">
      <c s="58"/>
      <c s="56" t="s">
        <v>158</v>
      </c>
      <c s="55" t="s">
        <v>36</v>
      </c>
      <c s="303"/>
      <c s="64"/>
      <c s="58" t="s">
        <v>56</v>
      </c>
    </row>
    <row customHeight="1" ht="1.5">
      <c s="51"/>
      <c s="74"/>
      <c s="74"/>
      <c s="78"/>
      <c s="74"/>
      <c s="51"/>
    </row>
    <row customHeight="1" ht="17.25">
      <c s="58"/>
      <c s="56" t="s">
        <v>159</v>
      </c>
      <c s="55" t="s">
        <v>46</v>
      </c>
      <c s="303"/>
      <c s="71" t="s">
        <v>160</v>
      </c>
      <c s="58" t="s">
        <v>56</v>
      </c>
    </row>
    <row customHeight="1" ht="17.25">
      <c s="58"/>
      <c s="56" t="s">
        <v>161</v>
      </c>
      <c s="55" t="s">
        <v>49</v>
      </c>
      <c s="303"/>
      <c s="71"/>
      <c s="58" t="s">
        <v>56</v>
      </c>
    </row>
    <row customHeight="1" ht="17.25">
      <c s="58"/>
      <c s="56" t="s">
        <v>162</v>
      </c>
      <c s="55" t="s">
        <v>54</v>
      </c>
      <c s="303"/>
      <c s="71"/>
      <c s="58" t="s">
        <v>56</v>
      </c>
    </row>
    <row customHeight="1" ht="17.25">
      <c s="58"/>
      <c s="56" t="s">
        <v>163</v>
      </c>
      <c s="55" t="s">
        <v>59</v>
      </c>
      <c s="303"/>
      <c s="71"/>
      <c s="58" t="s">
        <v>56</v>
      </c>
    </row>
    <row customHeight="1" ht="1.5">
      <c s="51"/>
      <c s="74"/>
      <c s="74"/>
      <c s="154"/>
      <c s="74"/>
      <c s="51"/>
    </row>
    <row customHeight="1" ht="17.25">
      <c s="58"/>
      <c s="56" t="s">
        <v>164</v>
      </c>
      <c s="81" t="s">
        <v>67</v>
      </c>
      <c s="303"/>
      <c s="116" t="s">
        <v>165</v>
      </c>
      <c s="58" t="s">
        <v>56</v>
      </c>
    </row>
    <row customHeight="1" ht="17.25">
      <c s="58"/>
      <c s="56" t="s">
        <v>166</v>
      </c>
      <c s="55" t="s">
        <v>72</v>
      </c>
      <c s="303"/>
      <c s="64"/>
      <c s="58" t="s">
        <v>56</v>
      </c>
    </row>
    <row customHeight="1" ht="1.5">
      <c s="51"/>
      <c s="74"/>
      <c s="74"/>
      <c s="154"/>
      <c s="93"/>
      <c s="51"/>
    </row>
    <row customHeight="1" ht="17.25">
      <c s="51"/>
      <c s="56" t="s">
        <v>167</v>
      </c>
      <c s="81" t="s">
        <v>168</v>
      </c>
      <c s="303"/>
      <c s="156" t="s">
        <v>169</v>
      </c>
      <c s="51"/>
    </row>
    <row customHeight="1" ht="17.25">
      <c s="58"/>
      <c s="56" t="s">
        <v>170</v>
      </c>
      <c s="81" t="s">
        <v>87</v>
      </c>
      <c s="303"/>
      <c s="156"/>
      <c s="58" t="s">
        <v>56</v>
      </c>
    </row>
    <row customHeight="1" ht="17.25">
      <c s="145"/>
      <c s="146" t="s">
        <v>171</v>
      </c>
      <c s="81" t="s">
        <v>90</v>
      </c>
      <c s="303"/>
      <c s="156"/>
      <c s="58"/>
    </row>
    <row customHeight="1" ht="17.25">
      <c s="58"/>
      <c s="56" t="s">
        <v>172</v>
      </c>
      <c s="81" t="s">
        <v>93</v>
      </c>
      <c s="303"/>
      <c s="156"/>
      <c s="58" t="s">
        <v>56</v>
      </c>
    </row>
    <row customHeight="1" ht="1.5">
      <c s="51"/>
      <c s="94"/>
      <c s="94"/>
      <c s="155"/>
      <c s="94"/>
      <c s="51"/>
    </row>
    <row customHeight="1" ht="17.25">
      <c s="58"/>
      <c s="56" t="s">
        <v>173</v>
      </c>
      <c s="55" t="s">
        <v>99</v>
      </c>
      <c s="303"/>
      <c s="64" t="s">
        <v>174</v>
      </c>
      <c s="52"/>
    </row>
    <row customHeight="1" ht="17.25">
      <c s="58"/>
      <c s="56" t="s">
        <v>175</v>
      </c>
      <c s="55" t="s">
        <v>102</v>
      </c>
      <c s="303"/>
      <c s="64"/>
      <c s="58" t="s">
        <v>56</v>
      </c>
    </row>
    <row customHeight="1" ht="17.25">
      <c s="58"/>
      <c s="56" t="s">
        <v>176</v>
      </c>
      <c s="55" t="s">
        <v>105</v>
      </c>
      <c s="303"/>
      <c s="64"/>
      <c s="58"/>
    </row>
    <row customHeight="1" ht="17.25">
      <c s="58"/>
      <c s="56" t="s">
        <v>177</v>
      </c>
      <c s="55" t="s">
        <v>108</v>
      </c>
      <c s="303"/>
      <c s="64"/>
      <c s="58"/>
    </row>
    <row customHeight="1" ht="17.25">
      <c s="58"/>
      <c s="56" t="s">
        <v>178</v>
      </c>
      <c s="55" t="s">
        <v>111</v>
      </c>
      <c s="303"/>
      <c s="64"/>
      <c s="58"/>
    </row>
    <row customHeight="1" ht="17.25">
      <c s="51"/>
      <c s="51"/>
      <c r="D31" s="51"/>
      <c s="51"/>
      <c s="51"/>
    </row>
    <row customHeight="1" ht="12.75" hidden="1">
      <c s="323"/>
      <c s="57"/>
      <c s="50"/>
      <c s="53"/>
      <c s="58"/>
      <c s="58"/>
    </row>
    <row customHeight="1" ht="16.5"/>
  </sheetData>
  <sheetProtection autoFilter="0" sort="1" allowResizeRows="1" allowResizeColumns="1" objects="1" allowDragInsertRows="1" allowDragInsertColumns="1" insertRows="1" insertColumns="1" deleteRows="1" deleteColumns="1"/>
  <mergeCells count="6">
    <mergeCell ref="A1:F1"/>
    <mergeCell ref="E7:E11"/>
    <mergeCell ref="E13:E16"/>
    <mergeCell ref="E18:E19"/>
    <mergeCell ref="E21:E24"/>
    <mergeCell ref="E26:E30"/>
  </mergeCells>
  <dataValidations count="1">
    <dataValidation type="decimal" allowBlank="1" showInputMessage="1" showErrorMessage="1" sqref="D5 D7:D11 D13:D16 D18:D19 D21:D24 D26:D30 A32">
      <formula1>-99999999999999</formula1>
      <formula2>99999999999999</formula2>
    </dataValidation>
  </dataValidations>
  <printOptions gridLines="1" verticalCentered="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05CB6-2FE8-F5E8-E648-08AF16904B6E}" mc:Ignorable="x14ac">
  <dimension ref="A1:E20"/>
  <sheetViews>
    <sheetView defaultGridColor="0" colorId="8" topLeftCell="A1" showGridLines="0" workbookViewId="0" showZeros="0">
      <selection activeCell="A1" sqref="A1"/>
    </sheetView>
  </sheetViews>
  <sheetFormatPr defaultColWidth="9.125" customHeight="1" defaultRowHeight="12.75"/>
  <cols>
    <col min="1" max="5" style="296" width="22.125" customWidth="1"/>
  </cols>
  <sheetData>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r="B8" s="50"/>
      <c s="50"/>
      <c s="50"/>
      <c s="50"/>
    </row>
    <row customHeight="1" ht="42.75">
      <c s="65" t="s">
        <v>154</v>
      </c>
      <c s="65"/>
      <c s="65"/>
      <c s="65"/>
      <c s="65"/>
    </row>
    <row customHeight="1" ht="19.5">
      <c s="62"/>
      <c s="62"/>
      <c s="62"/>
      <c s="62"/>
      <c s="62"/>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row customHeight="1" ht="19.5">
      <c s="50"/>
      <c s="50"/>
      <c s="50"/>
      <c s="50"/>
      <c s="50"/>
    </row>
  </sheetData>
  <sheetProtection autoFilter="0" sort="1" allowResizeRows="1" allowResizeColumns="1" objects="1" allowDragInsertRows="1" allowDragInsertColumns="1" insertRows="1" insertColumns="1" deleteRows="1" deleteColumns="1"/>
  <mergeCells count="1">
    <mergeCell ref="A9:E9"/>
  </mergeCells>
  <printOptions gridLines="1"/>
  <pageMargins left="3.00" right="2.00" top="1.00" bottom="1.00" header="0.50" footer="0.5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46262-4AA8-9DBB-7998-86335F73F468}" mc:Ignorable="x14ac">
  <dimension ref="A1:C859"/>
  <sheetViews>
    <sheetView defaultGridColor="0" colorId="8" topLeftCell="A805" showGridLines="0" workbookViewId="0" showZeros="0">
      <selection activeCell="A1" sqref="A1:C1"/>
    </sheetView>
  </sheetViews>
  <sheetFormatPr defaultColWidth="9.125" customHeight="1" defaultRowHeight="12.75"/>
  <cols>
    <col min="1" max="1" style="296" width="9.50390625" customWidth="1"/>
    <col min="2" max="2" style="351" width="59.00390625" customWidth="1"/>
    <col min="3" max="3" style="296" width="22.50390625" customWidth="1"/>
  </cols>
  <sheetData>
    <row customHeight="1" ht="33.75">
      <c s="328" t="str">
        <f>'##BASEINFO'!$B$2&amp;"度"&amp;'##BASEINFO'!$B$7&amp;"一般公共预算收入决算录入表		"</f>
        <v>2015年度芷江侗族自治县一般公共预算收入决算录入表		</v>
      </c>
      <c s="68"/>
      <c s="68"/>
    </row>
    <row customHeight="1" ht="17.25">
      <c s="67" t="s">
        <v>153</v>
      </c>
      <c s="67"/>
      <c s="67"/>
    </row>
    <row customHeight="1" ht="17.25">
      <c s="67" t="s">
        <v>179</v>
      </c>
      <c s="67"/>
      <c s="67"/>
    </row>
    <row customHeight="1" ht="17.25">
      <c s="72" t="s">
        <v>180</v>
      </c>
      <c s="72" t="s">
        <v>181</v>
      </c>
      <c s="83" t="s">
        <v>182</v>
      </c>
    </row>
    <row customHeight="1" ht="17.25">
      <c s="72"/>
      <c s="147" t="s">
        <v>183</v>
      </c>
      <c s="334">
        <f>SUM(C6,C350)</f>
        <v>43811</v>
      </c>
    </row>
    <row customHeight="1" ht="17.25">
      <c s="73">
        <v>101</v>
      </c>
      <c s="110" t="s">
        <v>184</v>
      </c>
      <c s="337">
        <f>C7+C45+C65+C78+C199+C262+C268+C272+C286+C295+C301+C310+C319+C322+C325+C328+C339+C343+C346+C349</f>
        <v>24576</v>
      </c>
    </row>
    <row customHeight="1" ht="17.25">
      <c s="73">
        <v>10101</v>
      </c>
      <c s="110" t="s">
        <v>185</v>
      </c>
      <c s="338">
        <f>SUM(C8,C29,C33,C36,C42)</f>
        <v>2546</v>
      </c>
    </row>
    <row customHeight="1" ht="17.25">
      <c s="73">
        <v>1010101</v>
      </c>
      <c s="110" t="s">
        <v>186</v>
      </c>
      <c s="334">
        <f>SUM(C9:C28)</f>
        <v>2205</v>
      </c>
    </row>
    <row customHeight="1" ht="17.25">
      <c s="73">
        <v>101010101</v>
      </c>
      <c s="108" t="s">
        <v>187</v>
      </c>
      <c s="340">
        <v>425</v>
      </c>
    </row>
    <row customHeight="1" ht="17.25">
      <c s="73">
        <v>101010102</v>
      </c>
      <c s="108" t="s">
        <v>188</v>
      </c>
      <c s="340">
        <v>2</v>
      </c>
    </row>
    <row customHeight="1" ht="17.25">
      <c s="73">
        <v>101010103</v>
      </c>
      <c s="108" t="s">
        <v>189</v>
      </c>
      <c s="340">
        <v>1185</v>
      </c>
    </row>
    <row customHeight="1" ht="17.25">
      <c s="73">
        <v>101010104</v>
      </c>
      <c s="108" t="s">
        <v>190</v>
      </c>
      <c s="340"/>
    </row>
    <row customHeight="1" ht="17.25">
      <c s="73">
        <v>101010105</v>
      </c>
      <c s="108" t="s">
        <v>191</v>
      </c>
      <c s="340">
        <v>31</v>
      </c>
    </row>
    <row customHeight="1" ht="17.25">
      <c s="73">
        <v>101010106</v>
      </c>
      <c s="108" t="s">
        <v>192</v>
      </c>
      <c s="340">
        <v>390</v>
      </c>
    </row>
    <row customHeight="1" ht="17.25">
      <c s="73">
        <v>101010119</v>
      </c>
      <c s="108" t="s">
        <v>193</v>
      </c>
      <c s="340">
        <v>211</v>
      </c>
    </row>
    <row customHeight="1" ht="17.25">
      <c s="73">
        <v>101010120</v>
      </c>
      <c s="108" t="s">
        <v>194</v>
      </c>
      <c s="340">
        <v>5</v>
      </c>
    </row>
    <row customHeight="1" ht="17.25">
      <c s="73">
        <v>101010121</v>
      </c>
      <c s="108" t="s">
        <v>195</v>
      </c>
      <c s="340">
        <v>-7</v>
      </c>
    </row>
    <row customHeight="1" ht="17.25">
      <c s="73">
        <v>101010122</v>
      </c>
      <c s="108" t="s">
        <v>196</v>
      </c>
      <c s="340"/>
    </row>
    <row customHeight="1" ht="17.25">
      <c s="73">
        <v>101010125</v>
      </c>
      <c s="108" t="s">
        <v>197</v>
      </c>
      <c s="340"/>
    </row>
    <row customHeight="1" ht="17.25">
      <c s="73">
        <v>101010126</v>
      </c>
      <c s="108" t="s">
        <v>198</v>
      </c>
      <c s="340">
        <v>-35</v>
      </c>
    </row>
    <row customHeight="1" ht="17.25">
      <c s="73">
        <v>101010127</v>
      </c>
      <c s="108" t="s">
        <v>199</v>
      </c>
      <c s="340"/>
    </row>
    <row customHeight="1" ht="17.25">
      <c s="73">
        <v>101010128</v>
      </c>
      <c s="108" t="s">
        <v>200</v>
      </c>
      <c s="340"/>
    </row>
    <row customHeight="1" ht="17.25">
      <c s="73">
        <v>101010129</v>
      </c>
      <c s="108" t="s">
        <v>201</v>
      </c>
      <c s="340">
        <v>-2</v>
      </c>
    </row>
    <row customHeight="1" ht="17.25">
      <c s="73">
        <v>101010130</v>
      </c>
      <c s="108" t="s">
        <v>202</v>
      </c>
      <c s="340"/>
    </row>
    <row customHeight="1" ht="17.25">
      <c s="73">
        <v>101010150</v>
      </c>
      <c s="108" t="s">
        <v>203</v>
      </c>
      <c s="340"/>
    </row>
    <row customHeight="1" ht="17.25">
      <c s="73">
        <v>101010151</v>
      </c>
      <c s="108" t="s">
        <v>204</v>
      </c>
      <c s="340"/>
    </row>
    <row customHeight="1" ht="17.25">
      <c s="73">
        <v>101010152</v>
      </c>
      <c s="108" t="s">
        <v>205</v>
      </c>
      <c s="340"/>
    </row>
    <row customHeight="1" ht="17.25">
      <c s="73">
        <v>101010153</v>
      </c>
      <c s="108" t="s">
        <v>206</v>
      </c>
      <c s="340"/>
    </row>
    <row customHeight="1" ht="17.25">
      <c s="73">
        <v>1010102</v>
      </c>
      <c s="110" t="s">
        <v>207</v>
      </c>
      <c s="334">
        <f>SUM(C30:C32)</f>
        <v>0</v>
      </c>
    </row>
    <row customHeight="1" ht="17.25">
      <c s="73">
        <v>101010201</v>
      </c>
      <c s="108" t="s">
        <v>208</v>
      </c>
      <c s="340"/>
    </row>
    <row customHeight="1" ht="17.25">
      <c s="73">
        <v>101010220</v>
      </c>
      <c s="108" t="s">
        <v>209</v>
      </c>
      <c s="340"/>
    </row>
    <row customHeight="1" ht="17.25">
      <c s="73">
        <v>101010221</v>
      </c>
      <c s="108" t="s">
        <v>210</v>
      </c>
      <c s="340"/>
    </row>
    <row customHeight="1" ht="17.25">
      <c s="73">
        <v>1010103</v>
      </c>
      <c s="110" t="s">
        <v>211</v>
      </c>
      <c s="334">
        <f>C34+C35</f>
        <v>0</v>
      </c>
    </row>
    <row customHeight="1" ht="17.25">
      <c s="73">
        <v>101010301</v>
      </c>
      <c s="108" t="s">
        <v>212</v>
      </c>
      <c s="340"/>
    </row>
    <row customHeight="1" ht="17.25">
      <c s="73">
        <v>101010302</v>
      </c>
      <c s="108" t="s">
        <v>213</v>
      </c>
      <c s="340"/>
    </row>
    <row customHeight="1" ht="17.25">
      <c s="73">
        <v>1010104</v>
      </c>
      <c s="110" t="s">
        <v>214</v>
      </c>
      <c s="334">
        <f>SUM(C37:C41)</f>
        <v>341</v>
      </c>
    </row>
    <row customHeight="1" ht="16.5">
      <c s="73">
        <v>101010401</v>
      </c>
      <c s="108" t="s">
        <v>215</v>
      </c>
      <c s="340">
        <v>341</v>
      </c>
    </row>
    <row customHeight="1" ht="16.5">
      <c s="73">
        <v>101010402</v>
      </c>
      <c s="108" t="s">
        <v>216</v>
      </c>
      <c s="340"/>
    </row>
    <row customHeight="1" ht="17.25">
      <c s="73">
        <v>101010420</v>
      </c>
      <c s="108" t="s">
        <v>217</v>
      </c>
      <c s="340"/>
    </row>
    <row customHeight="1" ht="17.25">
      <c s="73">
        <v>101010429</v>
      </c>
      <c s="108" t="s">
        <v>218</v>
      </c>
      <c s="340"/>
    </row>
    <row customHeight="1" ht="17.25">
      <c s="73">
        <v>101010461</v>
      </c>
      <c s="108" t="s">
        <v>219</v>
      </c>
      <c s="340"/>
    </row>
    <row customHeight="1" ht="17.25">
      <c s="73">
        <v>1010105</v>
      </c>
      <c s="110" t="s">
        <v>220</v>
      </c>
      <c s="334">
        <f>SUM(C43:C44)</f>
        <v>0</v>
      </c>
    </row>
    <row customHeight="1" ht="17.25">
      <c s="73">
        <v>101010501</v>
      </c>
      <c s="108" t="s">
        <v>221</v>
      </c>
      <c s="340"/>
    </row>
    <row customHeight="1" ht="17.25">
      <c s="73">
        <v>101010502</v>
      </c>
      <c s="108" t="s">
        <v>222</v>
      </c>
      <c s="340"/>
    </row>
    <row customHeight="1" ht="17.25">
      <c s="73">
        <v>10102</v>
      </c>
      <c s="110" t="s">
        <v>223</v>
      </c>
      <c s="334">
        <f>SUM(C46,C58,C64)</f>
        <v>0</v>
      </c>
    </row>
    <row customHeight="1" ht="17.25">
      <c s="73">
        <v>1010201</v>
      </c>
      <c s="110" t="s">
        <v>224</v>
      </c>
      <c s="334">
        <f>SUM(C47:C57)</f>
        <v>0</v>
      </c>
    </row>
    <row customHeight="1" ht="17.25">
      <c s="73">
        <v>101020101</v>
      </c>
      <c s="108" t="s">
        <v>225</v>
      </c>
      <c s="340"/>
    </row>
    <row customHeight="1" ht="17.25">
      <c s="73">
        <v>101020102</v>
      </c>
      <c s="108" t="s">
        <v>226</v>
      </c>
      <c s="340"/>
    </row>
    <row customHeight="1" ht="17.25">
      <c s="73">
        <v>101020103</v>
      </c>
      <c s="108" t="s">
        <v>227</v>
      </c>
      <c s="340"/>
    </row>
    <row customHeight="1" ht="17.25">
      <c s="73">
        <v>101020104</v>
      </c>
      <c s="108" t="s">
        <v>228</v>
      </c>
      <c s="340"/>
    </row>
    <row customHeight="1" ht="17.25">
      <c s="73">
        <v>101020105</v>
      </c>
      <c s="108" t="s">
        <v>229</v>
      </c>
      <c s="340"/>
    </row>
    <row customHeight="1" ht="17.25">
      <c s="73">
        <v>101020106</v>
      </c>
      <c s="108" t="s">
        <v>230</v>
      </c>
      <c s="340"/>
    </row>
    <row customHeight="1" ht="17.25">
      <c s="73">
        <v>101020107</v>
      </c>
      <c s="108" t="s">
        <v>231</v>
      </c>
      <c s="340"/>
    </row>
    <row customHeight="1" ht="17.25">
      <c s="73">
        <v>101020119</v>
      </c>
      <c s="108" t="s">
        <v>232</v>
      </c>
      <c s="340"/>
    </row>
    <row customHeight="1" ht="17.25">
      <c s="73">
        <v>101020120</v>
      </c>
      <c s="108" t="s">
        <v>233</v>
      </c>
      <c s="340"/>
    </row>
    <row customHeight="1" ht="17.25">
      <c s="73">
        <v>101020121</v>
      </c>
      <c s="108" t="s">
        <v>234</v>
      </c>
      <c s="340"/>
    </row>
    <row customHeight="1" ht="17.25">
      <c s="73">
        <v>101020129</v>
      </c>
      <c s="108" t="s">
        <v>235</v>
      </c>
      <c s="340"/>
    </row>
    <row customHeight="1" ht="17.25">
      <c s="73">
        <v>1010202</v>
      </c>
      <c s="110" t="s">
        <v>236</v>
      </c>
      <c s="334">
        <f>SUM(C59:C63)</f>
        <v>0</v>
      </c>
    </row>
    <row customHeight="1" ht="17.25">
      <c s="73">
        <v>101020202</v>
      </c>
      <c s="108" t="s">
        <v>237</v>
      </c>
      <c s="340"/>
    </row>
    <row customHeight="1" ht="17.25">
      <c s="73">
        <v>101020209</v>
      </c>
      <c s="108" t="s">
        <v>238</v>
      </c>
      <c s="340"/>
    </row>
    <row customHeight="1" ht="17.25">
      <c s="73">
        <v>101020220</v>
      </c>
      <c s="108" t="s">
        <v>239</v>
      </c>
      <c s="340"/>
    </row>
    <row customHeight="1" ht="17.25">
      <c s="73">
        <v>101020221</v>
      </c>
      <c s="108" t="s">
        <v>240</v>
      </c>
      <c s="340"/>
    </row>
    <row customHeight="1" ht="17.25">
      <c s="73">
        <v>101020229</v>
      </c>
      <c s="108" t="s">
        <v>241</v>
      </c>
      <c s="340"/>
    </row>
    <row customHeight="1" ht="17.25">
      <c s="73">
        <v>1010203</v>
      </c>
      <c s="110" t="s">
        <v>242</v>
      </c>
      <c s="340"/>
    </row>
    <row customHeight="1" ht="17.25">
      <c s="73">
        <v>10103</v>
      </c>
      <c s="110" t="s">
        <v>243</v>
      </c>
      <c s="334">
        <f>SUM(C66,C69:C70,C73:C77)</f>
        <v>7405</v>
      </c>
    </row>
    <row customHeight="1" ht="16.5">
      <c s="73">
        <v>1010301</v>
      </c>
      <c s="110" t="s">
        <v>244</v>
      </c>
      <c s="334">
        <f>SUM(C67,C68)</f>
        <v>0</v>
      </c>
    </row>
    <row customHeight="1" ht="16.5">
      <c s="73">
        <v>101030101</v>
      </c>
      <c s="108" t="s">
        <v>245</v>
      </c>
      <c s="340"/>
    </row>
    <row customHeight="1" ht="16.5">
      <c s="73">
        <v>101030102</v>
      </c>
      <c s="108" t="s">
        <v>246</v>
      </c>
      <c s="340"/>
    </row>
    <row customHeight="1" ht="17.25">
      <c s="73">
        <v>1010302</v>
      </c>
      <c s="110" t="s">
        <v>247</v>
      </c>
      <c s="340"/>
    </row>
    <row customHeight="1" ht="17.25">
      <c s="73">
        <v>1010303</v>
      </c>
      <c s="110" t="s">
        <v>248</v>
      </c>
      <c s="334">
        <f>SUM(C71:C72)</f>
        <v>761</v>
      </c>
    </row>
    <row customHeight="1" ht="17.25">
      <c s="73">
        <v>101030301</v>
      </c>
      <c s="108" t="s">
        <v>249</v>
      </c>
      <c s="340">
        <v>5</v>
      </c>
    </row>
    <row customHeight="1" ht="17.25">
      <c s="73">
        <v>101030399</v>
      </c>
      <c s="108" t="s">
        <v>250</v>
      </c>
      <c s="340">
        <v>756</v>
      </c>
    </row>
    <row customHeight="1" ht="17.25">
      <c s="73">
        <v>1010304</v>
      </c>
      <c s="110" t="s">
        <v>251</v>
      </c>
      <c s="340">
        <v>6617</v>
      </c>
    </row>
    <row customHeight="1" ht="17.25">
      <c s="73">
        <v>1010305</v>
      </c>
      <c s="110" t="s">
        <v>252</v>
      </c>
      <c s="340"/>
    </row>
    <row customHeight="1" ht="17.25">
      <c s="73">
        <v>1010306</v>
      </c>
      <c s="110" t="s">
        <v>253</v>
      </c>
      <c s="340"/>
    </row>
    <row customHeight="1" ht="17.25">
      <c s="73">
        <v>1010320</v>
      </c>
      <c s="110" t="s">
        <v>254</v>
      </c>
      <c s="340">
        <v>27</v>
      </c>
    </row>
    <row customHeight="1" ht="17.25">
      <c s="73">
        <v>1010329</v>
      </c>
      <c s="110" t="s">
        <v>255</v>
      </c>
      <c s="340"/>
    </row>
    <row customHeight="1" ht="17.25">
      <c s="73">
        <v>10104</v>
      </c>
      <c s="110" t="s">
        <v>256</v>
      </c>
      <c s="334">
        <f>SUM(C79:C95,C99:C104,C108,C113:C114,C118:C124,C139:C140,C143:C145,C150,C155,C160,C165,C170,C175,C180,C185,C190,C195)</f>
        <v>2759</v>
      </c>
    </row>
    <row customHeight="1" ht="17.25">
      <c s="73">
        <v>1010401</v>
      </c>
      <c s="110" t="s">
        <v>257</v>
      </c>
      <c s="340">
        <v>3</v>
      </c>
    </row>
    <row customHeight="1" ht="17.25">
      <c s="73">
        <v>1010402</v>
      </c>
      <c s="110" t="s">
        <v>258</v>
      </c>
      <c s="340"/>
    </row>
    <row customHeight="1" ht="17.25">
      <c s="73">
        <v>1010403</v>
      </c>
      <c s="110" t="s">
        <v>259</v>
      </c>
      <c s="340"/>
    </row>
    <row customHeight="1" ht="17.25">
      <c s="73">
        <v>1010404</v>
      </c>
      <c s="110" t="s">
        <v>260</v>
      </c>
      <c s="340"/>
    </row>
    <row customHeight="1" ht="17.25">
      <c s="73">
        <v>1010405</v>
      </c>
      <c s="110" t="s">
        <v>261</v>
      </c>
      <c s="340"/>
    </row>
    <row customHeight="1" ht="17.25">
      <c s="73">
        <v>1010406</v>
      </c>
      <c s="110" t="s">
        <v>262</v>
      </c>
      <c s="340"/>
    </row>
    <row customHeight="1" ht="17.25">
      <c s="73">
        <v>1010407</v>
      </c>
      <c s="110" t="s">
        <v>263</v>
      </c>
      <c s="340"/>
    </row>
    <row customHeight="1" ht="17.25">
      <c s="73">
        <v>1010408</v>
      </c>
      <c s="110" t="s">
        <v>264</v>
      </c>
      <c s="340"/>
    </row>
    <row customHeight="1" ht="17.25">
      <c s="73">
        <v>1010409</v>
      </c>
      <c s="110" t="s">
        <v>265</v>
      </c>
      <c s="340"/>
    </row>
    <row customHeight="1" ht="17.25">
      <c s="73">
        <v>1010410</v>
      </c>
      <c s="110" t="s">
        <v>266</v>
      </c>
      <c s="340"/>
    </row>
    <row customHeight="1" ht="17.25">
      <c s="73">
        <v>1010411</v>
      </c>
      <c s="110" t="s">
        <v>267</v>
      </c>
      <c s="340"/>
    </row>
    <row customHeight="1" ht="17.25">
      <c s="73">
        <v>1010412</v>
      </c>
      <c s="110" t="s">
        <v>268</v>
      </c>
      <c s="340"/>
    </row>
    <row customHeight="1" ht="17.25">
      <c s="73">
        <v>1010413</v>
      </c>
      <c s="110" t="s">
        <v>269</v>
      </c>
      <c s="340"/>
    </row>
    <row customHeight="1" ht="17.25">
      <c s="73">
        <v>1010414</v>
      </c>
      <c s="110" t="s">
        <v>270</v>
      </c>
      <c s="340"/>
    </row>
    <row customHeight="1" ht="17.25">
      <c s="73">
        <v>1010415</v>
      </c>
      <c s="110" t="s">
        <v>271</v>
      </c>
      <c s="340"/>
    </row>
    <row customHeight="1" ht="17.25">
      <c s="73">
        <v>1010416</v>
      </c>
      <c s="110" t="s">
        <v>272</v>
      </c>
      <c s="340"/>
    </row>
    <row customHeight="1" ht="17.25">
      <c s="73">
        <v>1010417</v>
      </c>
      <c s="110" t="s">
        <v>273</v>
      </c>
      <c s="334">
        <f>SUM(C96:C98)</f>
        <v>0</v>
      </c>
    </row>
    <row customHeight="1" ht="16.5">
      <c s="73">
        <v>101041701</v>
      </c>
      <c s="108" t="s">
        <v>274</v>
      </c>
      <c s="340"/>
    </row>
    <row customHeight="1" ht="16.5">
      <c s="73">
        <v>101041702</v>
      </c>
      <c s="108" t="s">
        <v>275</v>
      </c>
      <c s="340"/>
    </row>
    <row customHeight="1" ht="17.25">
      <c s="73">
        <v>101041709</v>
      </c>
      <c s="108" t="s">
        <v>276</v>
      </c>
      <c s="340"/>
    </row>
    <row customHeight="1" ht="17.25">
      <c s="73">
        <v>1010418</v>
      </c>
      <c s="110" t="s">
        <v>277</v>
      </c>
      <c s="340"/>
    </row>
    <row customHeight="1" ht="17.25">
      <c s="73">
        <v>1010419</v>
      </c>
      <c s="110" t="s">
        <v>278</v>
      </c>
      <c s="340"/>
    </row>
    <row customHeight="1" ht="17.25">
      <c s="73">
        <v>1010420</v>
      </c>
      <c s="110" t="s">
        <v>279</v>
      </c>
      <c s="340"/>
    </row>
    <row customHeight="1" ht="17.25">
      <c s="73">
        <v>1010421</v>
      </c>
      <c s="110" t="s">
        <v>280</v>
      </c>
      <c s="340"/>
    </row>
    <row customHeight="1" ht="17.25">
      <c s="73">
        <v>1010422</v>
      </c>
      <c s="110" t="s">
        <v>281</v>
      </c>
      <c s="340"/>
    </row>
    <row customHeight="1" ht="17.25">
      <c s="73">
        <v>1010423</v>
      </c>
      <c s="110" t="s">
        <v>282</v>
      </c>
      <c s="334">
        <f>SUM(C105:C107)</f>
        <v>0</v>
      </c>
    </row>
    <row customHeight="1" ht="17.25">
      <c s="73">
        <v>101042303</v>
      </c>
      <c s="108" t="s">
        <v>283</v>
      </c>
      <c s="340"/>
    </row>
    <row customHeight="1" ht="17.25">
      <c s="73">
        <v>101042304</v>
      </c>
      <c s="108" t="s">
        <v>284</v>
      </c>
      <c s="340"/>
    </row>
    <row customHeight="1" ht="17.25">
      <c s="73">
        <v>101042309</v>
      </c>
      <c s="108" t="s">
        <v>285</v>
      </c>
      <c s="340"/>
    </row>
    <row customHeight="1" ht="17.25">
      <c s="73">
        <v>1010424</v>
      </c>
      <c s="110" t="s">
        <v>286</v>
      </c>
      <c s="334">
        <f>SUM(C109:C112)</f>
        <v>0</v>
      </c>
    </row>
    <row customHeight="1" ht="17.25">
      <c s="73">
        <v>101042402</v>
      </c>
      <c s="108" t="s">
        <v>287</v>
      </c>
      <c s="340"/>
    </row>
    <row customHeight="1" ht="17.25">
      <c s="73">
        <v>101042403</v>
      </c>
      <c s="108" t="s">
        <v>288</v>
      </c>
      <c s="340"/>
    </row>
    <row customHeight="1" ht="17.25">
      <c s="73">
        <v>101042404</v>
      </c>
      <c s="108" t="s">
        <v>289</v>
      </c>
      <c s="340"/>
    </row>
    <row customHeight="1" ht="17.25">
      <c s="73">
        <v>101042409</v>
      </c>
      <c s="108" t="s">
        <v>290</v>
      </c>
      <c s="340"/>
    </row>
    <row customHeight="1" ht="17.25">
      <c s="73">
        <v>1010425</v>
      </c>
      <c s="110" t="s">
        <v>291</v>
      </c>
      <c s="340"/>
    </row>
    <row customHeight="1" ht="17.25">
      <c s="73">
        <v>1010426</v>
      </c>
      <c s="110" t="s">
        <v>292</v>
      </c>
      <c s="334">
        <f>SUM(C115:C117)</f>
        <v>0</v>
      </c>
    </row>
    <row customHeight="1" ht="17.25">
      <c s="73">
        <v>101042601</v>
      </c>
      <c s="108" t="s">
        <v>293</v>
      </c>
      <c s="340"/>
    </row>
    <row customHeight="1" ht="17.25">
      <c s="73">
        <v>101042602</v>
      </c>
      <c s="108" t="s">
        <v>294</v>
      </c>
      <c s="340"/>
    </row>
    <row customHeight="1" ht="17.25">
      <c s="73">
        <v>101042609</v>
      </c>
      <c s="108" t="s">
        <v>295</v>
      </c>
      <c s="340"/>
    </row>
    <row customHeight="1" ht="17.25">
      <c s="73">
        <v>1010427</v>
      </c>
      <c s="110" t="s">
        <v>296</v>
      </c>
      <c s="340"/>
    </row>
    <row customHeight="1" ht="17.25">
      <c s="73">
        <v>1010428</v>
      </c>
      <c s="110" t="s">
        <v>297</v>
      </c>
      <c s="340"/>
    </row>
    <row customHeight="1" ht="17.25">
      <c s="73">
        <v>1010429</v>
      </c>
      <c s="110" t="s">
        <v>298</v>
      </c>
      <c s="340"/>
    </row>
    <row customHeight="1" ht="17.25">
      <c s="73">
        <v>1010430</v>
      </c>
      <c s="110" t="s">
        <v>299</v>
      </c>
      <c s="340"/>
    </row>
    <row customHeight="1" ht="17.25">
      <c s="73">
        <v>1010431</v>
      </c>
      <c s="110" t="s">
        <v>300</v>
      </c>
      <c s="340">
        <v>296</v>
      </c>
    </row>
    <row customHeight="1" ht="17.25">
      <c s="73">
        <v>1010432</v>
      </c>
      <c s="110" t="s">
        <v>301</v>
      </c>
      <c s="340">
        <v>36</v>
      </c>
    </row>
    <row customHeight="1" ht="17.25">
      <c s="73">
        <v>1010433</v>
      </c>
      <c s="110" t="s">
        <v>302</v>
      </c>
      <c s="334">
        <f>SUM(C125:C138)</f>
        <v>2263</v>
      </c>
    </row>
    <row customHeight="1" ht="17.25">
      <c s="73">
        <v>101043302</v>
      </c>
      <c s="108" t="s">
        <v>303</v>
      </c>
      <c s="340"/>
    </row>
    <row customHeight="1" ht="17.25">
      <c s="73">
        <v>101043303</v>
      </c>
      <c s="108" t="s">
        <v>304</v>
      </c>
      <c s="340"/>
    </row>
    <row customHeight="1" ht="17.25">
      <c s="73">
        <v>101043304</v>
      </c>
      <c s="108" t="s">
        <v>305</v>
      </c>
      <c s="340"/>
    </row>
    <row customHeight="1" ht="17.25">
      <c s="73">
        <v>101043308</v>
      </c>
      <c s="108" t="s">
        <v>306</v>
      </c>
      <c s="340"/>
    </row>
    <row customHeight="1" ht="17.25">
      <c s="73">
        <v>101043309</v>
      </c>
      <c s="108" t="s">
        <v>307</v>
      </c>
      <c s="340"/>
    </row>
    <row customHeight="1" ht="17.25">
      <c s="73">
        <v>101043310</v>
      </c>
      <c s="108" t="s">
        <v>308</v>
      </c>
      <c s="340"/>
    </row>
    <row customHeight="1" ht="17.25">
      <c s="73">
        <v>101043312</v>
      </c>
      <c s="108" t="s">
        <v>309</v>
      </c>
      <c s="340"/>
    </row>
    <row customHeight="1" ht="17.25">
      <c s="73">
        <v>101043313</v>
      </c>
      <c s="108" t="s">
        <v>310</v>
      </c>
      <c s="340"/>
    </row>
    <row customHeight="1" ht="17.25">
      <c s="73">
        <v>101043314</v>
      </c>
      <c s="108" t="s">
        <v>311</v>
      </c>
      <c s="340"/>
    </row>
    <row customHeight="1" ht="17.25">
      <c s="73">
        <v>101043315</v>
      </c>
      <c s="108" t="s">
        <v>312</v>
      </c>
      <c s="340"/>
    </row>
    <row customHeight="1" ht="17.25">
      <c s="73">
        <v>101043316</v>
      </c>
      <c s="108" t="s">
        <v>313</v>
      </c>
      <c s="340"/>
    </row>
    <row customHeight="1" ht="17.25">
      <c s="73">
        <v>101043317</v>
      </c>
      <c s="108" t="s">
        <v>314</v>
      </c>
      <c s="340"/>
    </row>
    <row customHeight="1" ht="17.25">
      <c s="73">
        <v>101043318</v>
      </c>
      <c s="108" t="s">
        <v>315</v>
      </c>
      <c s="340"/>
    </row>
    <row customHeight="1" ht="17.25">
      <c s="73">
        <v>101043399</v>
      </c>
      <c s="108" t="s">
        <v>316</v>
      </c>
      <c s="340">
        <v>2263</v>
      </c>
    </row>
    <row customHeight="1" ht="17.25">
      <c s="73">
        <v>1010434</v>
      </c>
      <c s="110" t="s">
        <v>317</v>
      </c>
      <c s="340"/>
    </row>
    <row customHeight="1" ht="17.25">
      <c s="73">
        <v>1010435</v>
      </c>
      <c s="110" t="s">
        <v>318</v>
      </c>
      <c s="334">
        <f>C141+C142</f>
        <v>34</v>
      </c>
    </row>
    <row customHeight="1" ht="17.25">
      <c s="73">
        <v>101043501</v>
      </c>
      <c s="108" t="s">
        <v>319</v>
      </c>
      <c s="340"/>
    </row>
    <row customHeight="1" ht="17.25">
      <c s="73">
        <v>101043509</v>
      </c>
      <c s="108" t="s">
        <v>320</v>
      </c>
      <c s="340">
        <v>34</v>
      </c>
    </row>
    <row customHeight="1" ht="17.25">
      <c s="73">
        <v>1010436</v>
      </c>
      <c s="110" t="s">
        <v>321</v>
      </c>
      <c s="340">
        <v>63</v>
      </c>
    </row>
    <row customHeight="1" ht="17.25">
      <c s="73">
        <v>1010439</v>
      </c>
      <c s="110" t="s">
        <v>322</v>
      </c>
      <c s="340">
        <v>50</v>
      </c>
    </row>
    <row customHeight="1" ht="17.25">
      <c s="73">
        <v>1010440</v>
      </c>
      <c s="110" t="s">
        <v>323</v>
      </c>
      <c s="334">
        <f>SUM(C146:C149)</f>
        <v>10</v>
      </c>
    </row>
    <row customHeight="1" ht="17.25">
      <c s="73">
        <v>101044001</v>
      </c>
      <c s="108" t="s">
        <v>324</v>
      </c>
      <c s="340">
        <v>2</v>
      </c>
    </row>
    <row customHeight="1" ht="17.25">
      <c s="73">
        <v>101044002</v>
      </c>
      <c s="108" t="s">
        <v>325</v>
      </c>
      <c s="340">
        <v>8</v>
      </c>
    </row>
    <row customHeight="1" ht="17.25">
      <c s="73">
        <v>101044003</v>
      </c>
      <c s="108" t="s">
        <v>326</v>
      </c>
      <c s="340"/>
    </row>
    <row customHeight="1" ht="17.25">
      <c s="73">
        <v>101044099</v>
      </c>
      <c s="108" t="s">
        <v>327</v>
      </c>
      <c s="340"/>
    </row>
    <row customHeight="1" ht="17.25">
      <c s="73">
        <v>1010441</v>
      </c>
      <c s="110" t="s">
        <v>328</v>
      </c>
      <c s="334">
        <f>SUM(C151:C154)</f>
        <v>0</v>
      </c>
    </row>
    <row customHeight="1" ht="17.25">
      <c s="73">
        <v>101044101</v>
      </c>
      <c s="108" t="s">
        <v>329</v>
      </c>
      <c s="340"/>
    </row>
    <row customHeight="1" ht="17.25">
      <c s="73">
        <v>101044102</v>
      </c>
      <c s="108" t="s">
        <v>330</v>
      </c>
      <c s="340"/>
    </row>
    <row customHeight="1" ht="17.25">
      <c s="73">
        <v>101044103</v>
      </c>
      <c s="108" t="s">
        <v>331</v>
      </c>
      <c s="340"/>
    </row>
    <row customHeight="1" ht="17.25">
      <c s="73">
        <v>101044199</v>
      </c>
      <c s="108" t="s">
        <v>332</v>
      </c>
      <c s="340"/>
    </row>
    <row customHeight="1" ht="17.25">
      <c s="73">
        <v>1010442</v>
      </c>
      <c s="110" t="s">
        <v>333</v>
      </c>
      <c s="334">
        <f>SUM(C156:C159)</f>
        <v>0</v>
      </c>
    </row>
    <row customHeight="1" ht="17.25">
      <c s="73">
        <v>101044201</v>
      </c>
      <c s="108" t="s">
        <v>334</v>
      </c>
      <c s="340"/>
    </row>
    <row customHeight="1" ht="17.25">
      <c s="73">
        <v>101044202</v>
      </c>
      <c s="108" t="s">
        <v>335</v>
      </c>
      <c s="340"/>
    </row>
    <row customHeight="1" ht="17.25">
      <c s="73">
        <v>101044203</v>
      </c>
      <c s="108" t="s">
        <v>336</v>
      </c>
      <c s="340"/>
    </row>
    <row customHeight="1" ht="17.25">
      <c s="73">
        <v>101044299</v>
      </c>
      <c s="108" t="s">
        <v>337</v>
      </c>
      <c s="340"/>
    </row>
    <row customHeight="1" ht="17.25">
      <c s="73">
        <v>1010443</v>
      </c>
      <c s="110" t="s">
        <v>338</v>
      </c>
      <c s="334">
        <f>SUM(C161:C164)</f>
        <v>0</v>
      </c>
    </row>
    <row customHeight="1" ht="17.25">
      <c s="73">
        <v>101044301</v>
      </c>
      <c s="108" t="s">
        <v>339</v>
      </c>
      <c s="340"/>
    </row>
    <row customHeight="1" ht="17.25">
      <c s="73">
        <v>101044302</v>
      </c>
      <c s="108" t="s">
        <v>340</v>
      </c>
      <c s="340"/>
    </row>
    <row customHeight="1" ht="17.25">
      <c s="73">
        <v>101044303</v>
      </c>
      <c s="108" t="s">
        <v>341</v>
      </c>
      <c s="340"/>
    </row>
    <row customHeight="1" ht="17.25">
      <c s="73">
        <v>101044399</v>
      </c>
      <c s="108" t="s">
        <v>342</v>
      </c>
      <c s="340"/>
    </row>
    <row customHeight="1" ht="17.25">
      <c s="73">
        <v>1010444</v>
      </c>
      <c s="110" t="s">
        <v>343</v>
      </c>
      <c s="334">
        <f>SUM(C166:C169)</f>
        <v>0</v>
      </c>
    </row>
    <row customHeight="1" ht="17.25">
      <c s="73">
        <v>101044401</v>
      </c>
      <c s="108" t="s">
        <v>324</v>
      </c>
      <c s="340"/>
    </row>
    <row customHeight="1" ht="17.25">
      <c s="73">
        <v>101044402</v>
      </c>
      <c s="108" t="s">
        <v>325</v>
      </c>
      <c s="340"/>
    </row>
    <row customHeight="1" ht="17.25">
      <c s="73">
        <v>101044403</v>
      </c>
      <c s="108" t="s">
        <v>326</v>
      </c>
      <c s="340"/>
    </row>
    <row customHeight="1" ht="17.25">
      <c s="73">
        <v>101044499</v>
      </c>
      <c s="108" t="s">
        <v>327</v>
      </c>
      <c s="340"/>
    </row>
    <row customHeight="1" ht="17.25">
      <c s="73">
        <v>1010445</v>
      </c>
      <c s="110" t="s">
        <v>344</v>
      </c>
      <c s="334">
        <f>SUM(C171:C174)</f>
        <v>0</v>
      </c>
    </row>
    <row customHeight="1" ht="17.25">
      <c s="73">
        <v>101044501</v>
      </c>
      <c s="108" t="s">
        <v>329</v>
      </c>
      <c s="340"/>
    </row>
    <row customHeight="1" ht="17.25">
      <c s="73">
        <v>101044502</v>
      </c>
      <c s="108" t="s">
        <v>330</v>
      </c>
      <c s="340"/>
    </row>
    <row customHeight="1" ht="17.25">
      <c s="73">
        <v>101044503</v>
      </c>
      <c s="108" t="s">
        <v>331</v>
      </c>
      <c s="340"/>
    </row>
    <row customHeight="1" ht="17.25">
      <c s="73">
        <v>101044599</v>
      </c>
      <c s="108" t="s">
        <v>332</v>
      </c>
      <c s="340"/>
    </row>
    <row customHeight="1" ht="17.25">
      <c s="73">
        <v>1010446</v>
      </c>
      <c s="110" t="s">
        <v>345</v>
      </c>
      <c s="334">
        <f>SUM(C176:C179)</f>
        <v>0</v>
      </c>
    </row>
    <row customHeight="1" ht="17.25">
      <c s="73">
        <v>101044601</v>
      </c>
      <c s="108" t="s">
        <v>334</v>
      </c>
      <c s="340"/>
    </row>
    <row customHeight="1" ht="17.25">
      <c s="73">
        <v>101044602</v>
      </c>
      <c s="108" t="s">
        <v>335</v>
      </c>
      <c s="340"/>
    </row>
    <row customHeight="1" ht="17.25">
      <c s="73">
        <v>101044603</v>
      </c>
      <c s="108" t="s">
        <v>336</v>
      </c>
      <c s="340"/>
    </row>
    <row customHeight="1" ht="17.25">
      <c s="73">
        <v>101044699</v>
      </c>
      <c s="108" t="s">
        <v>337</v>
      </c>
      <c s="340"/>
    </row>
    <row customHeight="1" ht="17.25">
      <c s="73">
        <v>1010447</v>
      </c>
      <c s="110" t="s">
        <v>346</v>
      </c>
      <c s="334">
        <f>SUM(C181:C184)</f>
        <v>0</v>
      </c>
    </row>
    <row customHeight="1" ht="17.25">
      <c s="73">
        <v>101044701</v>
      </c>
      <c s="108" t="s">
        <v>339</v>
      </c>
      <c s="340"/>
    </row>
    <row customHeight="1" ht="17.25">
      <c s="73">
        <v>101044702</v>
      </c>
      <c s="108" t="s">
        <v>340</v>
      </c>
      <c s="340"/>
    </row>
    <row customHeight="1" ht="17.25">
      <c s="73">
        <v>101044703</v>
      </c>
      <c s="108" t="s">
        <v>341</v>
      </c>
      <c s="340"/>
    </row>
    <row customHeight="1" ht="17.25">
      <c s="73">
        <v>101044799</v>
      </c>
      <c s="108" t="s">
        <v>342</v>
      </c>
      <c s="340"/>
    </row>
    <row customHeight="1" ht="17.25">
      <c s="73">
        <v>1010448</v>
      </c>
      <c s="110" t="s">
        <v>347</v>
      </c>
      <c s="334">
        <f>SUM(C186:C189)</f>
        <v>0</v>
      </c>
    </row>
    <row customHeight="1" ht="17.25">
      <c s="73">
        <v>101044801</v>
      </c>
      <c s="108" t="s">
        <v>348</v>
      </c>
      <c s="340"/>
    </row>
    <row customHeight="1" ht="17.25">
      <c s="73">
        <v>101044802</v>
      </c>
      <c s="108" t="s">
        <v>349</v>
      </c>
      <c s="340"/>
    </row>
    <row customHeight="1" ht="17.25">
      <c s="73">
        <v>101044803</v>
      </c>
      <c s="108" t="s">
        <v>350</v>
      </c>
      <c s="340"/>
    </row>
    <row customHeight="1" ht="17.25">
      <c s="73">
        <v>101044899</v>
      </c>
      <c s="108" t="s">
        <v>351</v>
      </c>
      <c s="340"/>
    </row>
    <row customHeight="1" ht="17.25">
      <c s="73">
        <v>1010449</v>
      </c>
      <c s="110" t="s">
        <v>352</v>
      </c>
      <c s="334">
        <f>SUM(C191:C194)</f>
        <v>0</v>
      </c>
    </row>
    <row customHeight="1" ht="17.25">
      <c s="73">
        <v>101044901</v>
      </c>
      <c s="108" t="s">
        <v>348</v>
      </c>
      <c s="340"/>
    </row>
    <row customHeight="1" ht="17.25">
      <c s="73">
        <v>101044902</v>
      </c>
      <c s="108" t="s">
        <v>349</v>
      </c>
      <c s="340"/>
    </row>
    <row customHeight="1" ht="17.25">
      <c s="73">
        <v>101044903</v>
      </c>
      <c s="108" t="s">
        <v>350</v>
      </c>
      <c s="340"/>
    </row>
    <row customHeight="1" ht="17.25">
      <c s="73">
        <v>101044999</v>
      </c>
      <c s="108" t="s">
        <v>351</v>
      </c>
      <c s="340"/>
    </row>
    <row customHeight="1" ht="17.25">
      <c s="73">
        <v>1010450</v>
      </c>
      <c s="110" t="s">
        <v>353</v>
      </c>
      <c s="334">
        <f>SUM(C196:C198)</f>
        <v>4</v>
      </c>
    </row>
    <row customHeight="1" ht="17.25">
      <c s="73">
        <v>101045001</v>
      </c>
      <c s="108" t="s">
        <v>354</v>
      </c>
      <c s="340">
        <v>4</v>
      </c>
    </row>
    <row customHeight="1" ht="17.25">
      <c s="73">
        <v>101045002</v>
      </c>
      <c s="108" t="s">
        <v>355</v>
      </c>
      <c s="340"/>
    </row>
    <row customHeight="1" ht="17.25">
      <c s="73">
        <v>101045003</v>
      </c>
      <c s="108" t="s">
        <v>356</v>
      </c>
      <c s="340"/>
    </row>
    <row customHeight="1" ht="17.25">
      <c s="73">
        <v>10105</v>
      </c>
      <c s="110" t="s">
        <v>357</v>
      </c>
      <c s="334">
        <f>SUM(C200:C222,C226,C229,C230,C234:C239,C249:C251,C256,C261)</f>
        <v>0</v>
      </c>
    </row>
    <row customHeight="1" ht="17.25">
      <c s="73">
        <v>1010501</v>
      </c>
      <c s="110" t="s">
        <v>358</v>
      </c>
      <c s="340"/>
    </row>
    <row customHeight="1" ht="17.25">
      <c s="73">
        <v>1010502</v>
      </c>
      <c s="110" t="s">
        <v>359</v>
      </c>
      <c s="340"/>
    </row>
    <row customHeight="1" ht="17.25">
      <c s="73">
        <v>1010503</v>
      </c>
      <c s="110" t="s">
        <v>360</v>
      </c>
      <c s="340"/>
    </row>
    <row customHeight="1" ht="17.25">
      <c s="73">
        <v>1010504</v>
      </c>
      <c s="110" t="s">
        <v>361</v>
      </c>
      <c s="340"/>
    </row>
    <row customHeight="1" ht="17.25">
      <c s="73">
        <v>1010505</v>
      </c>
      <c s="110" t="s">
        <v>362</v>
      </c>
      <c s="340"/>
    </row>
    <row customHeight="1" ht="17.25">
      <c s="73">
        <v>1010506</v>
      </c>
      <c s="110" t="s">
        <v>363</v>
      </c>
      <c s="340"/>
    </row>
    <row customHeight="1" ht="17.25">
      <c s="73">
        <v>1010507</v>
      </c>
      <c s="110" t="s">
        <v>364</v>
      </c>
      <c s="340"/>
    </row>
    <row customHeight="1" ht="17.25">
      <c s="73">
        <v>1010508</v>
      </c>
      <c s="110" t="s">
        <v>365</v>
      </c>
      <c s="340"/>
    </row>
    <row customHeight="1" ht="17.25">
      <c s="73">
        <v>1010509</v>
      </c>
      <c s="110" t="s">
        <v>366</v>
      </c>
      <c s="340"/>
    </row>
    <row customHeight="1" ht="17.25">
      <c s="73">
        <v>1010510</v>
      </c>
      <c s="110" t="s">
        <v>367</v>
      </c>
      <c s="340"/>
    </row>
    <row customHeight="1" ht="17.25">
      <c s="73">
        <v>1010511</v>
      </c>
      <c s="110" t="s">
        <v>368</v>
      </c>
      <c s="340"/>
    </row>
    <row customHeight="1" ht="17.25">
      <c s="73">
        <v>1010512</v>
      </c>
      <c s="110" t="s">
        <v>369</v>
      </c>
      <c s="340"/>
    </row>
    <row customHeight="1" ht="17.25">
      <c s="73">
        <v>1010513</v>
      </c>
      <c s="110" t="s">
        <v>370</v>
      </c>
      <c s="340"/>
    </row>
    <row customHeight="1" ht="17.25">
      <c s="73">
        <v>1010514</v>
      </c>
      <c s="110" t="s">
        <v>371</v>
      </c>
      <c s="340"/>
    </row>
    <row customHeight="1" ht="17.25">
      <c s="73">
        <v>1010515</v>
      </c>
      <c s="110" t="s">
        <v>372</v>
      </c>
      <c s="340"/>
    </row>
    <row customHeight="1" ht="17.25">
      <c s="73">
        <v>1010516</v>
      </c>
      <c s="110" t="s">
        <v>373</v>
      </c>
      <c s="340"/>
    </row>
    <row customHeight="1" ht="17.25">
      <c s="73">
        <v>1010517</v>
      </c>
      <c s="110" t="s">
        <v>374</v>
      </c>
      <c s="340"/>
    </row>
    <row customHeight="1" ht="17.25">
      <c s="73">
        <v>1010518</v>
      </c>
      <c s="110" t="s">
        <v>375</v>
      </c>
      <c s="340"/>
    </row>
    <row customHeight="1" ht="17.25">
      <c s="73">
        <v>1010519</v>
      </c>
      <c s="110" t="s">
        <v>376</v>
      </c>
      <c s="340"/>
    </row>
    <row customHeight="1" ht="17.25">
      <c s="73">
        <v>1010520</v>
      </c>
      <c s="110" t="s">
        <v>377</v>
      </c>
      <c s="340"/>
    </row>
    <row customHeight="1" ht="17.25">
      <c s="73">
        <v>1010521</v>
      </c>
      <c s="110" t="s">
        <v>378</v>
      </c>
      <c s="340"/>
    </row>
    <row customHeight="1" ht="17.25">
      <c s="73">
        <v>1010522</v>
      </c>
      <c s="110" t="s">
        <v>379</v>
      </c>
      <c s="340"/>
    </row>
    <row customHeight="1" ht="17.25">
      <c s="73">
        <v>1010523</v>
      </c>
      <c s="110" t="s">
        <v>380</v>
      </c>
      <c s="334">
        <f>SUM(C223:C225)</f>
        <v>0</v>
      </c>
    </row>
    <row customHeight="1" ht="17.25">
      <c s="73">
        <v>101052303</v>
      </c>
      <c s="108" t="s">
        <v>381</v>
      </c>
      <c s="340"/>
    </row>
    <row customHeight="1" ht="17.25">
      <c s="73">
        <v>101052304</v>
      </c>
      <c s="108" t="s">
        <v>382</v>
      </c>
      <c s="340"/>
    </row>
    <row customHeight="1" ht="17.25">
      <c s="73">
        <v>101052309</v>
      </c>
      <c s="108" t="s">
        <v>383</v>
      </c>
      <c s="340"/>
    </row>
    <row customHeight="1" ht="17.25">
      <c s="73">
        <v>1010524</v>
      </c>
      <c s="110" t="s">
        <v>384</v>
      </c>
      <c s="334">
        <f>SUM(C227:C228)</f>
        <v>0</v>
      </c>
    </row>
    <row customHeight="1" ht="17.25">
      <c s="73">
        <v>101052401</v>
      </c>
      <c s="108" t="s">
        <v>385</v>
      </c>
      <c s="340"/>
    </row>
    <row customHeight="1" ht="17.25">
      <c s="73">
        <v>101052409</v>
      </c>
      <c s="108" t="s">
        <v>386</v>
      </c>
      <c s="340"/>
    </row>
    <row customHeight="1" ht="17.25">
      <c s="73">
        <v>1010525</v>
      </c>
      <c s="110" t="s">
        <v>387</v>
      </c>
      <c s="340"/>
    </row>
    <row customHeight="1" ht="17.25">
      <c s="73">
        <v>1010526</v>
      </c>
      <c s="110" t="s">
        <v>388</v>
      </c>
      <c s="334">
        <f>SUM(C231:C233)</f>
        <v>0</v>
      </c>
    </row>
    <row customHeight="1" ht="17.25">
      <c s="73">
        <v>101052601</v>
      </c>
      <c s="108" t="s">
        <v>389</v>
      </c>
      <c s="340"/>
    </row>
    <row customHeight="1" ht="17.25">
      <c s="73">
        <v>101052602</v>
      </c>
      <c s="108" t="s">
        <v>390</v>
      </c>
      <c s="340"/>
    </row>
    <row customHeight="1" ht="17.25">
      <c s="73">
        <v>101052609</v>
      </c>
      <c s="108" t="s">
        <v>391</v>
      </c>
      <c s="340"/>
    </row>
    <row customHeight="1" ht="17.25">
      <c s="73">
        <v>1010527</v>
      </c>
      <c s="110" t="s">
        <v>392</v>
      </c>
      <c s="340"/>
    </row>
    <row customHeight="1" ht="17.25">
      <c s="73">
        <v>1010528</v>
      </c>
      <c s="110" t="s">
        <v>393</v>
      </c>
      <c s="340"/>
    </row>
    <row customHeight="1" ht="17.25">
      <c s="73">
        <v>1010529</v>
      </c>
      <c s="110" t="s">
        <v>394</v>
      </c>
      <c s="340"/>
    </row>
    <row customHeight="1" ht="17.25">
      <c s="73">
        <v>1010530</v>
      </c>
      <c s="110" t="s">
        <v>395</v>
      </c>
      <c s="340"/>
    </row>
    <row customHeight="1" ht="17.25">
      <c s="73">
        <v>1010531</v>
      </c>
      <c s="110" t="s">
        <v>396</v>
      </c>
      <c s="340"/>
    </row>
    <row customHeight="1" ht="17.25">
      <c s="73">
        <v>1010532</v>
      </c>
      <c s="110" t="s">
        <v>397</v>
      </c>
      <c s="334">
        <f>SUM(C240:C248)</f>
        <v>0</v>
      </c>
    </row>
    <row customHeight="1" ht="17.25">
      <c s="73">
        <v>101053201</v>
      </c>
      <c s="108" t="s">
        <v>398</v>
      </c>
      <c s="340"/>
    </row>
    <row customHeight="1" ht="17.25">
      <c s="73">
        <v>101053202</v>
      </c>
      <c s="108" t="s">
        <v>399</v>
      </c>
      <c s="340"/>
    </row>
    <row customHeight="1" ht="17.25">
      <c s="73">
        <v>101053203</v>
      </c>
      <c s="108" t="s">
        <v>400</v>
      </c>
      <c s="340"/>
    </row>
    <row customHeight="1" ht="17.25">
      <c s="73">
        <v>101053205</v>
      </c>
      <c s="108" t="s">
        <v>401</v>
      </c>
      <c s="340"/>
    </row>
    <row customHeight="1" ht="17.25">
      <c s="73">
        <v>101053206</v>
      </c>
      <c s="108" t="s">
        <v>402</v>
      </c>
      <c s="340"/>
    </row>
    <row customHeight="1" ht="17.25">
      <c s="73">
        <v>101053209</v>
      </c>
      <c s="108" t="s">
        <v>403</v>
      </c>
      <c s="340"/>
    </row>
    <row customHeight="1" ht="17.25">
      <c s="73">
        <v>101053215</v>
      </c>
      <c s="108" t="s">
        <v>404</v>
      </c>
      <c s="340"/>
    </row>
    <row customHeight="1" ht="17.25">
      <c s="73">
        <v>101053216</v>
      </c>
      <c s="108" t="s">
        <v>405</v>
      </c>
      <c s="340"/>
    </row>
    <row customHeight="1" ht="17.25">
      <c s="73">
        <v>101053218</v>
      </c>
      <c s="108" t="s">
        <v>406</v>
      </c>
      <c s="340"/>
    </row>
    <row customHeight="1" ht="17.25">
      <c s="73">
        <v>1010533</v>
      </c>
      <c s="110" t="s">
        <v>407</v>
      </c>
      <c s="340"/>
    </row>
    <row customHeight="1" ht="17.25">
      <c s="73">
        <v>1010534</v>
      </c>
      <c s="110" t="s">
        <v>408</v>
      </c>
      <c s="340"/>
    </row>
    <row customHeight="1" ht="17.25">
      <c s="73">
        <v>1010535</v>
      </c>
      <c s="110" t="s">
        <v>409</v>
      </c>
      <c s="334">
        <f>SUM(C252:C255)</f>
        <v>0</v>
      </c>
    </row>
    <row customHeight="1" ht="17.25">
      <c s="73">
        <v>101053501</v>
      </c>
      <c s="108" t="s">
        <v>410</v>
      </c>
      <c s="340"/>
    </row>
    <row customHeight="1" ht="17.25">
      <c s="73">
        <v>101053502</v>
      </c>
      <c s="108" t="s">
        <v>411</v>
      </c>
      <c s="340"/>
    </row>
    <row customHeight="1" ht="17.25">
      <c s="73">
        <v>101053503</v>
      </c>
      <c s="108" t="s">
        <v>412</v>
      </c>
      <c s="340"/>
    </row>
    <row customHeight="1" ht="17.25">
      <c s="73">
        <v>101053599</v>
      </c>
      <c s="108" t="s">
        <v>413</v>
      </c>
      <c s="340"/>
    </row>
    <row customHeight="1" ht="17.25">
      <c s="73">
        <v>1010536</v>
      </c>
      <c s="110" t="s">
        <v>414</v>
      </c>
      <c s="334">
        <f>SUM(C257:C260)</f>
        <v>0</v>
      </c>
    </row>
    <row customHeight="1" ht="17.25">
      <c s="73">
        <v>101053601</v>
      </c>
      <c s="108" t="s">
        <v>415</v>
      </c>
      <c s="340"/>
    </row>
    <row customHeight="1" ht="17.25">
      <c s="73">
        <v>101053602</v>
      </c>
      <c s="108" t="s">
        <v>416</v>
      </c>
      <c s="340"/>
    </row>
    <row customHeight="1" ht="17.25">
      <c s="73">
        <v>101053603</v>
      </c>
      <c s="108" t="s">
        <v>417</v>
      </c>
      <c s="340"/>
    </row>
    <row customHeight="1" ht="17.25">
      <c s="73">
        <v>101053699</v>
      </c>
      <c s="108" t="s">
        <v>418</v>
      </c>
      <c s="340"/>
    </row>
    <row customHeight="1" ht="17.25">
      <c s="73">
        <v>1010599</v>
      </c>
      <c s="110" t="s">
        <v>419</v>
      </c>
      <c s="340"/>
    </row>
    <row customHeight="1" ht="17.25">
      <c s="73">
        <v>10106</v>
      </c>
      <c s="110" t="s">
        <v>420</v>
      </c>
      <c s="334">
        <f>SUM(C263,C267)</f>
        <v>457</v>
      </c>
    </row>
    <row customHeight="1" ht="17.25">
      <c s="73">
        <v>1010601</v>
      </c>
      <c s="110" t="s">
        <v>421</v>
      </c>
      <c s="334">
        <f>SUM(C264:C266)</f>
        <v>457</v>
      </c>
    </row>
    <row customHeight="1" ht="17.25">
      <c s="73">
        <v>101060101</v>
      </c>
      <c s="108" t="s">
        <v>422</v>
      </c>
      <c s="340"/>
    </row>
    <row customHeight="1" ht="17.25">
      <c s="73">
        <v>101060102</v>
      </c>
      <c s="108" t="s">
        <v>423</v>
      </c>
      <c s="340"/>
    </row>
    <row customHeight="1" ht="17.25">
      <c s="73">
        <v>101060109</v>
      </c>
      <c s="108" t="s">
        <v>424</v>
      </c>
      <c s="340">
        <v>457</v>
      </c>
    </row>
    <row customHeight="1" ht="17.25">
      <c s="73">
        <v>1010620</v>
      </c>
      <c s="110" t="s">
        <v>425</v>
      </c>
      <c s="340"/>
    </row>
    <row customHeight="1" ht="17.25">
      <c s="73">
        <v>10107</v>
      </c>
      <c s="110" t="s">
        <v>426</v>
      </c>
      <c s="334">
        <f>SUM(C269:C271)</f>
        <v>280</v>
      </c>
    </row>
    <row customHeight="1" ht="17.25">
      <c s="73">
        <v>1010701</v>
      </c>
      <c s="110" t="s">
        <v>427</v>
      </c>
      <c s="340"/>
    </row>
    <row customHeight="1" ht="17.25">
      <c s="73">
        <v>1010719</v>
      </c>
      <c s="110" t="s">
        <v>428</v>
      </c>
      <c s="340">
        <v>280</v>
      </c>
    </row>
    <row customHeight="1" ht="17.25">
      <c s="73">
        <v>1010720</v>
      </c>
      <c s="110" t="s">
        <v>429</v>
      </c>
      <c s="340"/>
    </row>
    <row customHeight="1" ht="17.25">
      <c s="73">
        <v>10109</v>
      </c>
      <c s="110" t="s">
        <v>430</v>
      </c>
      <c s="334">
        <f>SUM(C273,C276:C285)</f>
        <v>1062</v>
      </c>
    </row>
    <row customHeight="1" ht="16.5">
      <c s="73">
        <v>1010901</v>
      </c>
      <c s="110" t="s">
        <v>431</v>
      </c>
      <c s="334">
        <f>SUM(C274:C275)</f>
        <v>117</v>
      </c>
    </row>
    <row customHeight="1" ht="17.25">
      <c s="73">
        <v>101090101</v>
      </c>
      <c s="108" t="s">
        <v>432</v>
      </c>
      <c s="340"/>
    </row>
    <row customHeight="1" ht="17.25">
      <c s="73">
        <v>101090109</v>
      </c>
      <c s="108" t="s">
        <v>433</v>
      </c>
      <c s="340">
        <v>117</v>
      </c>
    </row>
    <row customHeight="1" ht="17.25">
      <c s="73">
        <v>1010902</v>
      </c>
      <c s="110" t="s">
        <v>434</v>
      </c>
      <c s="340">
        <v>13</v>
      </c>
    </row>
    <row customHeight="1" ht="17.25">
      <c s="73">
        <v>1010903</v>
      </c>
      <c s="110" t="s">
        <v>435</v>
      </c>
      <c s="340">
        <v>804</v>
      </c>
    </row>
    <row customHeight="1" ht="17.25">
      <c s="73">
        <v>1010904</v>
      </c>
      <c s="110" t="s">
        <v>436</v>
      </c>
      <c s="340"/>
    </row>
    <row customHeight="1" ht="17.25">
      <c s="73">
        <v>1010905</v>
      </c>
      <c s="110" t="s">
        <v>437</v>
      </c>
      <c s="340">
        <v>9</v>
      </c>
    </row>
    <row customHeight="1" ht="17.25">
      <c s="73">
        <v>1010906</v>
      </c>
      <c s="110" t="s">
        <v>438</v>
      </c>
      <c s="340">
        <v>15</v>
      </c>
    </row>
    <row customHeight="1" ht="17.25">
      <c s="73">
        <v>1010918</v>
      </c>
      <c s="110" t="s">
        <v>439</v>
      </c>
      <c s="340"/>
    </row>
    <row customHeight="1" ht="17.25">
      <c s="73">
        <v>1010919</v>
      </c>
      <c s="110" t="s">
        <v>440</v>
      </c>
      <c s="340">
        <v>102</v>
      </c>
    </row>
    <row customHeight="1" ht="17.25">
      <c s="73">
        <v>1010920</v>
      </c>
      <c s="110" t="s">
        <v>441</v>
      </c>
      <c s="340">
        <v>2</v>
      </c>
    </row>
    <row customHeight="1" ht="17.25">
      <c s="73">
        <v>1010921</v>
      </c>
      <c s="110" t="s">
        <v>442</v>
      </c>
      <c s="340"/>
    </row>
    <row customHeight="1" ht="17.25">
      <c s="73">
        <v>1010922</v>
      </c>
      <c s="110" t="s">
        <v>443</v>
      </c>
      <c s="340"/>
    </row>
    <row customHeight="1" ht="17.25">
      <c s="73">
        <v>10110</v>
      </c>
      <c s="110" t="s">
        <v>444</v>
      </c>
      <c s="334">
        <f>SUM(C287:C294)</f>
        <v>332</v>
      </c>
    </row>
    <row customHeight="1" ht="17.25">
      <c s="73">
        <v>1011001</v>
      </c>
      <c s="110" t="s">
        <v>445</v>
      </c>
      <c s="340">
        <v>54</v>
      </c>
    </row>
    <row customHeight="1" ht="17.25">
      <c s="73">
        <v>1011002</v>
      </c>
      <c s="110" t="s">
        <v>446</v>
      </c>
      <c s="340">
        <v>10</v>
      </c>
    </row>
    <row customHeight="1" ht="17.25">
      <c s="73">
        <v>1011003</v>
      </c>
      <c s="110" t="s">
        <v>447</v>
      </c>
      <c s="340">
        <v>160</v>
      </c>
    </row>
    <row customHeight="1" ht="17.25">
      <c s="73">
        <v>1011004</v>
      </c>
      <c s="110" t="s">
        <v>448</v>
      </c>
      <c s="340"/>
    </row>
    <row customHeight="1" ht="17.25">
      <c s="73">
        <v>1011005</v>
      </c>
      <c s="110" t="s">
        <v>449</v>
      </c>
      <c s="340">
        <v>8</v>
      </c>
    </row>
    <row customHeight="1" ht="17.25">
      <c s="73">
        <v>1011006</v>
      </c>
      <c s="110" t="s">
        <v>450</v>
      </c>
      <c s="340">
        <v>12</v>
      </c>
    </row>
    <row customHeight="1" ht="17.25">
      <c s="73">
        <v>1011019</v>
      </c>
      <c s="110" t="s">
        <v>451</v>
      </c>
      <c s="340">
        <v>86</v>
      </c>
    </row>
    <row customHeight="1" ht="17.25">
      <c s="73">
        <v>1011020</v>
      </c>
      <c s="110" t="s">
        <v>452</v>
      </c>
      <c s="340">
        <v>2</v>
      </c>
    </row>
    <row customHeight="1" ht="17.25">
      <c s="73">
        <v>10111</v>
      </c>
      <c s="110" t="s">
        <v>453</v>
      </c>
      <c s="334">
        <f>SUM(C296,C299:C300)</f>
        <v>199</v>
      </c>
    </row>
    <row customHeight="1" ht="17.25">
      <c s="73">
        <v>1011101</v>
      </c>
      <c s="110" t="s">
        <v>454</v>
      </c>
      <c s="334">
        <f>SUM(C297:C298)</f>
        <v>0</v>
      </c>
    </row>
    <row customHeight="1" ht="17.25">
      <c s="73">
        <v>101110101</v>
      </c>
      <c s="108" t="s">
        <v>455</v>
      </c>
      <c s="340"/>
    </row>
    <row customHeight="1" ht="17.25">
      <c s="73">
        <v>101110109</v>
      </c>
      <c s="108" t="s">
        <v>456</v>
      </c>
      <c s="340"/>
    </row>
    <row customHeight="1" ht="17.25">
      <c s="73">
        <v>1011119</v>
      </c>
      <c s="110" t="s">
        <v>457</v>
      </c>
      <c s="340">
        <v>194</v>
      </c>
    </row>
    <row customHeight="1" ht="17.25">
      <c s="73">
        <v>1011120</v>
      </c>
      <c s="110" t="s">
        <v>458</v>
      </c>
      <c s="340">
        <v>5</v>
      </c>
    </row>
    <row customHeight="1" ht="17.25">
      <c s="73">
        <v>10112</v>
      </c>
      <c s="110" t="s">
        <v>459</v>
      </c>
      <c s="334">
        <f>SUM(C302:C309)</f>
        <v>347</v>
      </c>
    </row>
    <row customHeight="1" ht="17.25">
      <c s="73">
        <v>1011201</v>
      </c>
      <c s="110" t="s">
        <v>460</v>
      </c>
      <c s="340">
        <v>26</v>
      </c>
    </row>
    <row customHeight="1" ht="17.25">
      <c s="73">
        <v>1011202</v>
      </c>
      <c s="110" t="s">
        <v>461</v>
      </c>
      <c s="340">
        <v>8</v>
      </c>
    </row>
    <row customHeight="1" ht="17.25">
      <c s="73">
        <v>1011203</v>
      </c>
      <c s="110" t="s">
        <v>462</v>
      </c>
      <c s="340">
        <v>290</v>
      </c>
    </row>
    <row customHeight="1" ht="17.25">
      <c s="73">
        <v>1011204</v>
      </c>
      <c s="110" t="s">
        <v>463</v>
      </c>
      <c s="340"/>
    </row>
    <row customHeight="1" ht="17.25">
      <c s="73">
        <v>1011205</v>
      </c>
      <c s="110" t="s">
        <v>464</v>
      </c>
      <c s="340">
        <v>6</v>
      </c>
    </row>
    <row customHeight="1" ht="17.25">
      <c s="73">
        <v>1011206</v>
      </c>
      <c s="110" t="s">
        <v>465</v>
      </c>
      <c s="340">
        <v>7</v>
      </c>
    </row>
    <row customHeight="1" ht="17.25">
      <c s="73">
        <v>1011219</v>
      </c>
      <c s="110" t="s">
        <v>466</v>
      </c>
      <c s="340">
        <v>9</v>
      </c>
    </row>
    <row customHeight="1" ht="17.25">
      <c s="73">
        <v>1011220</v>
      </c>
      <c s="110" t="s">
        <v>467</v>
      </c>
      <c s="340">
        <v>1</v>
      </c>
    </row>
    <row customHeight="1" ht="17.25">
      <c s="73">
        <v>10113</v>
      </c>
      <c s="110" t="s">
        <v>468</v>
      </c>
      <c s="334">
        <f>SUM(C311:C318)</f>
        <v>2393</v>
      </c>
    </row>
    <row customHeight="1" ht="17.25">
      <c s="73">
        <v>1011301</v>
      </c>
      <c s="110" t="s">
        <v>469</v>
      </c>
      <c s="340">
        <v>11</v>
      </c>
    </row>
    <row customHeight="1" ht="17.25">
      <c s="73">
        <v>1011302</v>
      </c>
      <c s="110" t="s">
        <v>470</v>
      </c>
      <c s="340">
        <v>34</v>
      </c>
    </row>
    <row customHeight="1" ht="17.25">
      <c s="73">
        <v>1011303</v>
      </c>
      <c s="110" t="s">
        <v>471</v>
      </c>
      <c s="340">
        <v>2196</v>
      </c>
    </row>
    <row customHeight="1" ht="17.25">
      <c s="73">
        <v>1011304</v>
      </c>
      <c s="110" t="s">
        <v>472</v>
      </c>
      <c s="340"/>
    </row>
    <row customHeight="1" ht="17.25">
      <c s="73">
        <v>1011305</v>
      </c>
      <c s="110" t="s">
        <v>473</v>
      </c>
      <c s="340"/>
    </row>
    <row customHeight="1" ht="17.25">
      <c s="73">
        <v>1011306</v>
      </c>
      <c s="110" t="s">
        <v>474</v>
      </c>
      <c s="340"/>
    </row>
    <row customHeight="1" ht="17.25">
      <c s="73">
        <v>1011319</v>
      </c>
      <c s="110" t="s">
        <v>475</v>
      </c>
      <c s="340">
        <v>136</v>
      </c>
    </row>
    <row customHeight="1" ht="17.25">
      <c s="73">
        <v>1011320</v>
      </c>
      <c s="110" t="s">
        <v>476</v>
      </c>
      <c s="340">
        <v>16</v>
      </c>
    </row>
    <row customHeight="1" ht="17.25">
      <c s="73">
        <v>10114</v>
      </c>
      <c s="110" t="s">
        <v>477</v>
      </c>
      <c s="334">
        <f>SUM(C320:C321)</f>
        <v>236</v>
      </c>
    </row>
    <row customHeight="1" ht="17.25">
      <c s="73">
        <v>1011401</v>
      </c>
      <c s="110" t="s">
        <v>478</v>
      </c>
      <c s="340">
        <v>236</v>
      </c>
    </row>
    <row customHeight="1" ht="17.25">
      <c s="73">
        <v>1011420</v>
      </c>
      <c s="110" t="s">
        <v>479</v>
      </c>
      <c s="340"/>
    </row>
    <row customHeight="1" ht="17.25">
      <c s="73">
        <v>10115</v>
      </c>
      <c s="110" t="s">
        <v>480</v>
      </c>
      <c s="334">
        <f>SUM(C323:C324)</f>
        <v>0</v>
      </c>
    </row>
    <row customHeight="1" ht="17.25">
      <c s="73">
        <v>1011501</v>
      </c>
      <c s="110" t="s">
        <v>481</v>
      </c>
      <c s="340"/>
    </row>
    <row customHeight="1" ht="17.25">
      <c s="73">
        <v>1011520</v>
      </c>
      <c s="110" t="s">
        <v>482</v>
      </c>
      <c s="340"/>
    </row>
    <row customHeight="1" ht="17.25">
      <c s="73">
        <v>10116</v>
      </c>
      <c s="110" t="s">
        <v>483</v>
      </c>
      <c s="334">
        <f>SUM(C326:C327)</f>
        <v>0</v>
      </c>
    </row>
    <row customHeight="1" ht="17.25">
      <c s="73">
        <v>1011601</v>
      </c>
      <c s="110" t="s">
        <v>484</v>
      </c>
      <c s="340"/>
    </row>
    <row customHeight="1" ht="17.25">
      <c s="73">
        <v>1011620</v>
      </c>
      <c s="110" t="s">
        <v>485</v>
      </c>
      <c s="340"/>
    </row>
    <row customHeight="1" ht="17.25">
      <c s="73">
        <v>10117</v>
      </c>
      <c s="110" t="s">
        <v>486</v>
      </c>
      <c s="334">
        <f>SUM(C329,C333,C337:C338)</f>
        <v>0</v>
      </c>
    </row>
    <row customHeight="1" ht="17.25">
      <c s="73">
        <v>1011701</v>
      </c>
      <c s="110" t="s">
        <v>487</v>
      </c>
      <c s="334">
        <f>SUM(C330:C332)</f>
        <v>0</v>
      </c>
    </row>
    <row customHeight="1" ht="17.25">
      <c s="73">
        <v>101170101</v>
      </c>
      <c s="108" t="s">
        <v>488</v>
      </c>
      <c s="340"/>
    </row>
    <row customHeight="1" ht="16.5">
      <c s="73">
        <v>101170102</v>
      </c>
      <c s="108" t="s">
        <v>489</v>
      </c>
      <c s="340"/>
    </row>
    <row customHeight="1" ht="16.5">
      <c s="73">
        <v>101170103</v>
      </c>
      <c s="108" t="s">
        <v>490</v>
      </c>
      <c s="340"/>
    </row>
    <row customHeight="1" ht="17.25">
      <c s="73">
        <v>1011703</v>
      </c>
      <c s="110" t="s">
        <v>491</v>
      </c>
      <c s="334">
        <f>SUM(C334:C336)</f>
        <v>0</v>
      </c>
    </row>
    <row customHeight="1" ht="17.25">
      <c s="73">
        <v>101170301</v>
      </c>
      <c s="108" t="s">
        <v>492</v>
      </c>
      <c s="340"/>
    </row>
    <row customHeight="1" ht="17.25">
      <c s="73">
        <v>101170302</v>
      </c>
      <c s="108" t="s">
        <v>493</v>
      </c>
      <c s="340"/>
    </row>
    <row customHeight="1" ht="17.25">
      <c s="73">
        <v>101170303</v>
      </c>
      <c s="108" t="s">
        <v>494</v>
      </c>
      <c s="340"/>
    </row>
    <row customHeight="1" ht="17.25">
      <c s="73">
        <v>1011720</v>
      </c>
      <c s="110" t="s">
        <v>495</v>
      </c>
      <c s="340"/>
    </row>
    <row customHeight="1" ht="17.25">
      <c s="73">
        <v>1011721</v>
      </c>
      <c s="110" t="s">
        <v>496</v>
      </c>
      <c s="340"/>
    </row>
    <row customHeight="1" ht="17.25">
      <c s="73">
        <v>10118</v>
      </c>
      <c s="110" t="s">
        <v>497</v>
      </c>
      <c s="334">
        <f>SUM(C340:C342)</f>
        <v>1248</v>
      </c>
    </row>
    <row customHeight="1" ht="17.25">
      <c s="73">
        <v>1011801</v>
      </c>
      <c s="110" t="s">
        <v>498</v>
      </c>
      <c s="340">
        <v>1248</v>
      </c>
    </row>
    <row customHeight="1" ht="17.25">
      <c s="73">
        <v>1011802</v>
      </c>
      <c s="110" t="s">
        <v>499</v>
      </c>
      <c s="340"/>
    </row>
    <row customHeight="1" ht="17.25">
      <c s="73">
        <v>1011820</v>
      </c>
      <c s="110" t="s">
        <v>500</v>
      </c>
      <c s="340"/>
    </row>
    <row customHeight="1" ht="17.25">
      <c s="73">
        <v>10119</v>
      </c>
      <c s="110" t="s">
        <v>501</v>
      </c>
      <c s="334">
        <f>SUM(C344:C345)</f>
        <v>4538</v>
      </c>
    </row>
    <row customHeight="1" ht="17.25">
      <c s="73">
        <v>1011901</v>
      </c>
      <c s="110" t="s">
        <v>502</v>
      </c>
      <c s="340">
        <v>4538</v>
      </c>
    </row>
    <row customHeight="1" ht="17.25">
      <c s="73">
        <v>1011920</v>
      </c>
      <c s="110" t="s">
        <v>503</v>
      </c>
      <c s="340"/>
    </row>
    <row customHeight="1" ht="17.25">
      <c s="73">
        <v>10120</v>
      </c>
      <c s="110" t="s">
        <v>504</v>
      </c>
      <c s="334">
        <f>SUM(C347:C348)</f>
        <v>774</v>
      </c>
    </row>
    <row customHeight="1" ht="17.25">
      <c s="73">
        <v>1012001</v>
      </c>
      <c s="110" t="s">
        <v>505</v>
      </c>
      <c s="340">
        <v>774</v>
      </c>
    </row>
    <row customHeight="1" ht="17.25">
      <c s="73">
        <v>1012020</v>
      </c>
      <c s="110" t="s">
        <v>506</v>
      </c>
      <c s="340"/>
    </row>
    <row customHeight="1" ht="17.25">
      <c s="73">
        <v>10199</v>
      </c>
      <c s="110" t="s">
        <v>507</v>
      </c>
      <c s="340"/>
    </row>
    <row customHeight="1" ht="17.25">
      <c s="73">
        <v>103</v>
      </c>
      <c s="110" t="s">
        <v>508</v>
      </c>
      <c s="334">
        <f>SUM(C351,C385,C718,C751,C769,C798)</f>
        <v>19235</v>
      </c>
    </row>
    <row customHeight="1" ht="17.25">
      <c s="73">
        <v>10302</v>
      </c>
      <c s="110" t="s">
        <v>509</v>
      </c>
      <c s="334">
        <f>SUM(C352,C355,C358,C365:C370,C374:C382)</f>
        <v>3738</v>
      </c>
    </row>
    <row customHeight="1" ht="17.25">
      <c s="73">
        <v>1030201</v>
      </c>
      <c s="110" t="s">
        <v>510</v>
      </c>
      <c s="334">
        <f>SUM(C353:C354)</f>
        <v>45</v>
      </c>
    </row>
    <row customHeight="1" ht="17.25">
      <c s="73">
        <v>103020101</v>
      </c>
      <c s="108" t="s">
        <v>511</v>
      </c>
      <c s="340">
        <v>45</v>
      </c>
    </row>
    <row customHeight="1" ht="17.25">
      <c s="73">
        <v>103020102</v>
      </c>
      <c s="108" t="s">
        <v>512</v>
      </c>
      <c s="340"/>
    </row>
    <row customHeight="1" ht="17.25">
      <c s="73">
        <v>1030202</v>
      </c>
      <c s="110" t="s">
        <v>513</v>
      </c>
      <c s="334">
        <f>C356+C357</f>
        <v>59</v>
      </c>
    </row>
    <row customHeight="1" ht="17.25">
      <c s="73">
        <v>103020201</v>
      </c>
      <c s="108" t="s">
        <v>514</v>
      </c>
      <c s="340"/>
    </row>
    <row customHeight="1" ht="17.25">
      <c s="73">
        <v>103020299</v>
      </c>
      <c s="108" t="s">
        <v>515</v>
      </c>
      <c s="340">
        <v>59</v>
      </c>
    </row>
    <row customHeight="1" ht="17.25">
      <c s="73">
        <v>1030203</v>
      </c>
      <c s="110" t="s">
        <v>516</v>
      </c>
      <c s="334">
        <f>SUM(C359:C364)</f>
        <v>652</v>
      </c>
    </row>
    <row customHeight="1" ht="17.25">
      <c s="73">
        <v>103020301</v>
      </c>
      <c s="108" t="s">
        <v>517</v>
      </c>
      <c s="340">
        <v>652</v>
      </c>
    </row>
    <row customHeight="1" ht="17.25">
      <c s="73">
        <v>103020302</v>
      </c>
      <c s="108" t="s">
        <v>518</v>
      </c>
      <c s="340"/>
    </row>
    <row customHeight="1" ht="17.25">
      <c s="73">
        <v>103020303</v>
      </c>
      <c s="108" t="s">
        <v>519</v>
      </c>
      <c s="340"/>
    </row>
    <row customHeight="1" ht="17.25">
      <c s="73">
        <v>103020304</v>
      </c>
      <c s="108" t="s">
        <v>520</v>
      </c>
      <c s="340"/>
    </row>
    <row customHeight="1" ht="17.25">
      <c s="73">
        <v>103020305</v>
      </c>
      <c s="108" t="s">
        <v>521</v>
      </c>
      <c s="340"/>
    </row>
    <row customHeight="1" ht="17.25">
      <c s="73">
        <v>103020399</v>
      </c>
      <c s="108" t="s">
        <v>522</v>
      </c>
      <c s="340"/>
    </row>
    <row customHeight="1" ht="17.25">
      <c s="73">
        <v>1030205</v>
      </c>
      <c s="110" t="s">
        <v>523</v>
      </c>
      <c s="340"/>
    </row>
    <row customHeight="1" ht="17.25">
      <c s="73">
        <v>1030210</v>
      </c>
      <c s="110" t="s">
        <v>524</v>
      </c>
      <c s="340"/>
    </row>
    <row customHeight="1" ht="17.25">
      <c s="73">
        <v>1030211</v>
      </c>
      <c s="110" t="s">
        <v>525</v>
      </c>
      <c s="340"/>
    </row>
    <row customHeight="1" ht="17.25">
      <c s="73">
        <v>1030212</v>
      </c>
      <c s="110" t="s">
        <v>526</v>
      </c>
      <c s="340"/>
    </row>
    <row customHeight="1" ht="17.25">
      <c s="73">
        <v>1030213</v>
      </c>
      <c s="110" t="s">
        <v>527</v>
      </c>
      <c s="340"/>
    </row>
    <row customHeight="1" ht="17.25">
      <c s="73">
        <v>1030215</v>
      </c>
      <c s="110" t="s">
        <v>528</v>
      </c>
      <c s="334">
        <f>C371+C372+C373</f>
        <v>136</v>
      </c>
    </row>
    <row customHeight="1" ht="17.25">
      <c s="73">
        <v>103021501</v>
      </c>
      <c s="108" t="s">
        <v>529</v>
      </c>
      <c s="340">
        <v>5</v>
      </c>
    </row>
    <row customHeight="1" ht="17.25">
      <c s="73">
        <v>103021502</v>
      </c>
      <c s="108" t="s">
        <v>530</v>
      </c>
      <c s="340">
        <v>1</v>
      </c>
    </row>
    <row customHeight="1" ht="17.25">
      <c s="73">
        <v>103021503</v>
      </c>
      <c s="108" t="s">
        <v>531</v>
      </c>
      <c s="340">
        <v>130</v>
      </c>
    </row>
    <row customHeight="1" ht="17.25">
      <c s="73">
        <v>1030216</v>
      </c>
      <c s="110" t="s">
        <v>532</v>
      </c>
      <c s="340">
        <v>433</v>
      </c>
    </row>
    <row customHeight="1" ht="17.25">
      <c s="73">
        <v>1030217</v>
      </c>
      <c s="110" t="s">
        <v>533</v>
      </c>
      <c s="340"/>
    </row>
    <row customHeight="1" ht="17.25">
      <c s="73">
        <v>1030218</v>
      </c>
      <c s="110" t="s">
        <v>534</v>
      </c>
      <c s="340">
        <v>192</v>
      </c>
    </row>
    <row customHeight="1" ht="17.25">
      <c s="73">
        <v>1030219</v>
      </c>
      <c s="110" t="s">
        <v>535</v>
      </c>
      <c s="340">
        <v>628</v>
      </c>
    </row>
    <row customHeight="1" ht="17.25">
      <c s="73">
        <v>1030220</v>
      </c>
      <c s="110" t="s">
        <v>536</v>
      </c>
      <c s="340">
        <v>416</v>
      </c>
    </row>
    <row customHeight="1" ht="17.25">
      <c s="73">
        <v>1030221</v>
      </c>
      <c s="110" t="s">
        <v>537</v>
      </c>
      <c s="340">
        <v>299</v>
      </c>
    </row>
    <row customHeight="1" ht="17.25">
      <c s="73">
        <v>1030222</v>
      </c>
      <c s="110" t="s">
        <v>538</v>
      </c>
      <c s="340">
        <v>406</v>
      </c>
    </row>
    <row customHeight="1" ht="17.25">
      <c s="73">
        <v>1030223</v>
      </c>
      <c s="110" t="s">
        <v>539</v>
      </c>
      <c s="340">
        <v>418</v>
      </c>
    </row>
    <row customHeight="1" ht="17.25">
      <c s="73">
        <v>1030299</v>
      </c>
      <c s="110" t="s">
        <v>540</v>
      </c>
      <c s="334">
        <f>C383+C384</f>
        <v>54</v>
      </c>
    </row>
    <row customHeight="1" ht="17.25">
      <c s="73">
        <v>103029901</v>
      </c>
      <c s="108" t="s">
        <v>541</v>
      </c>
      <c s="340">
        <v>54</v>
      </c>
    </row>
    <row customHeight="1" ht="17.25">
      <c s="73">
        <v>103029999</v>
      </c>
      <c s="108" t="s">
        <v>542</v>
      </c>
      <c s="340"/>
    </row>
    <row customHeight="1" ht="17.25">
      <c s="73">
        <v>10304</v>
      </c>
      <c s="110" t="s">
        <v>543</v>
      </c>
      <c s="334">
        <f>C386+C406+C410+C414+C420+C425+C428+C432+C434+C439+C442+C445+C449+C452+C454+C474+C477+C479+C481+C483+C486+C489+C492+C500+C502+C506+C508+C519+C522+C525+C537+C546+C551+C559+C566+C569+C574+C577+C591+C596+C630+C638+C644+C668+C675+C680+C685+C689+C693+C696+C699+C701+C703+C708+C711+C713+C716</f>
        <v>3257</v>
      </c>
    </row>
    <row customHeight="1" ht="17.25">
      <c s="73">
        <v>1030401</v>
      </c>
      <c s="110" t="s">
        <v>544</v>
      </c>
      <c s="334">
        <f>SUM(C387:C405)</f>
        <v>143</v>
      </c>
    </row>
    <row customHeight="1" ht="17.25">
      <c s="73">
        <v>103040101</v>
      </c>
      <c s="108" t="s">
        <v>545</v>
      </c>
      <c s="340"/>
    </row>
    <row customHeight="1" ht="17.25">
      <c s="73">
        <v>103040102</v>
      </c>
      <c s="108" t="s">
        <v>546</v>
      </c>
      <c s="340"/>
    </row>
    <row customHeight="1" ht="17.25">
      <c s="73">
        <v>103040103</v>
      </c>
      <c s="108" t="s">
        <v>547</v>
      </c>
      <c s="340"/>
    </row>
    <row customHeight="1" ht="17.25">
      <c s="73">
        <v>103040104</v>
      </c>
      <c s="108" t="s">
        <v>548</v>
      </c>
      <c s="340"/>
    </row>
    <row customHeight="1" ht="17.25">
      <c s="73">
        <v>103040106</v>
      </c>
      <c s="108" t="s">
        <v>549</v>
      </c>
      <c s="340"/>
    </row>
    <row customHeight="1" ht="17.25">
      <c s="73">
        <v>103040109</v>
      </c>
      <c s="108" t="s">
        <v>550</v>
      </c>
      <c s="340"/>
    </row>
    <row customHeight="1" ht="17.25">
      <c s="73">
        <v>103040110</v>
      </c>
      <c s="108" t="s">
        <v>551</v>
      </c>
      <c s="340"/>
    </row>
    <row customHeight="1" ht="17.25">
      <c s="73">
        <v>103040111</v>
      </c>
      <c s="108" t="s">
        <v>552</v>
      </c>
      <c s="340">
        <v>53</v>
      </c>
    </row>
    <row customHeight="1" ht="17.25">
      <c s="73">
        <v>103040112</v>
      </c>
      <c s="108" t="s">
        <v>553</v>
      </c>
      <c s="340">
        <v>11</v>
      </c>
    </row>
    <row customHeight="1" ht="17.25">
      <c s="73">
        <v>103040113</v>
      </c>
      <c s="108" t="s">
        <v>554</v>
      </c>
      <c s="340">
        <v>7</v>
      </c>
    </row>
    <row customHeight="1" ht="17.25">
      <c s="73">
        <v>103040114</v>
      </c>
      <c s="108" t="s">
        <v>555</v>
      </c>
      <c s="340">
        <v>1</v>
      </c>
    </row>
    <row customHeight="1" ht="17.25">
      <c s="73">
        <v>103040115</v>
      </c>
      <c s="108" t="s">
        <v>556</v>
      </c>
      <c s="340"/>
    </row>
    <row customHeight="1" ht="17.25">
      <c s="73">
        <v>103040116</v>
      </c>
      <c s="108" t="s">
        <v>557</v>
      </c>
      <c s="340">
        <v>10</v>
      </c>
    </row>
    <row customHeight="1" ht="17.25">
      <c s="73">
        <v>103040117</v>
      </c>
      <c s="108" t="s">
        <v>558</v>
      </c>
      <c s="340">
        <v>39</v>
      </c>
    </row>
    <row customHeight="1" ht="17.25">
      <c s="73">
        <v>103040120</v>
      </c>
      <c s="108" t="s">
        <v>559</v>
      </c>
      <c s="340"/>
    </row>
    <row customHeight="1" ht="17.25">
      <c s="73">
        <v>103040121</v>
      </c>
      <c s="108" t="s">
        <v>560</v>
      </c>
      <c s="340"/>
    </row>
    <row customHeight="1" ht="17.25">
      <c s="73">
        <v>103040122</v>
      </c>
      <c s="108" t="s">
        <v>561</v>
      </c>
      <c s="340"/>
    </row>
    <row customHeight="1" ht="17.25">
      <c s="73">
        <v>103040123</v>
      </c>
      <c s="108" t="s">
        <v>562</v>
      </c>
      <c s="340"/>
    </row>
    <row customHeight="1" ht="17.25">
      <c s="73">
        <v>103040150</v>
      </c>
      <c s="108" t="s">
        <v>563</v>
      </c>
      <c s="340">
        <v>22</v>
      </c>
    </row>
    <row customHeight="1" ht="17.25">
      <c s="73">
        <v>1030402</v>
      </c>
      <c s="110" t="s">
        <v>564</v>
      </c>
      <c s="334">
        <f>SUM(C407:C409)</f>
        <v>57</v>
      </c>
    </row>
    <row customHeight="1" ht="17.25">
      <c s="73">
        <v>103040201</v>
      </c>
      <c s="108" t="s">
        <v>565</v>
      </c>
      <c s="340">
        <v>57</v>
      </c>
    </row>
    <row customHeight="1" ht="17.25">
      <c s="73">
        <v>103040202</v>
      </c>
      <c s="108" t="s">
        <v>566</v>
      </c>
      <c s="340"/>
    </row>
    <row customHeight="1" ht="17.25">
      <c s="73">
        <v>103040250</v>
      </c>
      <c s="108" t="s">
        <v>567</v>
      </c>
      <c s="340"/>
    </row>
    <row customHeight="1" ht="17.25">
      <c s="73">
        <v>1030403</v>
      </c>
      <c s="110" t="s">
        <v>568</v>
      </c>
      <c s="334">
        <f>SUM(C411:C413)</f>
        <v>0</v>
      </c>
    </row>
    <row customHeight="1" ht="17.25">
      <c s="73">
        <v>103040303</v>
      </c>
      <c s="108" t="s">
        <v>569</v>
      </c>
      <c s="340"/>
    </row>
    <row customHeight="1" ht="17.25">
      <c s="73">
        <v>103040305</v>
      </c>
      <c s="108" t="s">
        <v>570</v>
      </c>
      <c s="340"/>
    </row>
    <row customHeight="1" ht="17.25">
      <c s="73">
        <v>103040350</v>
      </c>
      <c s="108" t="s">
        <v>571</v>
      </c>
      <c s="340"/>
    </row>
    <row customHeight="1" ht="17.25">
      <c s="73">
        <v>1030404</v>
      </c>
      <c s="110" t="s">
        <v>572</v>
      </c>
      <c s="334">
        <f>SUM(C415:C419)</f>
        <v>0</v>
      </c>
    </row>
    <row customHeight="1" ht="17.25">
      <c s="73">
        <v>103040401</v>
      </c>
      <c s="108" t="s">
        <v>573</v>
      </c>
      <c s="340"/>
    </row>
    <row customHeight="1" ht="17.25">
      <c s="73">
        <v>103040402</v>
      </c>
      <c s="108" t="s">
        <v>574</v>
      </c>
      <c s="340"/>
    </row>
    <row customHeight="1" ht="17.25">
      <c s="73">
        <v>103040403</v>
      </c>
      <c s="108" t="s">
        <v>575</v>
      </c>
      <c s="340"/>
    </row>
    <row customHeight="1" ht="17.25">
      <c s="73">
        <v>103040404</v>
      </c>
      <c s="108" t="s">
        <v>576</v>
      </c>
      <c s="340"/>
    </row>
    <row customHeight="1" ht="17.25">
      <c s="73">
        <v>103040450</v>
      </c>
      <c s="108" t="s">
        <v>577</v>
      </c>
      <c s="340"/>
    </row>
    <row customHeight="1" ht="17.25">
      <c s="73">
        <v>1030405</v>
      </c>
      <c s="110" t="s">
        <v>578</v>
      </c>
      <c s="334">
        <f>SUM(C421:C424)</f>
        <v>0</v>
      </c>
    </row>
    <row customHeight="1" ht="17.25">
      <c s="73">
        <v>103040503</v>
      </c>
      <c s="108" t="s">
        <v>579</v>
      </c>
      <c s="340"/>
    </row>
    <row customHeight="1" ht="17.25">
      <c s="73">
        <v>103040504</v>
      </c>
      <c s="108" t="s">
        <v>580</v>
      </c>
      <c s="340"/>
    </row>
    <row customHeight="1" ht="17.25">
      <c s="73">
        <v>103040506</v>
      </c>
      <c s="108" t="s">
        <v>581</v>
      </c>
      <c s="340"/>
    </row>
    <row customHeight="1" ht="17.25">
      <c s="73">
        <v>103040550</v>
      </c>
      <c s="108" t="s">
        <v>582</v>
      </c>
      <c s="340"/>
    </row>
    <row customHeight="1" ht="17.25">
      <c s="73">
        <v>1030406</v>
      </c>
      <c s="110" t="s">
        <v>583</v>
      </c>
      <c s="334">
        <f>SUM(C426:C427)</f>
        <v>0</v>
      </c>
    </row>
    <row customHeight="1" ht="17.25">
      <c s="73">
        <v>103040601</v>
      </c>
      <c s="108" t="s">
        <v>584</v>
      </c>
      <c s="340"/>
    </row>
    <row customHeight="1" ht="17.25">
      <c s="73">
        <v>103040650</v>
      </c>
      <c s="108" t="s">
        <v>585</v>
      </c>
      <c s="340"/>
    </row>
    <row customHeight="1" ht="17.25">
      <c s="73">
        <v>1030407</v>
      </c>
      <c s="110" t="s">
        <v>586</v>
      </c>
      <c s="334">
        <f>SUM(C429:C431)</f>
        <v>0</v>
      </c>
    </row>
    <row customHeight="1" ht="17.25">
      <c s="73">
        <v>103040701</v>
      </c>
      <c s="108" t="s">
        <v>584</v>
      </c>
      <c s="340"/>
    </row>
    <row customHeight="1" ht="17.25">
      <c s="73">
        <v>103040702</v>
      </c>
      <c s="108" t="s">
        <v>587</v>
      </c>
      <c s="340"/>
    </row>
    <row customHeight="1" ht="17.25">
      <c s="73">
        <v>103040750</v>
      </c>
      <c s="108" t="s">
        <v>588</v>
      </c>
      <c s="340"/>
    </row>
    <row customHeight="1" ht="17.25">
      <c s="73">
        <v>1030408</v>
      </c>
      <c s="110" t="s">
        <v>589</v>
      </c>
      <c s="334">
        <f>C433</f>
        <v>0</v>
      </c>
    </row>
    <row customHeight="1" ht="17.25">
      <c s="73">
        <v>103040850</v>
      </c>
      <c s="108" t="s">
        <v>590</v>
      </c>
      <c s="340"/>
    </row>
    <row customHeight="1" ht="17.25">
      <c s="73">
        <v>1030409</v>
      </c>
      <c s="110" t="s">
        <v>591</v>
      </c>
      <c s="334">
        <f>SUM(C435:C438)</f>
        <v>0</v>
      </c>
    </row>
    <row customHeight="1" ht="17.25">
      <c s="73">
        <v>103040904</v>
      </c>
      <c s="108" t="s">
        <v>592</v>
      </c>
      <c s="340"/>
    </row>
    <row customHeight="1" ht="17.25">
      <c s="73">
        <v>103040905</v>
      </c>
      <c s="108" t="s">
        <v>593</v>
      </c>
      <c s="340"/>
    </row>
    <row customHeight="1" ht="17.25">
      <c s="73">
        <v>103040907</v>
      </c>
      <c s="108" t="s">
        <v>594</v>
      </c>
      <c s="340"/>
    </row>
    <row customHeight="1" ht="17.25">
      <c s="73">
        <v>103040950</v>
      </c>
      <c s="108" t="s">
        <v>595</v>
      </c>
      <c s="340"/>
    </row>
    <row customHeight="1" ht="17.25">
      <c s="73">
        <v>1030410</v>
      </c>
      <c s="110" t="s">
        <v>596</v>
      </c>
      <c s="334">
        <f>SUM(C440:C441)</f>
        <v>0</v>
      </c>
    </row>
    <row customHeight="1" ht="17.25">
      <c s="73">
        <v>103041001</v>
      </c>
      <c s="108" t="s">
        <v>587</v>
      </c>
      <c s="340"/>
    </row>
    <row customHeight="1" ht="17.25">
      <c s="73">
        <v>103041050</v>
      </c>
      <c s="108" t="s">
        <v>597</v>
      </c>
      <c s="340"/>
    </row>
    <row customHeight="1" ht="17.25">
      <c s="73">
        <v>1030411</v>
      </c>
      <c s="110" t="s">
        <v>598</v>
      </c>
      <c s="334">
        <f>SUM(C443:C444)</f>
        <v>667</v>
      </c>
    </row>
    <row customHeight="1" ht="17.25">
      <c s="73">
        <v>103041101</v>
      </c>
      <c s="108" t="s">
        <v>599</v>
      </c>
      <c s="340">
        <v>667</v>
      </c>
    </row>
    <row customHeight="1" ht="17.25">
      <c s="73">
        <v>103041150</v>
      </c>
      <c s="108" t="s">
        <v>600</v>
      </c>
      <c s="340"/>
    </row>
    <row customHeight="1" ht="17.25">
      <c s="73">
        <v>1030413</v>
      </c>
      <c s="110" t="s">
        <v>601</v>
      </c>
      <c s="334">
        <f>SUM(C446:C448)</f>
        <v>0</v>
      </c>
    </row>
    <row customHeight="1" ht="17.25">
      <c s="73">
        <v>103041301</v>
      </c>
      <c s="108" t="s">
        <v>602</v>
      </c>
      <c s="340"/>
    </row>
    <row customHeight="1" ht="17.25">
      <c s="73">
        <v>103041303</v>
      </c>
      <c s="108" t="s">
        <v>603</v>
      </c>
      <c s="340"/>
    </row>
    <row customHeight="1" ht="17.25">
      <c s="73">
        <v>103041350</v>
      </c>
      <c s="108" t="s">
        <v>604</v>
      </c>
      <c s="340"/>
    </row>
    <row customHeight="1" ht="17.25">
      <c s="73">
        <v>1030414</v>
      </c>
      <c s="110" t="s">
        <v>605</v>
      </c>
      <c s="334">
        <f>SUM(C450:C451)</f>
        <v>0</v>
      </c>
    </row>
    <row customHeight="1" ht="17.25">
      <c s="73">
        <v>103041403</v>
      </c>
      <c s="108" t="s">
        <v>606</v>
      </c>
      <c s="340"/>
    </row>
    <row customHeight="1" ht="17.25">
      <c s="73">
        <v>103041450</v>
      </c>
      <c s="108" t="s">
        <v>607</v>
      </c>
      <c s="340"/>
    </row>
    <row customHeight="1" ht="17.25">
      <c s="73">
        <v>1030415</v>
      </c>
      <c s="110" t="s">
        <v>608</v>
      </c>
      <c s="334">
        <f>C453</f>
        <v>0</v>
      </c>
    </row>
    <row customHeight="1" ht="17.25">
      <c s="73">
        <v>103041550</v>
      </c>
      <c s="108" t="s">
        <v>609</v>
      </c>
      <c s="340"/>
    </row>
    <row customHeight="1" ht="17.25">
      <c s="73">
        <v>1030416</v>
      </c>
      <c s="110" t="s">
        <v>610</v>
      </c>
      <c s="334">
        <f>SUM(C455:C473)</f>
        <v>4</v>
      </c>
    </row>
    <row customHeight="1" ht="17.25">
      <c s="73">
        <v>103041601</v>
      </c>
      <c s="108" t="s">
        <v>611</v>
      </c>
      <c s="340"/>
    </row>
    <row customHeight="1" ht="17.25">
      <c s="73">
        <v>103041602</v>
      </c>
      <c s="108" t="s">
        <v>612</v>
      </c>
      <c s="340"/>
    </row>
    <row customHeight="1" ht="17.25">
      <c s="73">
        <v>103041603</v>
      </c>
      <c s="108" t="s">
        <v>613</v>
      </c>
      <c s="340"/>
    </row>
    <row customHeight="1" ht="17.25">
      <c s="73">
        <v>103041604</v>
      </c>
      <c s="108" t="s">
        <v>614</v>
      </c>
      <c s="340"/>
    </row>
    <row customHeight="1" ht="17.25">
      <c s="73">
        <v>103041605</v>
      </c>
      <c s="108" t="s">
        <v>615</v>
      </c>
      <c s="340"/>
    </row>
    <row customHeight="1" ht="17.25">
      <c s="73">
        <v>103041606</v>
      </c>
      <c s="108" t="s">
        <v>616</v>
      </c>
      <c s="340"/>
    </row>
    <row customHeight="1" ht="17.25">
      <c s="73">
        <v>103041607</v>
      </c>
      <c s="108" t="s">
        <v>617</v>
      </c>
      <c s="340"/>
    </row>
    <row customHeight="1" ht="17.25">
      <c s="73">
        <v>103041608</v>
      </c>
      <c s="108" t="s">
        <v>587</v>
      </c>
      <c s="340"/>
    </row>
    <row customHeight="1" ht="17.25">
      <c s="73">
        <v>103041609</v>
      </c>
      <c s="108" t="s">
        <v>618</v>
      </c>
      <c s="340"/>
    </row>
    <row customHeight="1" ht="17.25">
      <c s="73">
        <v>103041610</v>
      </c>
      <c s="108" t="s">
        <v>619</v>
      </c>
      <c s="340"/>
    </row>
    <row customHeight="1" ht="17.25">
      <c s="73">
        <v>103041611</v>
      </c>
      <c s="108" t="s">
        <v>620</v>
      </c>
      <c s="340"/>
    </row>
    <row customHeight="1" ht="17.25">
      <c s="73">
        <v>103041612</v>
      </c>
      <c s="108" t="s">
        <v>621</v>
      </c>
      <c s="340"/>
    </row>
    <row customHeight="1" ht="17.25">
      <c s="73">
        <v>103041613</v>
      </c>
      <c s="108" t="s">
        <v>622</v>
      </c>
      <c s="340"/>
    </row>
    <row customHeight="1" ht="17.25">
      <c s="73">
        <v>103041614</v>
      </c>
      <c s="108" t="s">
        <v>623</v>
      </c>
      <c s="340"/>
    </row>
    <row customHeight="1" ht="17.25">
      <c s="73">
        <v>103041615</v>
      </c>
      <c s="108" t="s">
        <v>624</v>
      </c>
      <c s="340"/>
    </row>
    <row customHeight="1" ht="17.25">
      <c s="73">
        <v>103041616</v>
      </c>
      <c s="108" t="s">
        <v>625</v>
      </c>
      <c s="340"/>
    </row>
    <row customHeight="1" ht="17.25">
      <c s="73">
        <v>103041617</v>
      </c>
      <c s="108" t="s">
        <v>626</v>
      </c>
      <c s="340"/>
    </row>
    <row customHeight="1" ht="17.25">
      <c s="73">
        <v>103041618</v>
      </c>
      <c s="108" t="s">
        <v>627</v>
      </c>
      <c s="340">
        <v>4</v>
      </c>
    </row>
    <row customHeight="1" ht="17.25">
      <c s="73">
        <v>103041650</v>
      </c>
      <c s="108" t="s">
        <v>628</v>
      </c>
      <c s="340"/>
    </row>
    <row customHeight="1" ht="17.25">
      <c s="73">
        <v>1030417</v>
      </c>
      <c s="110" t="s">
        <v>629</v>
      </c>
      <c s="334">
        <f>SUM(C475:C476)</f>
        <v>0</v>
      </c>
    </row>
    <row customHeight="1" ht="17.25">
      <c s="73">
        <v>103041703</v>
      </c>
      <c s="108" t="s">
        <v>630</v>
      </c>
      <c s="340"/>
    </row>
    <row customHeight="1" ht="17.25">
      <c s="73">
        <v>103041750</v>
      </c>
      <c s="108" t="s">
        <v>631</v>
      </c>
      <c s="340"/>
    </row>
    <row customHeight="1" ht="17.25">
      <c s="73">
        <v>1030418</v>
      </c>
      <c s="110" t="s">
        <v>632</v>
      </c>
      <c s="334">
        <f>C478</f>
        <v>0</v>
      </c>
    </row>
    <row customHeight="1" ht="17.25">
      <c s="73">
        <v>103041850</v>
      </c>
      <c s="108" t="s">
        <v>633</v>
      </c>
      <c s="340"/>
    </row>
    <row customHeight="1" ht="17.25">
      <c s="73">
        <v>1030419</v>
      </c>
      <c s="110" t="s">
        <v>634</v>
      </c>
      <c s="334">
        <f>C480</f>
        <v>0</v>
      </c>
    </row>
    <row customHeight="1" ht="17.25">
      <c s="73">
        <v>103041950</v>
      </c>
      <c s="108" t="s">
        <v>635</v>
      </c>
      <c s="340"/>
    </row>
    <row customHeight="1" ht="17.25">
      <c s="73">
        <v>1030420</v>
      </c>
      <c s="110" t="s">
        <v>636</v>
      </c>
      <c s="334">
        <f>C482</f>
        <v>0</v>
      </c>
    </row>
    <row customHeight="1" ht="17.25">
      <c s="73">
        <v>103042050</v>
      </c>
      <c s="108" t="s">
        <v>637</v>
      </c>
      <c s="340"/>
    </row>
    <row customHeight="1" ht="17.25">
      <c s="73">
        <v>1030422</v>
      </c>
      <c s="110" t="s">
        <v>638</v>
      </c>
      <c s="334">
        <f>C484+C485</f>
        <v>0</v>
      </c>
    </row>
    <row customHeight="1" ht="17.25">
      <c s="73">
        <v>103042202</v>
      </c>
      <c s="108" t="s">
        <v>639</v>
      </c>
      <c s="340"/>
    </row>
    <row customHeight="1" ht="17.25">
      <c s="73">
        <v>103042250</v>
      </c>
      <c s="108" t="s">
        <v>640</v>
      </c>
      <c s="340"/>
    </row>
    <row customHeight="1" ht="17.25">
      <c s="73">
        <v>1030423</v>
      </c>
      <c s="110" t="s">
        <v>641</v>
      </c>
      <c s="334">
        <f>SUM(C487:C488)</f>
        <v>0</v>
      </c>
    </row>
    <row customHeight="1" ht="17.25">
      <c s="73">
        <v>103042301</v>
      </c>
      <c s="108" t="s">
        <v>642</v>
      </c>
      <c s="340"/>
    </row>
    <row customHeight="1" ht="17.25">
      <c s="73">
        <v>103042350</v>
      </c>
      <c s="108" t="s">
        <v>643</v>
      </c>
      <c s="340"/>
    </row>
    <row customHeight="1" ht="17.25">
      <c s="73">
        <v>1030424</v>
      </c>
      <c s="110" t="s">
        <v>644</v>
      </c>
      <c s="334">
        <f>SUM(C490:C491)</f>
        <v>898</v>
      </c>
    </row>
    <row customHeight="1" ht="17.25">
      <c s="73">
        <v>103042401</v>
      </c>
      <c s="108" t="s">
        <v>645</v>
      </c>
      <c s="340">
        <v>898</v>
      </c>
    </row>
    <row customHeight="1" ht="17.25">
      <c s="73">
        <v>103042450</v>
      </c>
      <c s="108" t="s">
        <v>646</v>
      </c>
      <c s="340"/>
    </row>
    <row customHeight="1" ht="17.25">
      <c s="73">
        <v>1030425</v>
      </c>
      <c s="110" t="s">
        <v>647</v>
      </c>
      <c s="334">
        <f>SUM(C493:C499)</f>
        <v>0</v>
      </c>
    </row>
    <row customHeight="1" ht="17.25">
      <c s="73">
        <v>103042502</v>
      </c>
      <c s="108" t="s">
        <v>648</v>
      </c>
      <c s="340"/>
    </row>
    <row customHeight="1" ht="17.25">
      <c s="73">
        <v>103042503</v>
      </c>
      <c s="108" t="s">
        <v>649</v>
      </c>
      <c s="340"/>
    </row>
    <row customHeight="1" ht="17.25">
      <c s="73">
        <v>103042504</v>
      </c>
      <c s="108" t="s">
        <v>602</v>
      </c>
      <c s="340"/>
    </row>
    <row customHeight="1" ht="17.25">
      <c s="73">
        <v>103042506</v>
      </c>
      <c s="108" t="s">
        <v>650</v>
      </c>
      <c s="340"/>
    </row>
    <row customHeight="1" ht="17.25">
      <c s="73">
        <v>103042507</v>
      </c>
      <c s="108" t="s">
        <v>651</v>
      </c>
      <c s="340"/>
    </row>
    <row customHeight="1" ht="17.25">
      <c s="73">
        <v>103042508</v>
      </c>
      <c s="108" t="s">
        <v>652</v>
      </c>
      <c s="340"/>
    </row>
    <row customHeight="1" ht="17.25">
      <c s="73">
        <v>103042550</v>
      </c>
      <c s="108" t="s">
        <v>653</v>
      </c>
      <c s="340"/>
    </row>
    <row customHeight="1" ht="17.25">
      <c s="73">
        <v>1030426</v>
      </c>
      <c s="110" t="s">
        <v>654</v>
      </c>
      <c s="334">
        <f>C501</f>
        <v>0</v>
      </c>
    </row>
    <row customHeight="1" ht="17.25">
      <c s="73">
        <v>103042650</v>
      </c>
      <c s="108" t="s">
        <v>655</v>
      </c>
      <c s="340"/>
    </row>
    <row customHeight="1" ht="17.25">
      <c s="73">
        <v>1030427</v>
      </c>
      <c s="110" t="s">
        <v>656</v>
      </c>
      <c s="334">
        <f>SUM(C503:C505)</f>
        <v>0</v>
      </c>
    </row>
    <row customHeight="1" ht="17.25">
      <c s="73">
        <v>103042706</v>
      </c>
      <c s="108" t="s">
        <v>657</v>
      </c>
      <c s="340"/>
    </row>
    <row customHeight="1" ht="17.25">
      <c s="73">
        <v>103042707</v>
      </c>
      <c s="108" t="s">
        <v>658</v>
      </c>
      <c s="340"/>
    </row>
    <row customHeight="1" ht="17.25">
      <c s="73">
        <v>103042750</v>
      </c>
      <c s="108" t="s">
        <v>659</v>
      </c>
      <c s="340"/>
    </row>
    <row customHeight="1" ht="17.25">
      <c s="73">
        <v>1030428</v>
      </c>
      <c s="110" t="s">
        <v>660</v>
      </c>
      <c s="334">
        <f>C507</f>
        <v>0</v>
      </c>
    </row>
    <row customHeight="1" ht="17.25">
      <c s="73">
        <v>103042850</v>
      </c>
      <c s="108" t="s">
        <v>661</v>
      </c>
      <c s="340"/>
    </row>
    <row customHeight="1" ht="17.25">
      <c s="73">
        <v>1030429</v>
      </c>
      <c s="110" t="s">
        <v>662</v>
      </c>
      <c s="334">
        <f>SUM(C509:C518)</f>
        <v>0</v>
      </c>
    </row>
    <row customHeight="1" ht="17.25">
      <c s="73">
        <v>103042901</v>
      </c>
      <c s="108" t="s">
        <v>663</v>
      </c>
      <c s="340"/>
    </row>
    <row customHeight="1" ht="17.25">
      <c s="73">
        <v>103042902</v>
      </c>
      <c s="108" t="s">
        <v>664</v>
      </c>
      <c s="340"/>
    </row>
    <row customHeight="1" ht="17.25">
      <c s="73">
        <v>103042903</v>
      </c>
      <c s="108" t="s">
        <v>665</v>
      </c>
      <c s="340"/>
    </row>
    <row customHeight="1" ht="17.25">
      <c s="73">
        <v>103042904</v>
      </c>
      <c s="108" t="s">
        <v>666</v>
      </c>
      <c s="340"/>
    </row>
    <row customHeight="1" ht="17.25">
      <c s="73">
        <v>103042905</v>
      </c>
      <c s="108" t="s">
        <v>667</v>
      </c>
      <c s="340"/>
    </row>
    <row customHeight="1" ht="17.25">
      <c s="73">
        <v>103042906</v>
      </c>
      <c s="108" t="s">
        <v>668</v>
      </c>
      <c s="340"/>
    </row>
    <row customHeight="1" ht="17.25">
      <c s="73">
        <v>103042907</v>
      </c>
      <c s="108" t="s">
        <v>669</v>
      </c>
      <c s="340"/>
    </row>
    <row customHeight="1" ht="17.25">
      <c s="73">
        <v>103042908</v>
      </c>
      <c s="108" t="s">
        <v>670</v>
      </c>
      <c s="340"/>
    </row>
    <row customHeight="1" ht="17.25">
      <c s="73">
        <v>103042909</v>
      </c>
      <c s="108" t="s">
        <v>671</v>
      </c>
      <c s="340"/>
    </row>
    <row customHeight="1" ht="17.25">
      <c s="73">
        <v>103042950</v>
      </c>
      <c s="108" t="s">
        <v>672</v>
      </c>
      <c s="340"/>
    </row>
    <row customHeight="1" ht="17.25">
      <c s="73">
        <v>1030430</v>
      </c>
      <c s="110" t="s">
        <v>673</v>
      </c>
      <c s="334">
        <f>SUM(C520:C521)</f>
        <v>0</v>
      </c>
    </row>
    <row customHeight="1" ht="17.25">
      <c s="73">
        <v>103043003</v>
      </c>
      <c s="108" t="s">
        <v>674</v>
      </c>
      <c s="340"/>
    </row>
    <row customHeight="1" ht="17.25">
      <c s="73">
        <v>103043050</v>
      </c>
      <c s="108" t="s">
        <v>675</v>
      </c>
      <c s="340"/>
    </row>
    <row customHeight="1" ht="17.25">
      <c s="73">
        <v>1030431</v>
      </c>
      <c s="110" t="s">
        <v>676</v>
      </c>
      <c s="334">
        <f>SUM(C523:C524)</f>
        <v>0</v>
      </c>
    </row>
    <row customHeight="1" ht="17.25">
      <c s="73">
        <v>103043101</v>
      </c>
      <c s="108" t="s">
        <v>677</v>
      </c>
      <c s="340"/>
    </row>
    <row customHeight="1" ht="17.25">
      <c s="73">
        <v>103043150</v>
      </c>
      <c s="108" t="s">
        <v>678</v>
      </c>
      <c s="340"/>
    </row>
    <row customHeight="1" ht="17.25">
      <c s="73">
        <v>1030432</v>
      </c>
      <c s="110" t="s">
        <v>679</v>
      </c>
      <c s="334">
        <f>SUM(C526:C536)</f>
        <v>1090</v>
      </c>
    </row>
    <row customHeight="1" ht="17.25">
      <c s="73">
        <v>103043201</v>
      </c>
      <c s="108" t="s">
        <v>680</v>
      </c>
      <c s="340"/>
    </row>
    <row customHeight="1" ht="17.25">
      <c s="73">
        <v>103043202</v>
      </c>
      <c s="108" t="s">
        <v>681</v>
      </c>
      <c s="340"/>
    </row>
    <row customHeight="1" ht="17.25">
      <c s="73">
        <v>103043203</v>
      </c>
      <c s="108" t="s">
        <v>682</v>
      </c>
      <c s="340"/>
    </row>
    <row customHeight="1" ht="17.25">
      <c s="73">
        <v>103043204</v>
      </c>
      <c s="108" t="s">
        <v>683</v>
      </c>
      <c s="340"/>
    </row>
    <row customHeight="1" ht="17.25">
      <c s="73">
        <v>103043205</v>
      </c>
      <c s="108" t="s">
        <v>684</v>
      </c>
      <c s="340"/>
    </row>
    <row customHeight="1" ht="17.25">
      <c s="73">
        <v>103043206</v>
      </c>
      <c s="108" t="s">
        <v>685</v>
      </c>
      <c s="340"/>
    </row>
    <row customHeight="1" ht="17.25">
      <c s="73">
        <v>103043207</v>
      </c>
      <c s="108" t="s">
        <v>686</v>
      </c>
      <c s="340">
        <v>2</v>
      </c>
    </row>
    <row customHeight="1" ht="17.25">
      <c s="73">
        <v>103043208</v>
      </c>
      <c s="108" t="s">
        <v>687</v>
      </c>
      <c s="340">
        <v>1084</v>
      </c>
    </row>
    <row customHeight="1" ht="17.25">
      <c s="73">
        <v>103043209</v>
      </c>
      <c s="108" t="s">
        <v>688</v>
      </c>
      <c s="340"/>
    </row>
    <row customHeight="1" ht="17.25">
      <c s="73">
        <v>103043210</v>
      </c>
      <c s="108" t="s">
        <v>689</v>
      </c>
      <c s="340"/>
    </row>
    <row customHeight="1" ht="17.25">
      <c s="73">
        <v>103043250</v>
      </c>
      <c s="108" t="s">
        <v>690</v>
      </c>
      <c s="340">
        <v>4</v>
      </c>
    </row>
    <row customHeight="1" ht="17.25">
      <c s="73">
        <v>1030433</v>
      </c>
      <c s="110" t="s">
        <v>691</v>
      </c>
      <c s="334">
        <f>SUM(C538:C545)</f>
        <v>296</v>
      </c>
    </row>
    <row customHeight="1" ht="17.25">
      <c s="73">
        <v>103043302</v>
      </c>
      <c s="108" t="s">
        <v>692</v>
      </c>
      <c s="340">
        <v>118</v>
      </c>
    </row>
    <row customHeight="1" ht="17.25">
      <c s="73">
        <v>103043306</v>
      </c>
      <c s="108" t="s">
        <v>693</v>
      </c>
      <c s="340"/>
    </row>
    <row customHeight="1" ht="17.25">
      <c s="73">
        <v>103043307</v>
      </c>
      <c s="108" t="s">
        <v>694</v>
      </c>
      <c s="340">
        <v>71</v>
      </c>
    </row>
    <row customHeight="1" ht="17.25">
      <c s="73">
        <v>103043310</v>
      </c>
      <c s="108" t="s">
        <v>587</v>
      </c>
      <c s="340"/>
    </row>
    <row customHeight="1" ht="17.25">
      <c s="73">
        <v>103043311</v>
      </c>
      <c s="108" t="s">
        <v>695</v>
      </c>
      <c s="340"/>
    </row>
    <row customHeight="1" ht="17.25">
      <c s="73">
        <v>103043313</v>
      </c>
      <c s="108" t="s">
        <v>696</v>
      </c>
      <c s="340"/>
    </row>
    <row customHeight="1" ht="17.25">
      <c s="73">
        <v>103043314</v>
      </c>
      <c s="108" t="s">
        <v>697</v>
      </c>
      <c s="340"/>
    </row>
    <row customHeight="1" ht="17.25">
      <c s="73">
        <v>103043350</v>
      </c>
      <c s="108" t="s">
        <v>698</v>
      </c>
      <c s="340">
        <v>107</v>
      </c>
    </row>
    <row customHeight="1" ht="17.25">
      <c s="73">
        <v>1030434</v>
      </c>
      <c s="110" t="s">
        <v>699</v>
      </c>
      <c s="334">
        <f>SUM(C547:C550)</f>
        <v>0</v>
      </c>
    </row>
    <row customHeight="1" ht="17.25">
      <c s="73">
        <v>103043401</v>
      </c>
      <c s="108" t="s">
        <v>700</v>
      </c>
      <c s="340"/>
    </row>
    <row customHeight="1" ht="17.25">
      <c s="73">
        <v>103043402</v>
      </c>
      <c s="108" t="s">
        <v>701</v>
      </c>
      <c s="340"/>
    </row>
    <row customHeight="1" ht="17.25">
      <c s="73">
        <v>103043403</v>
      </c>
      <c s="108" t="s">
        <v>702</v>
      </c>
      <c s="340"/>
    </row>
    <row customHeight="1" ht="17.25">
      <c s="73">
        <v>103043450</v>
      </c>
      <c s="108" t="s">
        <v>703</v>
      </c>
      <c s="340"/>
    </row>
    <row customHeight="1" ht="17.25">
      <c s="73">
        <v>1030435</v>
      </c>
      <c s="110" t="s">
        <v>704</v>
      </c>
      <c s="334">
        <f>SUM(C552:C558)</f>
        <v>0</v>
      </c>
    </row>
    <row customHeight="1" ht="17.25">
      <c s="73">
        <v>103043502</v>
      </c>
      <c s="108" t="s">
        <v>705</v>
      </c>
      <c s="340"/>
    </row>
    <row customHeight="1" ht="17.25">
      <c s="73">
        <v>103043503</v>
      </c>
      <c s="108" t="s">
        <v>706</v>
      </c>
      <c s="340"/>
    </row>
    <row customHeight="1" ht="17.25">
      <c s="73">
        <v>103043504</v>
      </c>
      <c s="108" t="s">
        <v>707</v>
      </c>
      <c s="340"/>
    </row>
    <row customHeight="1" ht="17.25">
      <c s="73">
        <v>103043505</v>
      </c>
      <c s="108" t="s">
        <v>708</v>
      </c>
      <c s="340"/>
    </row>
    <row customHeight="1" ht="17.25">
      <c s="73">
        <v>103043506</v>
      </c>
      <c s="108" t="s">
        <v>587</v>
      </c>
      <c s="340"/>
    </row>
    <row customHeight="1" ht="17.25">
      <c s="73">
        <v>103043507</v>
      </c>
      <c s="108" t="s">
        <v>709</v>
      </c>
      <c s="340"/>
    </row>
    <row customHeight="1" ht="17.25">
      <c s="73">
        <v>103043550</v>
      </c>
      <c s="108" t="s">
        <v>710</v>
      </c>
      <c s="340"/>
    </row>
    <row customHeight="1" ht="17.25">
      <c s="73">
        <v>1030436</v>
      </c>
      <c s="110" t="s">
        <v>711</v>
      </c>
      <c s="334">
        <f>SUM(C560:C565)</f>
        <v>0</v>
      </c>
    </row>
    <row customHeight="1" ht="17.25">
      <c s="73">
        <v>103043601</v>
      </c>
      <c s="108" t="s">
        <v>712</v>
      </c>
      <c s="340"/>
    </row>
    <row customHeight="1" ht="17.25">
      <c s="73">
        <v>103043602</v>
      </c>
      <c s="108" t="s">
        <v>713</v>
      </c>
      <c s="340"/>
    </row>
    <row customHeight="1" ht="17.25">
      <c s="73">
        <v>103043604</v>
      </c>
      <c s="108" t="s">
        <v>714</v>
      </c>
      <c s="340"/>
    </row>
    <row customHeight="1" ht="17.25">
      <c s="73">
        <v>103043605</v>
      </c>
      <c s="108" t="s">
        <v>715</v>
      </c>
      <c s="340"/>
    </row>
    <row customHeight="1" ht="17.25">
      <c s="73">
        <v>103043606</v>
      </c>
      <c s="108" t="s">
        <v>716</v>
      </c>
      <c s="340"/>
    </row>
    <row customHeight="1" ht="17.25">
      <c s="73">
        <v>103043650</v>
      </c>
      <c s="108" t="s">
        <v>717</v>
      </c>
      <c s="340"/>
    </row>
    <row customHeight="1" ht="17.25">
      <c s="73">
        <v>1030437</v>
      </c>
      <c s="110" t="s">
        <v>718</v>
      </c>
      <c s="334">
        <f>SUM(C567:C568)</f>
        <v>0</v>
      </c>
    </row>
    <row customHeight="1" ht="17.25">
      <c s="73">
        <v>103043701</v>
      </c>
      <c s="108" t="s">
        <v>719</v>
      </c>
      <c s="340"/>
    </row>
    <row customHeight="1" ht="17.25">
      <c s="73">
        <v>103043750</v>
      </c>
      <c s="108" t="s">
        <v>720</v>
      </c>
      <c s="340"/>
    </row>
    <row customHeight="1" ht="17.25">
      <c s="73">
        <v>1030438</v>
      </c>
      <c s="110" t="s">
        <v>721</v>
      </c>
      <c s="334">
        <f>SUM(C570:C573)</f>
        <v>0</v>
      </c>
    </row>
    <row customHeight="1" ht="17.25">
      <c s="73">
        <v>103043801</v>
      </c>
      <c s="108" t="s">
        <v>722</v>
      </c>
      <c s="340"/>
    </row>
    <row customHeight="1" ht="17.25">
      <c s="73">
        <v>103043802</v>
      </c>
      <c s="108" t="s">
        <v>723</v>
      </c>
      <c s="340"/>
    </row>
    <row customHeight="1" ht="17.25">
      <c s="73">
        <v>103043803</v>
      </c>
      <c s="108" t="s">
        <v>724</v>
      </c>
      <c s="340"/>
    </row>
    <row customHeight="1" ht="17.25">
      <c s="73">
        <v>103043850</v>
      </c>
      <c s="108" t="s">
        <v>725</v>
      </c>
      <c s="340"/>
    </row>
    <row customHeight="1" ht="17.25">
      <c s="73">
        <v>1030440</v>
      </c>
      <c s="110" t="s">
        <v>726</v>
      </c>
      <c s="334">
        <f>SUM(C575:C576)</f>
        <v>0</v>
      </c>
    </row>
    <row customHeight="1" ht="17.25">
      <c s="73">
        <v>103044001</v>
      </c>
      <c s="108" t="s">
        <v>587</v>
      </c>
      <c s="340"/>
    </row>
    <row customHeight="1" ht="17.25">
      <c s="73">
        <v>103044050</v>
      </c>
      <c s="108" t="s">
        <v>727</v>
      </c>
      <c s="340"/>
    </row>
    <row customHeight="1" ht="17.25">
      <c s="73">
        <v>1030442</v>
      </c>
      <c s="110" t="s">
        <v>728</v>
      </c>
      <c s="334">
        <f>SUM(C578:C590)</f>
        <v>29</v>
      </c>
    </row>
    <row customHeight="1" ht="17.25">
      <c s="73">
        <v>103044202</v>
      </c>
      <c s="108" t="s">
        <v>584</v>
      </c>
      <c s="340"/>
    </row>
    <row customHeight="1" ht="17.25">
      <c s="73">
        <v>103044203</v>
      </c>
      <c s="108" t="s">
        <v>587</v>
      </c>
      <c s="340"/>
    </row>
    <row customHeight="1" ht="17.25">
      <c s="73">
        <v>103044204</v>
      </c>
      <c s="108" t="s">
        <v>729</v>
      </c>
      <c s="340"/>
    </row>
    <row customHeight="1" ht="17.25">
      <c s="73">
        <v>103044205</v>
      </c>
      <c s="108" t="s">
        <v>730</v>
      </c>
      <c s="340"/>
    </row>
    <row customHeight="1" ht="17.25">
      <c s="73">
        <v>103044206</v>
      </c>
      <c s="108" t="s">
        <v>731</v>
      </c>
      <c s="340"/>
    </row>
    <row customHeight="1" ht="17.25">
      <c s="73">
        <v>103044208</v>
      </c>
      <c s="108" t="s">
        <v>732</v>
      </c>
      <c s="340"/>
    </row>
    <row customHeight="1" ht="17.25">
      <c s="73">
        <v>103044209</v>
      </c>
      <c s="108" t="s">
        <v>733</v>
      </c>
      <c s="340"/>
    </row>
    <row customHeight="1" ht="17.25">
      <c s="73">
        <v>103044210</v>
      </c>
      <c s="108" t="s">
        <v>734</v>
      </c>
      <c s="340"/>
    </row>
    <row customHeight="1" ht="17.25">
      <c s="73">
        <v>103044217</v>
      </c>
      <c s="108" t="s">
        <v>735</v>
      </c>
      <c s="340"/>
    </row>
    <row customHeight="1" ht="24">
      <c s="73">
        <v>103044218</v>
      </c>
      <c s="108" t="s">
        <v>736</v>
      </c>
      <c s="340">
        <v>24</v>
      </c>
    </row>
    <row customHeight="1" ht="17.25">
      <c s="73">
        <v>103044219</v>
      </c>
      <c s="108" t="s">
        <v>737</v>
      </c>
      <c s="340"/>
    </row>
    <row customHeight="1" ht="17.25">
      <c s="73">
        <v>103044220</v>
      </c>
      <c s="108" t="s">
        <v>738</v>
      </c>
      <c s="340"/>
    </row>
    <row customHeight="1" ht="17.25">
      <c s="73">
        <v>103044250</v>
      </c>
      <c s="108" t="s">
        <v>739</v>
      </c>
      <c s="340">
        <v>5</v>
      </c>
    </row>
    <row customHeight="1" ht="17.25">
      <c s="73">
        <v>1030443</v>
      </c>
      <c s="110" t="s">
        <v>740</v>
      </c>
      <c s="334">
        <f>SUM(C592:C595)</f>
        <v>0</v>
      </c>
    </row>
    <row customHeight="1" ht="17.25">
      <c s="73">
        <v>103044302</v>
      </c>
      <c s="108" t="s">
        <v>741</v>
      </c>
      <c s="340"/>
    </row>
    <row customHeight="1" ht="17.25">
      <c s="73">
        <v>103044306</v>
      </c>
      <c s="108" t="s">
        <v>587</v>
      </c>
      <c s="340"/>
    </row>
    <row customHeight="1" ht="17.25">
      <c s="73">
        <v>103044307</v>
      </c>
      <c s="108" t="s">
        <v>742</v>
      </c>
      <c s="340"/>
    </row>
    <row customHeight="1" ht="17.25">
      <c s="73">
        <v>103044350</v>
      </c>
      <c s="108" t="s">
        <v>743</v>
      </c>
      <c s="340"/>
    </row>
    <row customHeight="1" ht="17.25">
      <c s="73">
        <v>1030444</v>
      </c>
      <c s="110" t="s">
        <v>744</v>
      </c>
      <c s="334">
        <f>SUM(C597:C629)</f>
        <v>21</v>
      </c>
    </row>
    <row customHeight="1" ht="17.25">
      <c s="73">
        <v>103044401</v>
      </c>
      <c s="108" t="s">
        <v>745</v>
      </c>
      <c s="340"/>
    </row>
    <row customHeight="1" ht="17.25">
      <c s="73">
        <v>103044402</v>
      </c>
      <c s="108" t="s">
        <v>746</v>
      </c>
      <c s="340"/>
    </row>
    <row customHeight="1" ht="17.25">
      <c s="73">
        <v>103044403</v>
      </c>
      <c s="108" t="s">
        <v>747</v>
      </c>
      <c s="340">
        <v>20</v>
      </c>
    </row>
    <row customHeight="1" ht="17.25">
      <c s="73">
        <v>103044404</v>
      </c>
      <c s="108" t="s">
        <v>748</v>
      </c>
      <c s="340"/>
    </row>
    <row customHeight="1" ht="17.25">
      <c s="73">
        <v>103044405</v>
      </c>
      <c s="108" t="s">
        <v>749</v>
      </c>
      <c s="340"/>
    </row>
    <row customHeight="1" ht="17.25">
      <c s="73">
        <v>103044406</v>
      </c>
      <c s="108" t="s">
        <v>750</v>
      </c>
      <c s="340"/>
    </row>
    <row customHeight="1" ht="17.25">
      <c s="73">
        <v>103044407</v>
      </c>
      <c s="108" t="s">
        <v>751</v>
      </c>
      <c s="340"/>
    </row>
    <row customHeight="1" ht="17.25">
      <c s="73">
        <v>103044408</v>
      </c>
      <c s="108" t="s">
        <v>752</v>
      </c>
      <c s="340"/>
    </row>
    <row customHeight="1" ht="17.25">
      <c s="73">
        <v>103044410</v>
      </c>
      <c s="108" t="s">
        <v>753</v>
      </c>
      <c s="340"/>
    </row>
    <row customHeight="1" ht="17.25">
      <c s="73">
        <v>103044411</v>
      </c>
      <c s="108" t="s">
        <v>754</v>
      </c>
      <c s="340"/>
    </row>
    <row customHeight="1" ht="17.25">
      <c s="73">
        <v>103044412</v>
      </c>
      <c s="108" t="s">
        <v>755</v>
      </c>
      <c s="340"/>
    </row>
    <row customHeight="1" ht="17.25">
      <c s="73">
        <v>103044413</v>
      </c>
      <c s="108" t="s">
        <v>756</v>
      </c>
      <c s="340"/>
    </row>
    <row customHeight="1" ht="17.25">
      <c s="73">
        <v>103044414</v>
      </c>
      <c s="108" t="s">
        <v>757</v>
      </c>
      <c s="340"/>
    </row>
    <row customHeight="1" ht="17.25">
      <c s="73">
        <v>103044415</v>
      </c>
      <c s="108" t="s">
        <v>758</v>
      </c>
      <c s="340"/>
    </row>
    <row customHeight="1" ht="17.25">
      <c s="73">
        <v>103044416</v>
      </c>
      <c s="108" t="s">
        <v>759</v>
      </c>
      <c s="340"/>
    </row>
    <row customHeight="1" ht="17.25">
      <c s="73">
        <v>103044418</v>
      </c>
      <c s="108" t="s">
        <v>760</v>
      </c>
      <c s="340"/>
    </row>
    <row customHeight="1" ht="17.25">
      <c s="73">
        <v>103044419</v>
      </c>
      <c s="108" t="s">
        <v>761</v>
      </c>
      <c s="340"/>
    </row>
    <row customHeight="1" ht="17.25">
      <c s="73">
        <v>103044420</v>
      </c>
      <c s="108" t="s">
        <v>762</v>
      </c>
      <c s="340"/>
    </row>
    <row customHeight="1" ht="17.25">
      <c s="73">
        <v>103044421</v>
      </c>
      <c s="108" t="s">
        <v>763</v>
      </c>
      <c s="340"/>
    </row>
    <row customHeight="1" ht="17.25">
      <c s="73">
        <v>103044422</v>
      </c>
      <c s="108" t="s">
        <v>764</v>
      </c>
      <c s="340"/>
    </row>
    <row customHeight="1" ht="17.25">
      <c s="73">
        <v>103044423</v>
      </c>
      <c s="108" t="s">
        <v>765</v>
      </c>
      <c s="340"/>
    </row>
    <row customHeight="1" ht="17.25">
      <c s="73">
        <v>103044424</v>
      </c>
      <c s="108" t="s">
        <v>766</v>
      </c>
      <c s="340"/>
    </row>
    <row customHeight="1" ht="17.25">
      <c s="73">
        <v>103044425</v>
      </c>
      <c s="108" t="s">
        <v>767</v>
      </c>
      <c s="340"/>
    </row>
    <row customHeight="1" ht="17.25">
      <c s="73">
        <v>103044426</v>
      </c>
      <c s="108" t="s">
        <v>768</v>
      </c>
      <c s="340"/>
    </row>
    <row customHeight="1" ht="17.25">
      <c s="73">
        <v>103044427</v>
      </c>
      <c s="108" t="s">
        <v>769</v>
      </c>
      <c s="340"/>
    </row>
    <row customHeight="1" ht="17.25">
      <c s="73">
        <v>103044428</v>
      </c>
      <c s="108" t="s">
        <v>770</v>
      </c>
      <c s="340"/>
    </row>
    <row customHeight="1" ht="17.25">
      <c s="73">
        <v>103044430</v>
      </c>
      <c s="108" t="s">
        <v>771</v>
      </c>
      <c s="340"/>
    </row>
    <row customHeight="1" ht="17.25">
      <c s="73">
        <v>103044431</v>
      </c>
      <c s="108" t="s">
        <v>772</v>
      </c>
      <c s="340"/>
    </row>
    <row customHeight="1" ht="17.25">
      <c s="73">
        <v>103044432</v>
      </c>
      <c s="108" t="s">
        <v>773</v>
      </c>
      <c s="340"/>
    </row>
    <row customHeight="1" ht="17.25">
      <c s="73">
        <v>103044433</v>
      </c>
      <c s="108" t="s">
        <v>774</v>
      </c>
      <c s="340"/>
    </row>
    <row customHeight="1" ht="17.25">
      <c s="73">
        <v>103044434</v>
      </c>
      <c s="108" t="s">
        <v>775</v>
      </c>
      <c s="340"/>
    </row>
    <row customHeight="1" ht="17.25">
      <c s="73">
        <v>103044435</v>
      </c>
      <c s="108" t="s">
        <v>776</v>
      </c>
      <c s="340"/>
    </row>
    <row customHeight="1" ht="17.25">
      <c s="73">
        <v>103044450</v>
      </c>
      <c s="108" t="s">
        <v>777</v>
      </c>
      <c s="340">
        <v>1</v>
      </c>
    </row>
    <row customHeight="1" ht="17.25">
      <c s="73">
        <v>1030445</v>
      </c>
      <c s="110" t="s">
        <v>778</v>
      </c>
      <c s="334">
        <f>SUM(C631:C637)</f>
        <v>0</v>
      </c>
    </row>
    <row customHeight="1" ht="17.25">
      <c s="73">
        <v>103044501</v>
      </c>
      <c s="108" t="s">
        <v>779</v>
      </c>
      <c s="340"/>
    </row>
    <row customHeight="1" ht="17.25">
      <c s="73">
        <v>103044502</v>
      </c>
      <c s="108" t="s">
        <v>780</v>
      </c>
      <c s="340"/>
    </row>
    <row customHeight="1" ht="17.25">
      <c s="73">
        <v>103044504</v>
      </c>
      <c s="108" t="s">
        <v>781</v>
      </c>
      <c s="340"/>
    </row>
    <row customHeight="1" ht="17.25">
      <c s="73">
        <v>103044505</v>
      </c>
      <c s="108" t="s">
        <v>782</v>
      </c>
      <c s="340"/>
    </row>
    <row customHeight="1" ht="17.25">
      <c s="73">
        <v>103044506</v>
      </c>
      <c s="108" t="s">
        <v>745</v>
      </c>
      <c s="340"/>
    </row>
    <row customHeight="1" ht="17.25">
      <c s="73">
        <v>103044507</v>
      </c>
      <c s="108" t="s">
        <v>783</v>
      </c>
      <c s="340"/>
    </row>
    <row customHeight="1" ht="17.25">
      <c s="73">
        <v>103044550</v>
      </c>
      <c s="108" t="s">
        <v>784</v>
      </c>
      <c s="340"/>
    </row>
    <row customHeight="1" ht="17.25">
      <c s="73">
        <v>1030446</v>
      </c>
      <c s="110" t="s">
        <v>785</v>
      </c>
      <c s="334">
        <f>SUM(C639:C643)</f>
        <v>0</v>
      </c>
    </row>
    <row customHeight="1" ht="17.25">
      <c s="73">
        <v>103044601</v>
      </c>
      <c s="108" t="s">
        <v>786</v>
      </c>
      <c s="340"/>
    </row>
    <row customHeight="1" ht="17.25">
      <c s="73">
        <v>103044602</v>
      </c>
      <c s="108" t="s">
        <v>787</v>
      </c>
      <c s="340"/>
    </row>
    <row customHeight="1" ht="17.25">
      <c s="73">
        <v>103044607</v>
      </c>
      <c s="108" t="s">
        <v>788</v>
      </c>
      <c s="340"/>
    </row>
    <row customHeight="1" ht="17.25">
      <c s="73">
        <v>103044608</v>
      </c>
      <c s="108" t="s">
        <v>587</v>
      </c>
      <c s="340"/>
    </row>
    <row customHeight="1" ht="17.25">
      <c s="73">
        <v>103044650</v>
      </c>
      <c s="108" t="s">
        <v>789</v>
      </c>
      <c s="340"/>
    </row>
    <row customHeight="1" ht="17.25">
      <c s="73">
        <v>1030447</v>
      </c>
      <c s="110" t="s">
        <v>790</v>
      </c>
      <c s="334">
        <f>SUM(C645:C667)</f>
        <v>16</v>
      </c>
    </row>
    <row customHeight="1" ht="17.25">
      <c s="73">
        <v>103044706</v>
      </c>
      <c s="108" t="s">
        <v>791</v>
      </c>
      <c s="340"/>
    </row>
    <row customHeight="1" ht="17.25">
      <c s="73">
        <v>103044707</v>
      </c>
      <c s="108" t="s">
        <v>792</v>
      </c>
      <c s="340"/>
    </row>
    <row customHeight="1" ht="17.25">
      <c s="73">
        <v>103044708</v>
      </c>
      <c s="108" t="s">
        <v>793</v>
      </c>
      <c s="340"/>
    </row>
    <row customHeight="1" ht="17.25">
      <c s="73">
        <v>103044709</v>
      </c>
      <c s="108" t="s">
        <v>794</v>
      </c>
      <c s="340"/>
    </row>
    <row customHeight="1" ht="17.25">
      <c s="73">
        <v>103044710</v>
      </c>
      <c s="108" t="s">
        <v>795</v>
      </c>
      <c s="340"/>
    </row>
    <row customHeight="1" ht="17.25">
      <c s="73">
        <v>103044711</v>
      </c>
      <c s="108" t="s">
        <v>796</v>
      </c>
      <c s="340"/>
    </row>
    <row customHeight="1" ht="17.25">
      <c s="73">
        <v>103044712</v>
      </c>
      <c s="108" t="s">
        <v>797</v>
      </c>
      <c s="340"/>
    </row>
    <row customHeight="1" ht="17.25">
      <c s="73">
        <v>103044713</v>
      </c>
      <c s="108" t="s">
        <v>587</v>
      </c>
      <c s="340"/>
    </row>
    <row customHeight="1" ht="17.25">
      <c s="73">
        <v>103044715</v>
      </c>
      <c s="108" t="s">
        <v>798</v>
      </c>
      <c s="340"/>
    </row>
    <row customHeight="1" ht="17.25">
      <c s="73">
        <v>103044716</v>
      </c>
      <c s="108" t="s">
        <v>799</v>
      </c>
      <c s="340"/>
    </row>
    <row customHeight="1" ht="17.25">
      <c s="73">
        <v>103044717</v>
      </c>
      <c s="108" t="s">
        <v>800</v>
      </c>
      <c s="340"/>
    </row>
    <row customHeight="1" ht="17.25">
      <c s="73">
        <v>103044718</v>
      </c>
      <c s="108" t="s">
        <v>801</v>
      </c>
      <c s="340"/>
    </row>
    <row customHeight="1" ht="17.25">
      <c s="73">
        <v>103044719</v>
      </c>
      <c s="108" t="s">
        <v>802</v>
      </c>
      <c s="340"/>
    </row>
    <row customHeight="1" ht="17.25">
      <c s="73">
        <v>103044720</v>
      </c>
      <c s="108" t="s">
        <v>803</v>
      </c>
      <c s="340"/>
    </row>
    <row customHeight="1" ht="17.25">
      <c s="73">
        <v>103044721</v>
      </c>
      <c s="108" t="s">
        <v>804</v>
      </c>
      <c s="340"/>
    </row>
    <row customHeight="1" ht="17.25">
      <c s="73">
        <v>103044722</v>
      </c>
      <c s="108" t="s">
        <v>805</v>
      </c>
      <c s="340"/>
    </row>
    <row customHeight="1" ht="17.25">
      <c s="73">
        <v>103044723</v>
      </c>
      <c s="108" t="s">
        <v>806</v>
      </c>
      <c s="340"/>
    </row>
    <row customHeight="1" ht="17.25">
      <c s="73">
        <v>103044728</v>
      </c>
      <c s="108" t="s">
        <v>807</v>
      </c>
      <c s="340"/>
    </row>
    <row customHeight="1" ht="17.25">
      <c s="73">
        <v>103044729</v>
      </c>
      <c s="108" t="s">
        <v>808</v>
      </c>
      <c s="340"/>
    </row>
    <row customHeight="1" ht="17.25">
      <c s="73">
        <v>103044730</v>
      </c>
      <c s="108" t="s">
        <v>809</v>
      </c>
      <c s="340"/>
    </row>
    <row customHeight="1" ht="17.25">
      <c s="73">
        <v>103044731</v>
      </c>
      <c s="108" t="s">
        <v>810</v>
      </c>
      <c s="340">
        <v>1</v>
      </c>
    </row>
    <row customHeight="1" ht="17.25">
      <c s="73">
        <v>103044732</v>
      </c>
      <c s="108" t="s">
        <v>811</v>
      </c>
      <c s="340"/>
    </row>
    <row customHeight="1" ht="17.25">
      <c s="73">
        <v>103044750</v>
      </c>
      <c s="108" t="s">
        <v>812</v>
      </c>
      <c s="340">
        <v>15</v>
      </c>
    </row>
    <row customHeight="1" ht="17.25">
      <c s="73">
        <v>1030449</v>
      </c>
      <c s="110" t="s">
        <v>813</v>
      </c>
      <c s="334">
        <f>SUM(C669:C674)</f>
        <v>2</v>
      </c>
    </row>
    <row customHeight="1" ht="17.25">
      <c s="73">
        <v>103044901</v>
      </c>
      <c s="108" t="s">
        <v>814</v>
      </c>
      <c s="340">
        <v>2</v>
      </c>
    </row>
    <row customHeight="1" ht="17.25">
      <c s="73">
        <v>103044902</v>
      </c>
      <c s="108" t="s">
        <v>815</v>
      </c>
      <c s="340"/>
    </row>
    <row customHeight="1" ht="17.25">
      <c s="73">
        <v>103044905</v>
      </c>
      <c s="108" t="s">
        <v>652</v>
      </c>
      <c s="340"/>
    </row>
    <row customHeight="1" ht="17.25">
      <c s="73">
        <v>103044907</v>
      </c>
      <c s="108" t="s">
        <v>651</v>
      </c>
      <c s="340"/>
    </row>
    <row customHeight="1" ht="17.25">
      <c s="73">
        <v>103044908</v>
      </c>
      <c s="108" t="s">
        <v>816</v>
      </c>
      <c s="340"/>
    </row>
    <row customHeight="1" ht="17.25">
      <c s="73">
        <v>103044950</v>
      </c>
      <c s="108" t="s">
        <v>817</v>
      </c>
      <c s="340"/>
    </row>
    <row customHeight="1" ht="17.25">
      <c s="73">
        <v>1030450</v>
      </c>
      <c s="110" t="s">
        <v>818</v>
      </c>
      <c s="334">
        <f>SUM(C676:C679)</f>
        <v>0</v>
      </c>
    </row>
    <row customHeight="1" ht="17.25">
      <c s="73">
        <v>103045002</v>
      </c>
      <c s="108" t="s">
        <v>819</v>
      </c>
      <c s="340"/>
    </row>
    <row customHeight="1" ht="17.25">
      <c s="73">
        <v>103045003</v>
      </c>
      <c s="108" t="s">
        <v>820</v>
      </c>
      <c s="340"/>
    </row>
    <row customHeight="1" ht="17.25">
      <c s="73">
        <v>103045004</v>
      </c>
      <c s="108" t="s">
        <v>587</v>
      </c>
      <c s="340"/>
    </row>
    <row customHeight="1" ht="17.25">
      <c s="73">
        <v>103045050</v>
      </c>
      <c s="108" t="s">
        <v>821</v>
      </c>
      <c s="340"/>
    </row>
    <row customHeight="1" ht="17.25">
      <c s="73">
        <v>1030451</v>
      </c>
      <c s="110" t="s">
        <v>822</v>
      </c>
      <c s="334">
        <f>SUM(C681:C684)</f>
        <v>0</v>
      </c>
    </row>
    <row customHeight="1" ht="17.25">
      <c s="73">
        <v>103045101</v>
      </c>
      <c s="108" t="s">
        <v>823</v>
      </c>
      <c s="340"/>
    </row>
    <row customHeight="1" ht="17.25">
      <c s="73">
        <v>103045102</v>
      </c>
      <c s="108" t="s">
        <v>824</v>
      </c>
      <c s="340"/>
    </row>
    <row customHeight="1" ht="17.25">
      <c s="73">
        <v>103045103</v>
      </c>
      <c s="108" t="s">
        <v>825</v>
      </c>
      <c s="340"/>
    </row>
    <row customHeight="1" ht="17.25">
      <c s="73">
        <v>103045150</v>
      </c>
      <c s="108" t="s">
        <v>826</v>
      </c>
      <c s="340"/>
    </row>
    <row customHeight="1" ht="17.25">
      <c s="73">
        <v>1030452</v>
      </c>
      <c s="110" t="s">
        <v>827</v>
      </c>
      <c s="334">
        <f>SUM(C686:C688)</f>
        <v>0</v>
      </c>
    </row>
    <row customHeight="1" ht="17.25">
      <c s="73">
        <v>103045201</v>
      </c>
      <c s="108" t="s">
        <v>828</v>
      </c>
      <c s="340"/>
    </row>
    <row customHeight="1" ht="17.25">
      <c s="73">
        <v>103045202</v>
      </c>
      <c s="108" t="s">
        <v>829</v>
      </c>
      <c s="340"/>
    </row>
    <row customHeight="1" ht="17.25">
      <c s="73">
        <v>103045250</v>
      </c>
      <c s="108" t="s">
        <v>830</v>
      </c>
      <c s="340"/>
    </row>
    <row customHeight="1" ht="17.25">
      <c s="73">
        <v>1030453</v>
      </c>
      <c s="110" t="s">
        <v>831</v>
      </c>
      <c s="334">
        <f>SUM(C690:C692)</f>
        <v>0</v>
      </c>
    </row>
    <row customHeight="1" ht="17.25">
      <c s="73">
        <v>103045301</v>
      </c>
      <c s="108" t="s">
        <v>832</v>
      </c>
      <c s="340"/>
    </row>
    <row customHeight="1" ht="17.25">
      <c s="73">
        <v>103045302</v>
      </c>
      <c s="108" t="s">
        <v>587</v>
      </c>
      <c s="340"/>
    </row>
    <row customHeight="1" ht="17.25">
      <c s="73">
        <v>103045350</v>
      </c>
      <c s="108" t="s">
        <v>833</v>
      </c>
      <c s="340"/>
    </row>
    <row customHeight="1" ht="17.25">
      <c s="73">
        <v>1030454</v>
      </c>
      <c s="110" t="s">
        <v>834</v>
      </c>
      <c s="334">
        <f>SUM(C694:C695)</f>
        <v>0</v>
      </c>
    </row>
    <row customHeight="1" ht="17.25">
      <c s="73">
        <v>103045401</v>
      </c>
      <c s="108" t="s">
        <v>835</v>
      </c>
      <c s="340"/>
    </row>
    <row customHeight="1" ht="17.25">
      <c s="73">
        <v>103045450</v>
      </c>
      <c s="108" t="s">
        <v>836</v>
      </c>
      <c s="340"/>
    </row>
    <row customHeight="1" ht="17.25">
      <c s="73">
        <v>1030455</v>
      </c>
      <c s="110" t="s">
        <v>837</v>
      </c>
      <c s="334">
        <f>SUM(C697:C698)</f>
        <v>0</v>
      </c>
    </row>
    <row customHeight="1" ht="17.25">
      <c s="73">
        <v>103045501</v>
      </c>
      <c s="108" t="s">
        <v>838</v>
      </c>
      <c s="340"/>
    </row>
    <row customHeight="1" ht="17.25">
      <c s="73">
        <v>103045550</v>
      </c>
      <c s="108" t="s">
        <v>839</v>
      </c>
      <c s="340"/>
    </row>
    <row customHeight="1" ht="17.25">
      <c s="73">
        <v>1030456</v>
      </c>
      <c s="110" t="s">
        <v>840</v>
      </c>
      <c s="334">
        <f>C700</f>
        <v>0</v>
      </c>
    </row>
    <row customHeight="1" ht="17.25">
      <c s="73">
        <v>103045650</v>
      </c>
      <c s="108" t="s">
        <v>841</v>
      </c>
      <c s="340"/>
    </row>
    <row customHeight="1" ht="17.25">
      <c s="73">
        <v>1030457</v>
      </c>
      <c s="110" t="s">
        <v>842</v>
      </c>
      <c s="334">
        <f>C702</f>
        <v>0</v>
      </c>
    </row>
    <row customHeight="1" ht="17.25">
      <c s="73">
        <v>103045750</v>
      </c>
      <c s="108" t="s">
        <v>843</v>
      </c>
      <c s="340"/>
    </row>
    <row customHeight="1" ht="17.25">
      <c s="73">
        <v>1030458</v>
      </c>
      <c s="110" t="s">
        <v>844</v>
      </c>
      <c s="334">
        <f>SUM(C704:C707)</f>
        <v>0</v>
      </c>
    </row>
    <row customHeight="1" ht="17.25">
      <c s="73">
        <v>103045801</v>
      </c>
      <c s="108" t="s">
        <v>650</v>
      </c>
      <c s="340"/>
    </row>
    <row customHeight="1" ht="17.25">
      <c s="73">
        <v>103045802</v>
      </c>
      <c s="108" t="s">
        <v>651</v>
      </c>
      <c s="340"/>
    </row>
    <row customHeight="1" ht="17.25">
      <c s="73">
        <v>103045803</v>
      </c>
      <c s="108" t="s">
        <v>845</v>
      </c>
      <c s="340"/>
    </row>
    <row customHeight="1" ht="17.25">
      <c s="73">
        <v>103045850</v>
      </c>
      <c s="108" t="s">
        <v>846</v>
      </c>
      <c s="340"/>
    </row>
    <row customHeight="1" ht="17.25">
      <c s="73">
        <v>1030459</v>
      </c>
      <c s="110" t="s">
        <v>847</v>
      </c>
      <c s="334">
        <f>SUM(C709:C710)</f>
        <v>0</v>
      </c>
    </row>
    <row customHeight="1" ht="17.25">
      <c s="73">
        <v>103045901</v>
      </c>
      <c s="108" t="s">
        <v>848</v>
      </c>
      <c s="340"/>
    </row>
    <row customHeight="1" ht="17.25">
      <c s="73">
        <v>103045950</v>
      </c>
      <c s="108" t="s">
        <v>849</v>
      </c>
      <c s="340"/>
    </row>
    <row customHeight="1" ht="17.25">
      <c s="73">
        <v>1030460</v>
      </c>
      <c s="110" t="s">
        <v>850</v>
      </c>
      <c s="334">
        <f>C712</f>
        <v>0</v>
      </c>
    </row>
    <row customHeight="1" ht="17.25">
      <c s="73">
        <v>103046050</v>
      </c>
      <c s="108" t="s">
        <v>851</v>
      </c>
      <c s="340"/>
    </row>
    <row customHeight="1" ht="17.25">
      <c s="73">
        <v>1030461</v>
      </c>
      <c s="110" t="s">
        <v>852</v>
      </c>
      <c s="334">
        <f>SUM(C714:C715)</f>
        <v>0</v>
      </c>
    </row>
    <row customHeight="1" ht="17.25">
      <c s="73">
        <v>103046101</v>
      </c>
      <c s="108" t="s">
        <v>587</v>
      </c>
      <c s="340"/>
    </row>
    <row customHeight="1" ht="17.25">
      <c s="73">
        <v>103046150</v>
      </c>
      <c s="108" t="s">
        <v>853</v>
      </c>
      <c s="340"/>
    </row>
    <row customHeight="1" ht="17.25">
      <c s="73">
        <v>1030499</v>
      </c>
      <c s="110" t="s">
        <v>854</v>
      </c>
      <c s="334">
        <f>C717</f>
        <v>34</v>
      </c>
    </row>
    <row customHeight="1" ht="17.25">
      <c s="73">
        <v>103049950</v>
      </c>
      <c s="108" t="s">
        <v>855</v>
      </c>
      <c s="340">
        <v>34</v>
      </c>
    </row>
    <row customHeight="1" ht="17.25">
      <c s="73">
        <v>10305</v>
      </c>
      <c s="110" t="s">
        <v>856</v>
      </c>
      <c s="334">
        <f>SUM(C719,C743,C749:C750)</f>
        <v>2952</v>
      </c>
    </row>
    <row customHeight="1" ht="17.25">
      <c s="73">
        <v>1030501</v>
      </c>
      <c s="110" t="s">
        <v>857</v>
      </c>
      <c s="334">
        <f>SUM(C720:C742)</f>
        <v>2952</v>
      </c>
    </row>
    <row customHeight="1" ht="17.25">
      <c s="73">
        <v>103050101</v>
      </c>
      <c s="108" t="s">
        <v>858</v>
      </c>
      <c s="340">
        <v>583</v>
      </c>
    </row>
    <row customHeight="1" ht="17.25">
      <c s="73">
        <v>103050102</v>
      </c>
      <c s="108" t="s">
        <v>859</v>
      </c>
      <c s="340">
        <v>33</v>
      </c>
    </row>
    <row customHeight="1" ht="17.25">
      <c s="73">
        <v>103050103</v>
      </c>
      <c s="108" t="s">
        <v>860</v>
      </c>
      <c s="340">
        <v>86</v>
      </c>
    </row>
    <row customHeight="1" ht="17.25">
      <c s="73">
        <v>103050104</v>
      </c>
      <c s="108" t="s">
        <v>861</v>
      </c>
      <c s="340">
        <v>2</v>
      </c>
    </row>
    <row customHeight="1" ht="17.25">
      <c s="73">
        <v>103050105</v>
      </c>
      <c s="108" t="s">
        <v>862</v>
      </c>
      <c s="340"/>
    </row>
    <row customHeight="1" ht="17.25">
      <c s="73">
        <v>103050106</v>
      </c>
      <c s="108" t="s">
        <v>863</v>
      </c>
      <c s="340"/>
    </row>
    <row customHeight="1" ht="17.25">
      <c s="73">
        <v>103050107</v>
      </c>
      <c s="108" t="s">
        <v>864</v>
      </c>
      <c s="340">
        <v>30</v>
      </c>
    </row>
    <row customHeight="1" ht="17.25">
      <c s="73">
        <v>103050108</v>
      </c>
      <c s="108" t="s">
        <v>865</v>
      </c>
      <c s="340"/>
    </row>
    <row customHeight="1" ht="17.25">
      <c s="73">
        <v>103050109</v>
      </c>
      <c s="108" t="s">
        <v>866</v>
      </c>
      <c s="340">
        <v>29</v>
      </c>
    </row>
    <row customHeight="1" ht="17.25">
      <c s="73">
        <v>103050110</v>
      </c>
      <c s="108" t="s">
        <v>867</v>
      </c>
      <c s="340">
        <v>1</v>
      </c>
    </row>
    <row customHeight="1" ht="17.25">
      <c s="73">
        <v>103050111</v>
      </c>
      <c s="108" t="s">
        <v>868</v>
      </c>
      <c s="340"/>
    </row>
    <row customHeight="1" ht="17.25">
      <c s="73">
        <v>103050112</v>
      </c>
      <c s="108" t="s">
        <v>869</v>
      </c>
      <c s="340"/>
    </row>
    <row customHeight="1" ht="17.25">
      <c s="73">
        <v>103050113</v>
      </c>
      <c s="108" t="s">
        <v>870</v>
      </c>
      <c s="340"/>
    </row>
    <row customHeight="1" ht="17.25">
      <c s="73">
        <v>103050114</v>
      </c>
      <c s="108" t="s">
        <v>871</v>
      </c>
      <c s="340">
        <v>445</v>
      </c>
    </row>
    <row customHeight="1" ht="17.25">
      <c s="73">
        <v>103050115</v>
      </c>
      <c s="108" t="s">
        <v>872</v>
      </c>
      <c s="340"/>
    </row>
    <row customHeight="1" ht="17.25">
      <c s="73">
        <v>103050116</v>
      </c>
      <c s="108" t="s">
        <v>873</v>
      </c>
      <c s="340">
        <v>611</v>
      </c>
    </row>
    <row customHeight="1" ht="17.25">
      <c s="73">
        <v>103050117</v>
      </c>
      <c s="108" t="s">
        <v>874</v>
      </c>
      <c s="340"/>
    </row>
    <row customHeight="1" ht="17.25">
      <c s="73">
        <v>103050118</v>
      </c>
      <c s="108" t="s">
        <v>875</v>
      </c>
      <c s="340"/>
    </row>
    <row customHeight="1" ht="17.25">
      <c s="73">
        <v>103050119</v>
      </c>
      <c s="108" t="s">
        <v>876</v>
      </c>
      <c s="340"/>
    </row>
    <row customHeight="1" ht="17.25">
      <c s="73">
        <v>103050120</v>
      </c>
      <c s="108" t="s">
        <v>877</v>
      </c>
      <c s="340"/>
    </row>
    <row customHeight="1" ht="17.25">
      <c s="73">
        <v>103050121</v>
      </c>
      <c s="108" t="s">
        <v>878</v>
      </c>
      <c s="340"/>
    </row>
    <row customHeight="1" ht="17.25">
      <c s="73">
        <v>103050122</v>
      </c>
      <c s="108" t="s">
        <v>879</v>
      </c>
      <c s="340"/>
    </row>
    <row customHeight="1" ht="17.25">
      <c s="73">
        <v>103050199</v>
      </c>
      <c s="108" t="s">
        <v>880</v>
      </c>
      <c s="340">
        <v>1132</v>
      </c>
    </row>
    <row customHeight="1" ht="17.25">
      <c s="73">
        <v>1030502</v>
      </c>
      <c s="110" t="s">
        <v>881</v>
      </c>
      <c s="334">
        <f>SUM(C744:C748)</f>
        <v>0</v>
      </c>
    </row>
    <row customHeight="1" ht="17.25">
      <c s="73">
        <v>103050201</v>
      </c>
      <c s="108" t="s">
        <v>882</v>
      </c>
      <c s="340"/>
    </row>
    <row customHeight="1" ht="17.25">
      <c s="73">
        <v>103050202</v>
      </c>
      <c s="108" t="s">
        <v>883</v>
      </c>
      <c s="340"/>
    </row>
    <row customHeight="1" ht="17.25">
      <c s="73">
        <v>103050203</v>
      </c>
      <c s="108" t="s">
        <v>884</v>
      </c>
      <c s="340"/>
    </row>
    <row customHeight="1" ht="17.25">
      <c s="73">
        <v>103050204</v>
      </c>
      <c s="108" t="s">
        <v>885</v>
      </c>
      <c s="340"/>
    </row>
    <row customHeight="1" ht="17.25">
      <c s="73">
        <v>103050299</v>
      </c>
      <c s="108" t="s">
        <v>886</v>
      </c>
      <c s="340"/>
    </row>
    <row customHeight="1" ht="17.25">
      <c s="73">
        <v>1030503</v>
      </c>
      <c s="110" t="s">
        <v>887</v>
      </c>
      <c s="340"/>
    </row>
    <row customHeight="1" ht="17.25">
      <c s="73">
        <v>1030509</v>
      </c>
      <c s="110" t="s">
        <v>888</v>
      </c>
      <c s="340"/>
    </row>
    <row customHeight="1" ht="17.25">
      <c s="73">
        <v>10306</v>
      </c>
      <c s="110" t="s">
        <v>889</v>
      </c>
      <c s="334">
        <f>SUM(C752,C756,C759,C761,C763,C764,C768)</f>
        <v>0</v>
      </c>
    </row>
    <row customHeight="1" ht="17.25">
      <c s="73">
        <v>1030601</v>
      </c>
      <c s="80" t="s">
        <v>890</v>
      </c>
      <c s="334">
        <f>SUM(C753:C755)</f>
        <v>0</v>
      </c>
    </row>
    <row customHeight="1" ht="17.25">
      <c s="73">
        <v>103060101</v>
      </c>
      <c s="82" t="s">
        <v>891</v>
      </c>
      <c s="340"/>
    </row>
    <row customHeight="1" ht="17.25">
      <c s="73">
        <v>103060102</v>
      </c>
      <c s="82" t="s">
        <v>892</v>
      </c>
      <c s="340"/>
    </row>
    <row customHeight="1" ht="17.25">
      <c s="73">
        <v>103060199</v>
      </c>
      <c s="108" t="s">
        <v>893</v>
      </c>
      <c s="340"/>
    </row>
    <row customHeight="1" ht="17.25">
      <c s="73">
        <v>1030602</v>
      </c>
      <c s="110" t="s">
        <v>894</v>
      </c>
      <c s="334">
        <f>SUM(C757:C758)</f>
        <v>0</v>
      </c>
    </row>
    <row customHeight="1" ht="17.25">
      <c s="73">
        <v>103060201</v>
      </c>
      <c s="108" t="s">
        <v>895</v>
      </c>
      <c s="340"/>
    </row>
    <row customHeight="1" ht="17.25">
      <c s="73">
        <v>103060299</v>
      </c>
      <c s="108" t="s">
        <v>896</v>
      </c>
      <c s="340"/>
    </row>
    <row customHeight="1" ht="17.25">
      <c s="73">
        <v>1030603</v>
      </c>
      <c s="110" t="s">
        <v>897</v>
      </c>
      <c s="334">
        <f>C760</f>
        <v>0</v>
      </c>
    </row>
    <row customHeight="1" ht="17.25">
      <c s="73">
        <v>103060399</v>
      </c>
      <c s="108" t="s">
        <v>898</v>
      </c>
      <c s="340"/>
    </row>
    <row customHeight="1" ht="17.25">
      <c s="73">
        <v>1030604</v>
      </c>
      <c s="110" t="s">
        <v>899</v>
      </c>
      <c s="334">
        <f>C762</f>
        <v>0</v>
      </c>
    </row>
    <row customHeight="1" ht="17.25">
      <c s="73">
        <v>103060499</v>
      </c>
      <c s="108" t="s">
        <v>900</v>
      </c>
      <c s="340"/>
    </row>
    <row customHeight="1" ht="17.25">
      <c s="73">
        <v>1030605</v>
      </c>
      <c s="110" t="s">
        <v>901</v>
      </c>
      <c s="340"/>
    </row>
    <row customHeight="1" ht="17.25">
      <c s="73">
        <v>1030606</v>
      </c>
      <c s="110" t="s">
        <v>902</v>
      </c>
      <c s="334">
        <f>SUM(C765:C767)</f>
        <v>0</v>
      </c>
    </row>
    <row customHeight="1" ht="17.25">
      <c s="73">
        <v>103060601</v>
      </c>
      <c s="108" t="s">
        <v>903</v>
      </c>
      <c s="340"/>
    </row>
    <row customHeight="1" ht="17.25">
      <c s="73">
        <v>103060602</v>
      </c>
      <c s="108" t="s">
        <v>904</v>
      </c>
      <c s="340"/>
    </row>
    <row customHeight="1" ht="17.25">
      <c s="73">
        <v>103060699</v>
      </c>
      <c s="108" t="s">
        <v>905</v>
      </c>
      <c s="340"/>
    </row>
    <row customHeight="1" ht="17.25">
      <c s="73">
        <v>1030699</v>
      </c>
      <c s="110" t="s">
        <v>906</v>
      </c>
      <c s="340"/>
    </row>
    <row customHeight="1" ht="17.25">
      <c s="73">
        <v>10307</v>
      </c>
      <c s="110" t="s">
        <v>907</v>
      </c>
      <c s="334">
        <f>SUM(C770,C773,C780:C782,C787,C792:C793,C796:C797)</f>
        <v>2642</v>
      </c>
    </row>
    <row customHeight="1" ht="17.25">
      <c s="73">
        <v>1030701</v>
      </c>
      <c s="110" t="s">
        <v>908</v>
      </c>
      <c s="334">
        <f>SUM(C771:C772)</f>
        <v>0</v>
      </c>
    </row>
    <row customHeight="1" ht="17.25">
      <c s="73">
        <v>103070101</v>
      </c>
      <c s="108" t="s">
        <v>909</v>
      </c>
      <c s="340"/>
    </row>
    <row customHeight="1" ht="17.25">
      <c s="73">
        <v>103070102</v>
      </c>
      <c s="108" t="s">
        <v>910</v>
      </c>
      <c s="340"/>
    </row>
    <row customHeight="1" ht="17.25">
      <c s="73">
        <v>1030702</v>
      </c>
      <c s="110" t="s">
        <v>911</v>
      </c>
      <c s="334">
        <f>SUM(C774:C779)</f>
        <v>0</v>
      </c>
    </row>
    <row customHeight="1" ht="17.25">
      <c s="73">
        <v>103070201</v>
      </c>
      <c s="108" t="s">
        <v>912</v>
      </c>
      <c s="340"/>
    </row>
    <row customHeight="1" ht="17.25">
      <c s="73">
        <v>103070202</v>
      </c>
      <c s="108" t="s">
        <v>913</v>
      </c>
      <c s="340"/>
    </row>
    <row customHeight="1" ht="17.25">
      <c s="73">
        <v>103070203</v>
      </c>
      <c s="108" t="s">
        <v>914</v>
      </c>
      <c s="340"/>
    </row>
    <row customHeight="1" ht="17.25">
      <c s="73">
        <v>103070204</v>
      </c>
      <c s="108" t="s">
        <v>915</v>
      </c>
      <c s="340"/>
    </row>
    <row customHeight="1" ht="17.25">
      <c s="73">
        <v>103070205</v>
      </c>
      <c s="108" t="s">
        <v>916</v>
      </c>
      <c s="340"/>
    </row>
    <row customHeight="1" ht="17.25">
      <c s="73">
        <v>103070206</v>
      </c>
      <c s="108" t="s">
        <v>917</v>
      </c>
      <c s="340"/>
    </row>
    <row customHeight="1" ht="17.25">
      <c s="73">
        <v>1030703</v>
      </c>
      <c s="110" t="s">
        <v>918</v>
      </c>
      <c s="340"/>
    </row>
    <row customHeight="1" ht="17.25">
      <c s="73">
        <v>1030704</v>
      </c>
      <c s="110" t="s">
        <v>919</v>
      </c>
      <c s="340"/>
    </row>
    <row customHeight="1" ht="17.25">
      <c s="73">
        <v>1030705</v>
      </c>
      <c s="110" t="s">
        <v>920</v>
      </c>
      <c s="334">
        <f>SUM(C783:C786)</f>
        <v>300</v>
      </c>
    </row>
    <row customHeight="1" ht="17.25">
      <c s="73">
        <v>103070501</v>
      </c>
      <c s="108" t="s">
        <v>921</v>
      </c>
      <c s="340">
        <v>30</v>
      </c>
    </row>
    <row customHeight="1" ht="17.25">
      <c s="73">
        <v>103070502</v>
      </c>
      <c s="108" t="s">
        <v>922</v>
      </c>
      <c s="340"/>
    </row>
    <row customHeight="1" ht="17.25">
      <c s="73">
        <v>103070503</v>
      </c>
      <c s="108" t="s">
        <v>923</v>
      </c>
      <c s="340"/>
    </row>
    <row customHeight="1" ht="17.25">
      <c s="73">
        <v>103070599</v>
      </c>
      <c s="108" t="s">
        <v>924</v>
      </c>
      <c s="340">
        <v>270</v>
      </c>
    </row>
    <row customHeight="1" ht="17.25">
      <c s="73">
        <v>1030706</v>
      </c>
      <c s="110" t="s">
        <v>925</v>
      </c>
      <c s="334">
        <f>SUM(C788:C791)</f>
        <v>697</v>
      </c>
    </row>
    <row customHeight="1" ht="17.25">
      <c s="73">
        <v>103070601</v>
      </c>
      <c s="108" t="s">
        <v>926</v>
      </c>
      <c s="340">
        <v>242</v>
      </c>
    </row>
    <row customHeight="1" ht="17.25">
      <c s="73">
        <v>103070602</v>
      </c>
      <c s="108" t="s">
        <v>927</v>
      </c>
      <c s="340">
        <v>455</v>
      </c>
    </row>
    <row customHeight="1" ht="17.25">
      <c s="73">
        <v>103070603</v>
      </c>
      <c s="108" t="s">
        <v>928</v>
      </c>
      <c s="340"/>
    </row>
    <row customHeight="1" ht="17.25">
      <c s="73">
        <v>103070699</v>
      </c>
      <c s="108" t="s">
        <v>929</v>
      </c>
      <c s="340"/>
    </row>
    <row customHeight="1" ht="17.25">
      <c s="73">
        <v>1030707</v>
      </c>
      <c s="110" t="s">
        <v>930</v>
      </c>
      <c s="340"/>
    </row>
    <row customHeight="1" ht="17.25">
      <c s="73">
        <v>1030708</v>
      </c>
      <c s="110" t="s">
        <v>931</v>
      </c>
      <c s="334">
        <f>SUM(C794:C795)</f>
        <v>0</v>
      </c>
    </row>
    <row customHeight="1" ht="17.25">
      <c s="73">
        <v>103070801</v>
      </c>
      <c s="108" t="s">
        <v>932</v>
      </c>
      <c s="340"/>
    </row>
    <row customHeight="1" ht="17.25">
      <c s="73">
        <v>103070802</v>
      </c>
      <c s="108" t="s">
        <v>933</v>
      </c>
      <c s="340"/>
    </row>
    <row customHeight="1" ht="17.25">
      <c s="73">
        <v>1030709</v>
      </c>
      <c s="110" t="s">
        <v>934</v>
      </c>
      <c s="340"/>
    </row>
    <row customHeight="1" ht="17.25">
      <c s="73">
        <v>1030799</v>
      </c>
      <c s="110" t="s">
        <v>935</v>
      </c>
      <c s="340">
        <v>1645</v>
      </c>
    </row>
    <row customHeight="1" ht="17.25">
      <c s="73">
        <v>10399</v>
      </c>
      <c s="110" t="s">
        <v>936</v>
      </c>
      <c s="334">
        <f>SUM(C799,C802:C808,C811:C814)</f>
        <v>6646</v>
      </c>
    </row>
    <row customHeight="1" ht="17.25">
      <c s="73">
        <v>1039901</v>
      </c>
      <c s="110" t="s">
        <v>937</v>
      </c>
      <c s="334">
        <f>SUM(C800:C801)</f>
        <v>280</v>
      </c>
    </row>
    <row customHeight="1" ht="17.25">
      <c s="73">
        <v>103990101</v>
      </c>
      <c s="108" t="s">
        <v>938</v>
      </c>
      <c s="340"/>
    </row>
    <row customHeight="1" ht="17.25">
      <c s="73">
        <v>103990102</v>
      </c>
      <c s="108" t="s">
        <v>939</v>
      </c>
      <c s="340">
        <v>280</v>
      </c>
    </row>
    <row customHeight="1" ht="17.25">
      <c s="73">
        <v>1039902</v>
      </c>
      <c s="110" t="s">
        <v>940</v>
      </c>
      <c s="340"/>
    </row>
    <row customHeight="1" ht="17.25">
      <c s="73">
        <v>1039903</v>
      </c>
      <c s="110" t="s">
        <v>941</v>
      </c>
      <c s="340"/>
    </row>
    <row customHeight="1" ht="17.25">
      <c s="73">
        <v>1039904</v>
      </c>
      <c s="110" t="s">
        <v>942</v>
      </c>
      <c s="340"/>
    </row>
    <row customHeight="1" ht="17.25">
      <c s="73">
        <v>1039905</v>
      </c>
      <c s="110" t="s">
        <v>943</v>
      </c>
      <c s="340"/>
    </row>
    <row customHeight="1" ht="17.25">
      <c s="73">
        <v>1039907</v>
      </c>
      <c s="110" t="s">
        <v>944</v>
      </c>
      <c s="340"/>
    </row>
    <row customHeight="1" ht="17.25">
      <c s="73">
        <v>1039908</v>
      </c>
      <c s="110" t="s">
        <v>945</v>
      </c>
      <c s="340"/>
    </row>
    <row customHeight="1" ht="17.25">
      <c s="73">
        <v>1039909</v>
      </c>
      <c s="110" t="s">
        <v>946</v>
      </c>
      <c s="334">
        <f>C809+C810</f>
        <v>0</v>
      </c>
    </row>
    <row customHeight="1" ht="17.25">
      <c s="73">
        <v>103990901</v>
      </c>
      <c s="108" t="s">
        <v>947</v>
      </c>
      <c s="340"/>
    </row>
    <row customHeight="1" ht="17.25">
      <c s="73">
        <v>103990902</v>
      </c>
      <c s="108" t="s">
        <v>948</v>
      </c>
      <c s="340"/>
    </row>
    <row customHeight="1" ht="17.25">
      <c s="73">
        <v>1039911</v>
      </c>
      <c s="110" t="s">
        <v>949</v>
      </c>
      <c s="340"/>
    </row>
    <row customHeight="1" ht="17.25">
      <c s="73">
        <v>1039912</v>
      </c>
      <c s="110" t="s">
        <v>950</v>
      </c>
      <c s="340"/>
    </row>
    <row customHeight="1" ht="17.25">
      <c s="73">
        <v>1039913</v>
      </c>
      <c s="110" t="s">
        <v>951</v>
      </c>
      <c s="340"/>
    </row>
    <row customHeight="1" ht="17.25">
      <c s="88">
        <v>1039999</v>
      </c>
      <c s="253" t="s">
        <v>952</v>
      </c>
      <c s="345">
        <v>6366</v>
      </c>
    </row>
    <row customHeight="1" ht="17.25">
      <c s="69" t="s">
        <v>953</v>
      </c>
      <c s="69"/>
      <c s="69"/>
    </row>
    <row customHeight="1" ht="17.25">
      <c s="55"/>
      <c s="100" t="s">
        <v>954</v>
      </c>
      <c s="348">
        <v>4937</v>
      </c>
    </row>
    <row customHeight="1" ht="17.25">
      <c s="55"/>
      <c s="55" t="s">
        <v>955</v>
      </c>
      <c s="348">
        <v>849</v>
      </c>
    </row>
    <row customHeight="1" ht="17.25">
      <c s="55"/>
      <c s="55" t="s">
        <v>956</v>
      </c>
      <c s="348">
        <v>2468</v>
      </c>
    </row>
    <row customHeight="1" ht="17.25">
      <c s="55"/>
      <c s="55" t="s">
        <v>957</v>
      </c>
      <c s="348">
        <v>1182</v>
      </c>
    </row>
    <row customHeight="1" ht="17.25">
      <c s="55"/>
      <c s="55" t="s">
        <v>958</v>
      </c>
      <c s="348">
        <v>196</v>
      </c>
    </row>
    <row customHeight="1" ht="17.25">
      <c s="55"/>
      <c s="55" t="s">
        <v>959</v>
      </c>
      <c s="348">
        <v>93</v>
      </c>
    </row>
    <row customHeight="1" ht="17.25">
      <c s="55"/>
      <c s="55" t="s">
        <v>960</v>
      </c>
      <c s="348">
        <v>149</v>
      </c>
    </row>
    <row customHeight="1" ht="17.25">
      <c s="55"/>
      <c s="55"/>
      <c s="158"/>
    </row>
    <row customHeight="1" ht="17.25">
      <c s="55"/>
      <c s="100" t="s">
        <v>961</v>
      </c>
      <c s="348">
        <v>15878</v>
      </c>
    </row>
    <row customHeight="1" ht="17.25">
      <c s="55"/>
      <c s="55" t="s">
        <v>962</v>
      </c>
      <c s="348">
        <v>8987</v>
      </c>
    </row>
    <row customHeight="1" ht="17.25">
      <c s="55"/>
      <c s="55" t="s">
        <v>963</v>
      </c>
      <c s="348">
        <v>8821</v>
      </c>
    </row>
    <row customHeight="1" ht="17.25">
      <c s="55"/>
      <c s="55" t="s">
        <v>964</v>
      </c>
      <c s="348">
        <v>166</v>
      </c>
    </row>
    <row customHeight="1" ht="17.25">
      <c s="55"/>
      <c s="55" t="s">
        <v>965</v>
      </c>
      <c s="348">
        <v>6891</v>
      </c>
    </row>
    <row customHeight="1" ht="17.25">
      <c s="55"/>
      <c s="55" t="s">
        <v>966</v>
      </c>
      <c s="348">
        <v>5912</v>
      </c>
    </row>
    <row customHeight="1" ht="17.25">
      <c s="55"/>
      <c s="55" t="s">
        <v>967</v>
      </c>
      <c s="348">
        <v>979</v>
      </c>
    </row>
    <row customHeight="1" ht="17.25">
      <c s="55"/>
      <c s="55" t="s">
        <v>968</v>
      </c>
      <c s="348"/>
    </row>
    <row customHeight="1" ht="17.25">
      <c s="55"/>
      <c s="55" t="s">
        <v>969</v>
      </c>
      <c s="348"/>
    </row>
    <row customHeight="1" ht="17.25">
      <c s="55"/>
      <c s="55" t="s">
        <v>970</v>
      </c>
      <c s="348"/>
    </row>
    <row customHeight="1" ht="17.25">
      <c s="55"/>
      <c s="55"/>
      <c s="158"/>
    </row>
    <row customHeight="1" ht="17.25">
      <c s="55"/>
      <c s="100" t="s">
        <v>971</v>
      </c>
      <c s="348"/>
    </row>
    <row customHeight="1" ht="17.25">
      <c s="55"/>
      <c s="55" t="s">
        <v>972</v>
      </c>
      <c s="348"/>
    </row>
    <row customHeight="1" ht="17.25">
      <c s="55"/>
      <c s="55" t="s">
        <v>973</v>
      </c>
      <c s="348"/>
    </row>
    <row customHeight="1" ht="17.25">
      <c s="55"/>
      <c s="55" t="s">
        <v>974</v>
      </c>
      <c s="348"/>
    </row>
    <row customHeight="1" ht="17.25">
      <c s="55"/>
      <c s="55" t="s">
        <v>975</v>
      </c>
      <c s="348"/>
    </row>
    <row customHeight="1" ht="17.25">
      <c s="55"/>
      <c s="55" t="s">
        <v>976</v>
      </c>
      <c s="348"/>
    </row>
    <row customHeight="1" ht="17.25">
      <c s="55"/>
      <c s="55" t="s">
        <v>977</v>
      </c>
      <c s="348"/>
    </row>
    <row customHeight="1" ht="17.25">
      <c s="55"/>
      <c s="55" t="s">
        <v>978</v>
      </c>
      <c s="348"/>
    </row>
    <row customHeight="1" ht="17.25">
      <c s="55"/>
      <c s="55"/>
      <c s="158"/>
    </row>
    <row customHeight="1" ht="17.25">
      <c s="55"/>
      <c s="100" t="s">
        <v>979</v>
      </c>
      <c s="348">
        <v>64626</v>
      </c>
    </row>
    <row customHeight="1" ht="17.25">
      <c s="55"/>
      <c s="55" t="s">
        <v>980</v>
      </c>
      <c s="158"/>
    </row>
    <row customHeight="1" ht="17.25">
      <c s="55"/>
      <c s="100" t="s">
        <v>981</v>
      </c>
      <c s="348">
        <v>16949</v>
      </c>
    </row>
    <row customHeight="1" ht="17.25">
      <c s="55"/>
      <c s="55" t="s">
        <v>982</v>
      </c>
      <c s="348">
        <v>12216</v>
      </c>
    </row>
    <row customHeight="1" ht="17.25">
      <c s="55"/>
      <c s="55" t="s">
        <v>983</v>
      </c>
      <c s="348">
        <v>166</v>
      </c>
    </row>
    <row customHeight="1" ht="17.25">
      <c s="55"/>
      <c s="55" t="s">
        <v>984</v>
      </c>
      <c s="348">
        <v>4567</v>
      </c>
    </row>
    <row customHeight="1" ht="17.25">
      <c s="55"/>
      <c s="55" t="s">
        <v>985</v>
      </c>
      <c s="348"/>
    </row>
    <row customHeight="1" ht="17.25">
      <c s="55"/>
      <c s="55"/>
      <c s="158"/>
    </row>
    <row customHeight="1" ht="17.25">
      <c s="55"/>
      <c s="100" t="s">
        <v>986</v>
      </c>
      <c s="348">
        <v>29557</v>
      </c>
    </row>
    <row customHeight="1" ht="17.25">
      <c s="55"/>
      <c s="55" t="s">
        <v>987</v>
      </c>
      <c s="348">
        <v>9874</v>
      </c>
    </row>
    <row customHeight="1" ht="17.25">
      <c s="55"/>
      <c s="55" t="s">
        <v>984</v>
      </c>
      <c s="348">
        <v>5286</v>
      </c>
    </row>
    <row customHeight="1" ht="17.25">
      <c s="55"/>
      <c s="55" t="s">
        <v>985</v>
      </c>
      <c s="348">
        <v>1632</v>
      </c>
    </row>
    <row customHeight="1" ht="17.25">
      <c s="55"/>
      <c s="55" t="s">
        <v>988</v>
      </c>
      <c s="348">
        <v>1085</v>
      </c>
    </row>
    <row customHeight="1" ht="17.25">
      <c s="55"/>
      <c s="55" t="s">
        <v>989</v>
      </c>
      <c s="122"/>
    </row>
    <row customHeight="1" ht="17.25">
      <c s="55"/>
      <c s="55"/>
      <c s="158"/>
    </row>
    <row customHeight="1" ht="17.25">
      <c s="55"/>
      <c s="100" t="s">
        <v>990</v>
      </c>
      <c s="348">
        <v>18120</v>
      </c>
    </row>
  </sheetData>
  <sheetProtection autoFilter="0" sort="1" allowResizeRows="1" allowResizeColumns="1" objects="1" allowDragInsertRows="1" allowDragInsertColumns="1" insertRows="1" insertColumns="1" deleteRows="1" deleteColumns="1"/>
  <mergeCells count="4">
    <mergeCell ref="A1:C1"/>
    <mergeCell ref="A2:C2"/>
    <mergeCell ref="A3:C3"/>
    <mergeCell ref="A815:C815"/>
  </mergeCells>
  <dataValidations count="1">
    <dataValidation type="decimal" allowBlank="1" showInputMessage="1" showErrorMessage="1" sqref="C5:C814 C816:C822 C824:C833 C835:C842 C844 C846:C850 C852:C856 C859">
      <formula1>-99999999999999</formula1>
      <formula2>99999999999999</formula2>
    </dataValidation>
  </dataValidations>
  <printOptions gridLines="1"/>
  <pageMargins left="3.00" right="2.00" top="1.00" bottom="1.00" header="0.00" footer="0.00"/>
  <pageSetup scale="65" pageOrder="downThenOver" orientation="landscape" blackAndWhite="1"/>
  <headerFooter>
    <oddHeader>&amp;L&amp;C@$&amp;R</oddHeader>
    <oddFooter>&amp;L&amp;C@&amp;- &amp;P&amp;-$&amp;R</oddFooter>
    <evenHeader>&amp;L&amp;C@$&amp;R</evenHeader>
    <evenFooter>&amp;L&amp;C@&amp;- &amp;P&amp;-$&amp;R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8DB88-63D8-A443-D058-8BF834B34C08}" mc:Ignorable="x14ac">
  <dimension ref="A1:C1398"/>
  <sheetViews>
    <sheetView defaultGridColor="0" colorId="8" topLeftCell="A1" showGridLines="0" workbookViewId="0" showZeros="0">
      <selection activeCell="A1" sqref="A1:C1"/>
    </sheetView>
  </sheetViews>
  <sheetFormatPr defaultColWidth="9.125" customHeight="1" defaultRowHeight="16.95"/>
  <cols>
    <col min="1" max="1" style="296" width="9.875" customWidth="1"/>
    <col min="2" max="2" style="296" width="54.25390625" customWidth="1"/>
    <col min="3" max="3" style="296" width="26.00390625" customWidth="1"/>
  </cols>
  <sheetData>
    <row customHeight="1" ht="33.75">
      <c s="352" t="str">
        <f>'##BASEINFO'!$B$2&amp;"度"&amp;'##BASEINFO'!$B$7&amp;"一般公共预算支出决算功能分类录入表"</f>
        <v>2015年度芷江侗族自治县一般公共预算支出决算功能分类录入表</v>
      </c>
      <c s="66"/>
      <c s="66"/>
    </row>
    <row customHeight="1" ht="17.25">
      <c s="67" t="s">
        <v>155</v>
      </c>
      <c s="67"/>
      <c s="67"/>
    </row>
    <row customHeight="1" ht="17.25">
      <c s="67" t="s">
        <v>179</v>
      </c>
      <c s="67"/>
      <c s="67"/>
    </row>
    <row customHeight="1" ht="17.25">
      <c s="72" t="s">
        <v>180</v>
      </c>
      <c s="72" t="s">
        <v>181</v>
      </c>
      <c s="83" t="s">
        <v>182</v>
      </c>
    </row>
    <row customHeight="1" ht="17.25">
      <c s="72"/>
      <c s="79" t="s">
        <v>991</v>
      </c>
      <c s="334">
        <f>SUM(C6,C259,C296,C314,C425,C480,C535,C590,C706,C770,C855,C879,C1011,C1082,C1158,C1185,C1214,C1224,C1305,C1322,C1376,C1379,C1393)</f>
        <v>234418</v>
      </c>
    </row>
    <row customHeight="1" ht="17.25">
      <c s="73">
        <v>201</v>
      </c>
      <c s="80" t="s">
        <v>992</v>
      </c>
      <c s="334">
        <f>SUM(C7,C19,C28,C40,C52,C63,C74,C86,C95,C105,C120,C129,C140,C152,C162,C175,C182,C189,C198,C204,C211,C219,C226,C232,C238,C244,C250,C256)</f>
        <v>26801</v>
      </c>
    </row>
    <row customHeight="1" ht="17.25">
      <c s="73">
        <v>20101</v>
      </c>
      <c s="80" t="s">
        <v>993</v>
      </c>
      <c s="334">
        <f>SUM(C8:C18)</f>
        <v>614</v>
      </c>
    </row>
    <row customHeight="1" ht="17.25">
      <c s="73">
        <v>2010101</v>
      </c>
      <c s="82" t="s">
        <v>994</v>
      </c>
      <c s="340">
        <v>500</v>
      </c>
    </row>
    <row customHeight="1" ht="17.25">
      <c s="73">
        <v>2010102</v>
      </c>
      <c s="82" t="s">
        <v>995</v>
      </c>
      <c s="340"/>
    </row>
    <row customHeight="1" ht="17.25">
      <c s="73">
        <v>2010103</v>
      </c>
      <c s="82" t="s">
        <v>996</v>
      </c>
      <c s="340"/>
    </row>
    <row customHeight="1" ht="17.25">
      <c s="73">
        <v>2010104</v>
      </c>
      <c s="82" t="s">
        <v>997</v>
      </c>
      <c s="340">
        <v>18</v>
      </c>
    </row>
    <row customHeight="1" ht="17.25">
      <c s="73">
        <v>2010105</v>
      </c>
      <c s="82" t="s">
        <v>998</v>
      </c>
      <c s="340">
        <v>30</v>
      </c>
    </row>
    <row customHeight="1" ht="17.25">
      <c s="73">
        <v>2010106</v>
      </c>
      <c s="82" t="s">
        <v>999</v>
      </c>
      <c s="340"/>
    </row>
    <row customHeight="1" ht="17.25">
      <c s="73">
        <v>2010107</v>
      </c>
      <c s="82" t="s">
        <v>1000</v>
      </c>
      <c s="340"/>
    </row>
    <row customHeight="1" ht="17.25">
      <c s="73">
        <v>2010108</v>
      </c>
      <c s="82" t="s">
        <v>1001</v>
      </c>
      <c s="340">
        <v>23</v>
      </c>
    </row>
    <row customHeight="1" ht="17.25">
      <c s="73">
        <v>2010109</v>
      </c>
      <c s="82" t="s">
        <v>1002</v>
      </c>
      <c s="340"/>
    </row>
    <row customHeight="1" ht="17.25">
      <c s="73">
        <v>2010150</v>
      </c>
      <c s="82" t="s">
        <v>1003</v>
      </c>
      <c s="340"/>
    </row>
    <row customHeight="1" ht="17.25">
      <c s="73">
        <v>2010199</v>
      </c>
      <c s="82" t="s">
        <v>1004</v>
      </c>
      <c s="340">
        <v>43</v>
      </c>
    </row>
    <row customHeight="1" ht="17.25">
      <c s="73">
        <v>20102</v>
      </c>
      <c s="80" t="s">
        <v>1005</v>
      </c>
      <c s="334">
        <f>SUM(C20:C27)</f>
        <v>490</v>
      </c>
    </row>
    <row customHeight="1" ht="17.25">
      <c s="73">
        <v>2010201</v>
      </c>
      <c s="82" t="s">
        <v>994</v>
      </c>
      <c s="340">
        <v>455</v>
      </c>
    </row>
    <row customHeight="1" ht="17.25">
      <c s="73">
        <v>2010202</v>
      </c>
      <c s="82" t="s">
        <v>995</v>
      </c>
      <c s="340"/>
    </row>
    <row customHeight="1" ht="17.25">
      <c s="73">
        <v>2010203</v>
      </c>
      <c s="82" t="s">
        <v>996</v>
      </c>
      <c s="340"/>
    </row>
    <row customHeight="1" ht="17.25">
      <c s="73">
        <v>2010204</v>
      </c>
      <c s="82" t="s">
        <v>1006</v>
      </c>
      <c s="340">
        <v>4</v>
      </c>
    </row>
    <row customHeight="1" ht="17.25">
      <c s="73">
        <v>2010205</v>
      </c>
      <c s="82" t="s">
        <v>1007</v>
      </c>
      <c s="340"/>
    </row>
    <row customHeight="1" ht="17.25">
      <c s="73">
        <v>2010206</v>
      </c>
      <c s="82" t="s">
        <v>1008</v>
      </c>
      <c s="340"/>
    </row>
    <row customHeight="1" ht="17.25">
      <c s="73">
        <v>2010250</v>
      </c>
      <c s="82" t="s">
        <v>1003</v>
      </c>
      <c s="340"/>
    </row>
    <row customHeight="1" ht="17.25">
      <c s="73">
        <v>2010299</v>
      </c>
      <c s="82" t="s">
        <v>1009</v>
      </c>
      <c s="340">
        <v>31</v>
      </c>
    </row>
    <row customHeight="1" ht="17.25">
      <c s="73">
        <v>20103</v>
      </c>
      <c s="80" t="s">
        <v>1010</v>
      </c>
      <c s="334">
        <f>SUM(C29:C39)</f>
        <v>11373</v>
      </c>
    </row>
    <row customHeight="1" ht="17.25">
      <c s="73">
        <v>2010301</v>
      </c>
      <c s="82" t="s">
        <v>994</v>
      </c>
      <c s="340">
        <v>7378</v>
      </c>
    </row>
    <row customHeight="1" ht="17.25">
      <c s="73">
        <v>2010302</v>
      </c>
      <c s="82" t="s">
        <v>995</v>
      </c>
      <c s="340">
        <v>520</v>
      </c>
    </row>
    <row customHeight="1" ht="17.25">
      <c s="73">
        <v>2010303</v>
      </c>
      <c s="82" t="s">
        <v>996</v>
      </c>
      <c s="340"/>
    </row>
    <row customHeight="1" ht="17.25">
      <c s="73">
        <v>2010304</v>
      </c>
      <c s="82" t="s">
        <v>1011</v>
      </c>
      <c s="340"/>
    </row>
    <row customHeight="1" ht="17.25">
      <c s="73">
        <v>2010305</v>
      </c>
      <c s="82" t="s">
        <v>1012</v>
      </c>
      <c s="340"/>
    </row>
    <row customHeight="1" ht="17.25">
      <c s="73">
        <v>2010306</v>
      </c>
      <c s="82" t="s">
        <v>1013</v>
      </c>
      <c s="340">
        <v>16</v>
      </c>
    </row>
    <row customHeight="1" ht="17.25">
      <c s="73">
        <v>2010307</v>
      </c>
      <c s="82" t="s">
        <v>1014</v>
      </c>
      <c s="340">
        <v>80</v>
      </c>
    </row>
    <row customHeight="1" ht="17.25">
      <c s="73">
        <v>2010308</v>
      </c>
      <c s="82" t="s">
        <v>1015</v>
      </c>
      <c s="340">
        <v>209</v>
      </c>
    </row>
    <row customHeight="1" ht="17.25">
      <c s="73">
        <v>2010309</v>
      </c>
      <c s="82" t="s">
        <v>1016</v>
      </c>
      <c s="340"/>
    </row>
    <row customHeight="1" ht="17.25">
      <c s="73">
        <v>2010350</v>
      </c>
      <c s="82" t="s">
        <v>1003</v>
      </c>
      <c s="340"/>
    </row>
    <row customHeight="1" ht="17.25">
      <c s="73">
        <v>2010399</v>
      </c>
      <c s="82" t="s">
        <v>1017</v>
      </c>
      <c s="340">
        <v>3170</v>
      </c>
    </row>
    <row customHeight="1" ht="17.25">
      <c s="73">
        <v>20104</v>
      </c>
      <c s="80" t="s">
        <v>1018</v>
      </c>
      <c s="334">
        <f>SUM(C41:C51)</f>
        <v>1084</v>
      </c>
    </row>
    <row customHeight="1" ht="17.25">
      <c s="73">
        <v>2010401</v>
      </c>
      <c s="82" t="s">
        <v>994</v>
      </c>
      <c s="340">
        <v>346</v>
      </c>
    </row>
    <row customHeight="1" ht="17.25">
      <c s="73">
        <v>2010402</v>
      </c>
      <c s="82" t="s">
        <v>995</v>
      </c>
      <c s="340"/>
    </row>
    <row customHeight="1" ht="17.25">
      <c s="73">
        <v>2010403</v>
      </c>
      <c s="82" t="s">
        <v>996</v>
      </c>
      <c s="340"/>
    </row>
    <row customHeight="1" ht="17.25">
      <c s="73">
        <v>2010404</v>
      </c>
      <c s="82" t="s">
        <v>1019</v>
      </c>
      <c s="340">
        <v>40</v>
      </c>
    </row>
    <row customHeight="1" ht="17.25">
      <c s="73">
        <v>2010405</v>
      </c>
      <c s="82" t="s">
        <v>1020</v>
      </c>
      <c s="340"/>
    </row>
    <row customHeight="1" ht="17.25">
      <c s="73">
        <v>2010406</v>
      </c>
      <c s="82" t="s">
        <v>1021</v>
      </c>
      <c s="340"/>
    </row>
    <row customHeight="1" ht="17.25">
      <c s="73">
        <v>2010407</v>
      </c>
      <c s="82" t="s">
        <v>1022</v>
      </c>
      <c s="340"/>
    </row>
    <row customHeight="1" ht="17.25">
      <c s="73">
        <v>2010408</v>
      </c>
      <c s="82" t="s">
        <v>1023</v>
      </c>
      <c s="340">
        <v>228</v>
      </c>
    </row>
    <row customHeight="1" ht="17.25">
      <c s="73">
        <v>2010409</v>
      </c>
      <c s="82" t="s">
        <v>1024</v>
      </c>
      <c s="340"/>
    </row>
    <row customHeight="1" ht="17.25">
      <c s="73">
        <v>2010450</v>
      </c>
      <c s="89" t="s">
        <v>1003</v>
      </c>
      <c s="340"/>
    </row>
    <row customHeight="1" ht="17.25">
      <c s="82">
        <v>2010499</v>
      </c>
      <c s="82" t="s">
        <v>1025</v>
      </c>
      <c s="340">
        <v>470</v>
      </c>
    </row>
    <row customHeight="1" ht="17.25">
      <c s="73">
        <v>20105</v>
      </c>
      <c s="91" t="s">
        <v>1026</v>
      </c>
      <c s="334">
        <f>SUM(C53:C62)</f>
        <v>248</v>
      </c>
    </row>
    <row customHeight="1" ht="17.25">
      <c s="73">
        <v>2010501</v>
      </c>
      <c s="82" t="s">
        <v>994</v>
      </c>
      <c s="340">
        <v>162</v>
      </c>
    </row>
    <row customHeight="1" ht="17.25">
      <c s="73">
        <v>2010502</v>
      </c>
      <c s="82" t="s">
        <v>995</v>
      </c>
      <c s="340">
        <v>4</v>
      </c>
    </row>
    <row customHeight="1" ht="17.25">
      <c s="73">
        <v>2010503</v>
      </c>
      <c s="82" t="s">
        <v>996</v>
      </c>
      <c s="340"/>
    </row>
    <row customHeight="1" ht="17.25">
      <c s="73">
        <v>2010504</v>
      </c>
      <c s="82" t="s">
        <v>1027</v>
      </c>
      <c s="340"/>
    </row>
    <row customHeight="1" ht="17.25">
      <c s="73">
        <v>2010505</v>
      </c>
      <c s="82" t="s">
        <v>1028</v>
      </c>
      <c s="340"/>
    </row>
    <row customHeight="1" ht="17.25">
      <c s="73">
        <v>2010506</v>
      </c>
      <c s="82" t="s">
        <v>1029</v>
      </c>
      <c s="340"/>
    </row>
    <row customHeight="1" ht="17.25">
      <c s="73">
        <v>2010507</v>
      </c>
      <c s="82" t="s">
        <v>1030</v>
      </c>
      <c s="340">
        <v>82</v>
      </c>
    </row>
    <row customHeight="1" ht="17.25">
      <c s="73">
        <v>2010508</v>
      </c>
      <c s="82" t="s">
        <v>1031</v>
      </c>
      <c s="340"/>
    </row>
    <row customHeight="1" ht="17.25">
      <c s="73">
        <v>2010550</v>
      </c>
      <c s="82" t="s">
        <v>1003</v>
      </c>
      <c s="340"/>
    </row>
    <row customHeight="1" ht="17.25">
      <c s="73">
        <v>2010599</v>
      </c>
      <c s="82" t="s">
        <v>1032</v>
      </c>
      <c s="340"/>
    </row>
    <row customHeight="1" ht="17.25">
      <c s="73">
        <v>20106</v>
      </c>
      <c s="80" t="s">
        <v>1033</v>
      </c>
      <c s="334">
        <f>SUM(C64:C73)</f>
        <v>2047</v>
      </c>
    </row>
    <row customHeight="1" ht="17.25">
      <c s="73">
        <v>2010601</v>
      </c>
      <c s="82" t="s">
        <v>994</v>
      </c>
      <c s="340">
        <v>970</v>
      </c>
    </row>
    <row customHeight="1" ht="17.25">
      <c s="73">
        <v>2010602</v>
      </c>
      <c s="82" t="s">
        <v>995</v>
      </c>
      <c s="340">
        <v>185</v>
      </c>
    </row>
    <row customHeight="1" ht="17.25">
      <c s="73">
        <v>2010603</v>
      </c>
      <c s="82" t="s">
        <v>996</v>
      </c>
      <c s="340"/>
    </row>
    <row customHeight="1" ht="17.25">
      <c s="73">
        <v>2010604</v>
      </c>
      <c s="82" t="s">
        <v>1034</v>
      </c>
      <c s="340">
        <v>50</v>
      </c>
    </row>
    <row customHeight="1" ht="17.25">
      <c s="73">
        <v>2010605</v>
      </c>
      <c s="82" t="s">
        <v>1035</v>
      </c>
      <c s="340">
        <v>217</v>
      </c>
    </row>
    <row customHeight="1" ht="17.25">
      <c s="73">
        <v>2010606</v>
      </c>
      <c s="82" t="s">
        <v>1036</v>
      </c>
      <c s="340"/>
    </row>
    <row customHeight="1" ht="17.25">
      <c s="73">
        <v>2010607</v>
      </c>
      <c s="82" t="s">
        <v>1037</v>
      </c>
      <c s="340"/>
    </row>
    <row customHeight="1" ht="17.25">
      <c s="73">
        <v>2010608</v>
      </c>
      <c s="82" t="s">
        <v>1038</v>
      </c>
      <c s="340"/>
    </row>
    <row customHeight="1" ht="17.25">
      <c s="73">
        <v>2010650</v>
      </c>
      <c s="82" t="s">
        <v>1003</v>
      </c>
      <c s="340"/>
    </row>
    <row customHeight="1" ht="17.25">
      <c s="73">
        <v>2010699</v>
      </c>
      <c s="82" t="s">
        <v>1039</v>
      </c>
      <c s="340">
        <v>625</v>
      </c>
    </row>
    <row customHeight="1" ht="17.25">
      <c s="73">
        <v>20107</v>
      </c>
      <c s="80" t="s">
        <v>1040</v>
      </c>
      <c s="334">
        <f>SUM(C75:C85)</f>
        <v>2032</v>
      </c>
    </row>
    <row customHeight="1" ht="17.25">
      <c s="73">
        <v>2010701</v>
      </c>
      <c s="82" t="s">
        <v>994</v>
      </c>
      <c s="340"/>
    </row>
    <row customHeight="1" ht="17.25">
      <c s="73">
        <v>2010702</v>
      </c>
      <c s="82" t="s">
        <v>995</v>
      </c>
      <c s="340"/>
    </row>
    <row customHeight="1" ht="17.25">
      <c s="73">
        <v>2010703</v>
      </c>
      <c s="82" t="s">
        <v>996</v>
      </c>
      <c s="340"/>
    </row>
    <row customHeight="1" ht="17.25">
      <c s="73">
        <v>2010704</v>
      </c>
      <c s="82" t="s">
        <v>1041</v>
      </c>
      <c s="340"/>
    </row>
    <row customHeight="1" ht="17.25">
      <c s="73">
        <v>2010705</v>
      </c>
      <c s="82" t="s">
        <v>1042</v>
      </c>
      <c s="340"/>
    </row>
    <row customHeight="1" ht="17.25">
      <c s="73">
        <v>2010706</v>
      </c>
      <c s="82" t="s">
        <v>1043</v>
      </c>
      <c s="340">
        <v>2032</v>
      </c>
    </row>
    <row customHeight="1" ht="17.25">
      <c s="73">
        <v>2010707</v>
      </c>
      <c s="82" t="s">
        <v>1044</v>
      </c>
      <c s="340"/>
    </row>
    <row customHeight="1" ht="17.25">
      <c s="73">
        <v>2010708</v>
      </c>
      <c s="82" t="s">
        <v>1045</v>
      </c>
      <c s="340"/>
    </row>
    <row customHeight="1" ht="17.25">
      <c s="73">
        <v>2010709</v>
      </c>
      <c s="82" t="s">
        <v>1037</v>
      </c>
      <c s="340"/>
    </row>
    <row customHeight="1" ht="17.25">
      <c s="73">
        <v>2010750</v>
      </c>
      <c s="82" t="s">
        <v>1003</v>
      </c>
      <c s="340"/>
    </row>
    <row customHeight="1" ht="17.25">
      <c s="73">
        <v>2010799</v>
      </c>
      <c s="82" t="s">
        <v>1046</v>
      </c>
      <c s="340"/>
    </row>
    <row customHeight="1" ht="17.25">
      <c s="73">
        <v>20108</v>
      </c>
      <c s="80" t="s">
        <v>1047</v>
      </c>
      <c s="334">
        <f>SUM(C87:C94)</f>
        <v>733</v>
      </c>
    </row>
    <row customHeight="1" ht="17.25">
      <c s="73">
        <v>2010801</v>
      </c>
      <c s="82" t="s">
        <v>994</v>
      </c>
      <c s="340">
        <v>665</v>
      </c>
    </row>
    <row customHeight="1" ht="17.25">
      <c s="73">
        <v>2010802</v>
      </c>
      <c s="82" t="s">
        <v>995</v>
      </c>
      <c s="340">
        <v>38</v>
      </c>
    </row>
    <row customHeight="1" ht="17.25">
      <c s="73">
        <v>2010803</v>
      </c>
      <c s="82" t="s">
        <v>996</v>
      </c>
      <c s="340"/>
    </row>
    <row customHeight="1" ht="17.25">
      <c s="73">
        <v>2010804</v>
      </c>
      <c s="82" t="s">
        <v>1048</v>
      </c>
      <c s="340">
        <v>30</v>
      </c>
    </row>
    <row customHeight="1" ht="17.25">
      <c s="73">
        <v>2010805</v>
      </c>
      <c s="82" t="s">
        <v>1049</v>
      </c>
      <c s="340"/>
    </row>
    <row customHeight="1" ht="17.25">
      <c s="73">
        <v>2010806</v>
      </c>
      <c s="82" t="s">
        <v>1037</v>
      </c>
      <c s="340"/>
    </row>
    <row customHeight="1" ht="17.25">
      <c s="73">
        <v>2010850</v>
      </c>
      <c s="82" t="s">
        <v>1003</v>
      </c>
      <c s="340"/>
    </row>
    <row customHeight="1" ht="17.25">
      <c s="73">
        <v>2010899</v>
      </c>
      <c s="82" t="s">
        <v>1050</v>
      </c>
      <c s="340"/>
    </row>
    <row customHeight="1" ht="17.25">
      <c s="73">
        <v>20109</v>
      </c>
      <c s="80" t="s">
        <v>1051</v>
      </c>
      <c s="334">
        <f>SUM(C96:C104)</f>
        <v>0</v>
      </c>
    </row>
    <row customHeight="1" ht="17.25">
      <c s="73">
        <v>2010901</v>
      </c>
      <c s="82" t="s">
        <v>994</v>
      </c>
      <c s="340"/>
    </row>
    <row customHeight="1" ht="17.25">
      <c s="73">
        <v>2010902</v>
      </c>
      <c s="82" t="s">
        <v>995</v>
      </c>
      <c s="340"/>
    </row>
    <row customHeight="1" ht="17.25">
      <c s="73">
        <v>2010903</v>
      </c>
      <c s="82" t="s">
        <v>996</v>
      </c>
      <c s="340"/>
    </row>
    <row customHeight="1" ht="17.25">
      <c s="73">
        <v>2010904</v>
      </c>
      <c s="82" t="s">
        <v>1052</v>
      </c>
      <c s="340"/>
    </row>
    <row customHeight="1" ht="17.25">
      <c s="73">
        <v>2010905</v>
      </c>
      <c s="82" t="s">
        <v>1053</v>
      </c>
      <c s="340"/>
    </row>
    <row customHeight="1" ht="17.25">
      <c s="73">
        <v>2010907</v>
      </c>
      <c s="82" t="s">
        <v>1054</v>
      </c>
      <c s="340"/>
    </row>
    <row customHeight="1" ht="17.25">
      <c s="73">
        <v>2010908</v>
      </c>
      <c s="82" t="s">
        <v>1037</v>
      </c>
      <c s="340"/>
    </row>
    <row customHeight="1" ht="17.25">
      <c s="73">
        <v>2010950</v>
      </c>
      <c s="82" t="s">
        <v>1003</v>
      </c>
      <c s="340"/>
    </row>
    <row customHeight="1" ht="17.25">
      <c s="73">
        <v>2010999</v>
      </c>
      <c s="82" t="s">
        <v>1055</v>
      </c>
      <c s="340"/>
    </row>
    <row customHeight="1" ht="17.25">
      <c s="73">
        <v>20110</v>
      </c>
      <c s="80" t="s">
        <v>1056</v>
      </c>
      <c s="334">
        <f>SUM(C106:C119)</f>
        <v>49</v>
      </c>
    </row>
    <row customHeight="1" ht="17.25">
      <c s="73">
        <v>2011001</v>
      </c>
      <c s="82" t="s">
        <v>994</v>
      </c>
      <c s="340">
        <v>32</v>
      </c>
    </row>
    <row customHeight="1" ht="17.25">
      <c s="73">
        <v>2011002</v>
      </c>
      <c s="82" t="s">
        <v>995</v>
      </c>
      <c s="340"/>
    </row>
    <row customHeight="1" ht="17.25">
      <c s="73">
        <v>2011003</v>
      </c>
      <c s="82" t="s">
        <v>996</v>
      </c>
      <c s="340"/>
    </row>
    <row customHeight="1" ht="17.25">
      <c s="73">
        <v>2011004</v>
      </c>
      <c s="82" t="s">
        <v>1057</v>
      </c>
      <c s="340"/>
    </row>
    <row customHeight="1" ht="17.25">
      <c s="73">
        <v>2011005</v>
      </c>
      <c s="82" t="s">
        <v>1058</v>
      </c>
      <c s="340"/>
    </row>
    <row customHeight="1" ht="17.25">
      <c s="73">
        <v>2011006</v>
      </c>
      <c s="82" t="s">
        <v>1059</v>
      </c>
      <c s="340"/>
    </row>
    <row customHeight="1" ht="17.25">
      <c s="73">
        <v>2011007</v>
      </c>
      <c s="82" t="s">
        <v>1060</v>
      </c>
      <c s="340"/>
    </row>
    <row customHeight="1" ht="17.25">
      <c s="73">
        <v>2011008</v>
      </c>
      <c s="82" t="s">
        <v>1061</v>
      </c>
      <c s="340"/>
    </row>
    <row customHeight="1" ht="17.25">
      <c s="73">
        <v>2011009</v>
      </c>
      <c s="82" t="s">
        <v>1062</v>
      </c>
      <c s="340"/>
    </row>
    <row customHeight="1" ht="17.25">
      <c s="73">
        <v>2011010</v>
      </c>
      <c s="82" t="s">
        <v>1063</v>
      </c>
      <c s="340"/>
    </row>
    <row customHeight="1" ht="17.25">
      <c s="73">
        <v>2011011</v>
      </c>
      <c s="82" t="s">
        <v>1064</v>
      </c>
      <c s="340"/>
    </row>
    <row customHeight="1" ht="17.25">
      <c s="73">
        <v>2011012</v>
      </c>
      <c s="82" t="s">
        <v>1065</v>
      </c>
      <c s="340"/>
    </row>
    <row customHeight="1" ht="17.25">
      <c s="73">
        <v>2011050</v>
      </c>
      <c s="82" t="s">
        <v>1003</v>
      </c>
      <c s="340"/>
    </row>
    <row customHeight="1" ht="17.25">
      <c s="73">
        <v>2011099</v>
      </c>
      <c s="82" t="s">
        <v>1066</v>
      </c>
      <c s="340">
        <v>17</v>
      </c>
    </row>
    <row customHeight="1" ht="17.25">
      <c s="73">
        <v>20111</v>
      </c>
      <c s="80" t="s">
        <v>1067</v>
      </c>
      <c s="334">
        <f>SUM(C121:C128)</f>
        <v>585</v>
      </c>
    </row>
    <row customHeight="1" ht="17.25">
      <c s="73">
        <v>2011101</v>
      </c>
      <c s="82" t="s">
        <v>994</v>
      </c>
      <c s="340">
        <v>584</v>
      </c>
    </row>
    <row customHeight="1" ht="17.25">
      <c s="73">
        <v>2011102</v>
      </c>
      <c s="82" t="s">
        <v>995</v>
      </c>
      <c s="340"/>
    </row>
    <row customHeight="1" ht="17.25">
      <c s="73">
        <v>2011103</v>
      </c>
      <c s="82" t="s">
        <v>996</v>
      </c>
      <c s="340"/>
    </row>
    <row customHeight="1" ht="17.25">
      <c s="73">
        <v>2011104</v>
      </c>
      <c s="82" t="s">
        <v>1068</v>
      </c>
      <c s="340"/>
    </row>
    <row customHeight="1" ht="17.25">
      <c s="73">
        <v>2011105</v>
      </c>
      <c s="82" t="s">
        <v>1069</v>
      </c>
      <c s="340"/>
    </row>
    <row customHeight="1" ht="17.25">
      <c s="73">
        <v>2011106</v>
      </c>
      <c s="82" t="s">
        <v>1070</v>
      </c>
      <c s="340"/>
    </row>
    <row customHeight="1" ht="17.25">
      <c s="73">
        <v>2011150</v>
      </c>
      <c s="82" t="s">
        <v>1003</v>
      </c>
      <c s="340"/>
    </row>
    <row customHeight="1" ht="17.25">
      <c s="73">
        <v>2011199</v>
      </c>
      <c s="82" t="s">
        <v>1071</v>
      </c>
      <c s="340">
        <v>1</v>
      </c>
    </row>
    <row customHeight="1" ht="17.25">
      <c s="73">
        <v>20113</v>
      </c>
      <c s="80" t="s">
        <v>1072</v>
      </c>
      <c s="334">
        <f>SUM(C130:C139)</f>
        <v>437</v>
      </c>
    </row>
    <row customHeight="1" ht="17.25">
      <c s="73">
        <v>2011301</v>
      </c>
      <c s="82" t="s">
        <v>994</v>
      </c>
      <c s="340">
        <v>108</v>
      </c>
    </row>
    <row customHeight="1" ht="17.25">
      <c s="73">
        <v>2011302</v>
      </c>
      <c s="82" t="s">
        <v>995</v>
      </c>
      <c s="340"/>
    </row>
    <row customHeight="1" ht="17.25">
      <c s="73">
        <v>2011303</v>
      </c>
      <c s="82" t="s">
        <v>996</v>
      </c>
      <c s="340"/>
    </row>
    <row customHeight="1" ht="17.25">
      <c s="73">
        <v>2011304</v>
      </c>
      <c s="82" t="s">
        <v>1073</v>
      </c>
      <c s="340"/>
    </row>
    <row customHeight="1" ht="17.25">
      <c s="73">
        <v>2011305</v>
      </c>
      <c s="82" t="s">
        <v>1074</v>
      </c>
      <c s="340"/>
    </row>
    <row customHeight="1" ht="17.25">
      <c s="73">
        <v>2011306</v>
      </c>
      <c s="82" t="s">
        <v>1075</v>
      </c>
      <c s="340"/>
    </row>
    <row customHeight="1" ht="17.25">
      <c s="73">
        <v>2011307</v>
      </c>
      <c s="82" t="s">
        <v>1076</v>
      </c>
      <c s="340"/>
    </row>
    <row customHeight="1" ht="17.25">
      <c s="73">
        <v>2011308</v>
      </c>
      <c s="82" t="s">
        <v>1077</v>
      </c>
      <c s="340">
        <v>283</v>
      </c>
    </row>
    <row customHeight="1" ht="17.25">
      <c s="73">
        <v>2011350</v>
      </c>
      <c s="82" t="s">
        <v>1003</v>
      </c>
      <c s="340"/>
    </row>
    <row customHeight="1" ht="17.25">
      <c s="73">
        <v>2011399</v>
      </c>
      <c s="82" t="s">
        <v>1078</v>
      </c>
      <c s="340">
        <v>46</v>
      </c>
    </row>
    <row customHeight="1" ht="17.25">
      <c s="73">
        <v>20114</v>
      </c>
      <c s="80" t="s">
        <v>1079</v>
      </c>
      <c s="334">
        <f>SUM(C141:C151)</f>
        <v>0</v>
      </c>
    </row>
    <row customHeight="1" ht="17.25">
      <c s="73">
        <v>2011401</v>
      </c>
      <c s="82" t="s">
        <v>994</v>
      </c>
      <c s="340"/>
    </row>
    <row customHeight="1" ht="17.25">
      <c s="73">
        <v>2011402</v>
      </c>
      <c s="82" t="s">
        <v>995</v>
      </c>
      <c s="340"/>
    </row>
    <row customHeight="1" ht="17.25">
      <c s="73">
        <v>2011403</v>
      </c>
      <c s="82" t="s">
        <v>996</v>
      </c>
      <c s="340"/>
    </row>
    <row customHeight="1" ht="17.25">
      <c s="73">
        <v>2011404</v>
      </c>
      <c s="82" t="s">
        <v>1080</v>
      </c>
      <c s="340"/>
    </row>
    <row customHeight="1" ht="17.25">
      <c s="73">
        <v>2011405</v>
      </c>
      <c s="82" t="s">
        <v>1081</v>
      </c>
      <c s="340"/>
    </row>
    <row customHeight="1" ht="17.25">
      <c s="73">
        <v>2011406</v>
      </c>
      <c s="82" t="s">
        <v>1082</v>
      </c>
      <c s="340"/>
    </row>
    <row customHeight="1" ht="17.25">
      <c s="73">
        <v>2011407</v>
      </c>
      <c s="82" t="s">
        <v>1083</v>
      </c>
      <c s="340"/>
    </row>
    <row customHeight="1" ht="17.25">
      <c s="73">
        <v>2011408</v>
      </c>
      <c s="82" t="s">
        <v>1084</v>
      </c>
      <c s="340"/>
    </row>
    <row customHeight="1" ht="17.25">
      <c s="73">
        <v>2011409</v>
      </c>
      <c s="82" t="s">
        <v>1085</v>
      </c>
      <c s="340"/>
    </row>
    <row customHeight="1" ht="17.25">
      <c s="73">
        <v>2011450</v>
      </c>
      <c s="82" t="s">
        <v>1003</v>
      </c>
      <c s="340"/>
    </row>
    <row customHeight="1" ht="17.25">
      <c s="73">
        <v>2011499</v>
      </c>
      <c s="82" t="s">
        <v>1086</v>
      </c>
      <c s="340"/>
    </row>
    <row customHeight="1" ht="17.25">
      <c s="73">
        <v>20115</v>
      </c>
      <c s="80" t="s">
        <v>1087</v>
      </c>
      <c s="334">
        <f>SUM(C153:C161)</f>
        <v>872</v>
      </c>
    </row>
    <row customHeight="1" ht="17.25">
      <c s="73">
        <v>2011501</v>
      </c>
      <c s="82" t="s">
        <v>994</v>
      </c>
      <c s="340">
        <v>825</v>
      </c>
    </row>
    <row customHeight="1" ht="17.25">
      <c s="73">
        <v>2011502</v>
      </c>
      <c s="82" t="s">
        <v>995</v>
      </c>
      <c s="340"/>
    </row>
    <row customHeight="1" ht="17.25">
      <c s="73">
        <v>2011503</v>
      </c>
      <c s="82" t="s">
        <v>996</v>
      </c>
      <c s="340"/>
    </row>
    <row customHeight="1" ht="17.25">
      <c s="73">
        <v>2011504</v>
      </c>
      <c s="82" t="s">
        <v>1088</v>
      </c>
      <c s="340">
        <v>14</v>
      </c>
    </row>
    <row customHeight="1" ht="17.25">
      <c s="73">
        <v>2011505</v>
      </c>
      <c s="82" t="s">
        <v>1089</v>
      </c>
      <c s="340"/>
    </row>
    <row customHeight="1" ht="17.25">
      <c s="73">
        <v>2011506</v>
      </c>
      <c s="82" t="s">
        <v>1090</v>
      </c>
      <c s="340">
        <v>24</v>
      </c>
    </row>
    <row customHeight="1" ht="17.25">
      <c s="73">
        <v>2011507</v>
      </c>
      <c s="82" t="s">
        <v>1037</v>
      </c>
      <c s="340"/>
    </row>
    <row customHeight="1" ht="17.25">
      <c s="73">
        <v>2011550</v>
      </c>
      <c s="82" t="s">
        <v>1003</v>
      </c>
      <c s="340"/>
    </row>
    <row customHeight="1" ht="17.25">
      <c s="73">
        <v>2011599</v>
      </c>
      <c s="82" t="s">
        <v>1091</v>
      </c>
      <c s="340">
        <v>9</v>
      </c>
    </row>
    <row customHeight="1" ht="17.25">
      <c s="73">
        <v>20117</v>
      </c>
      <c s="80" t="s">
        <v>1092</v>
      </c>
      <c s="334">
        <f>SUM(C163:C174)</f>
        <v>280</v>
      </c>
    </row>
    <row customHeight="1" ht="17.25">
      <c s="73">
        <v>2011701</v>
      </c>
      <c s="82" t="s">
        <v>994</v>
      </c>
      <c s="340">
        <v>256</v>
      </c>
    </row>
    <row customHeight="1" ht="17.25">
      <c s="73">
        <v>2011702</v>
      </c>
      <c s="82" t="s">
        <v>995</v>
      </c>
      <c s="340"/>
    </row>
    <row customHeight="1" ht="17.25">
      <c s="73">
        <v>2011703</v>
      </c>
      <c s="82" t="s">
        <v>996</v>
      </c>
      <c s="340"/>
    </row>
    <row customHeight="1" ht="17.25">
      <c s="73">
        <v>2011704</v>
      </c>
      <c s="82" t="s">
        <v>1093</v>
      </c>
      <c s="340"/>
    </row>
    <row customHeight="1" ht="17.25">
      <c s="73">
        <v>2011705</v>
      </c>
      <c s="82" t="s">
        <v>1094</v>
      </c>
      <c s="340"/>
    </row>
    <row customHeight="1" ht="17.25">
      <c s="73">
        <v>2011706</v>
      </c>
      <c s="82" t="s">
        <v>1095</v>
      </c>
      <c s="340"/>
    </row>
    <row customHeight="1" ht="17.25">
      <c s="73">
        <v>2011707</v>
      </c>
      <c s="82" t="s">
        <v>1096</v>
      </c>
      <c s="340"/>
    </row>
    <row customHeight="1" ht="17.25">
      <c s="73">
        <v>2011708</v>
      </c>
      <c s="82" t="s">
        <v>1097</v>
      </c>
      <c s="340"/>
    </row>
    <row customHeight="1" ht="17.25">
      <c s="73">
        <v>2011709</v>
      </c>
      <c s="82" t="s">
        <v>1098</v>
      </c>
      <c s="340"/>
    </row>
    <row customHeight="1" ht="17.25">
      <c s="73">
        <v>2011710</v>
      </c>
      <c s="82" t="s">
        <v>1037</v>
      </c>
      <c s="340"/>
    </row>
    <row customHeight="1" ht="17.25">
      <c s="73">
        <v>2011750</v>
      </c>
      <c s="82" t="s">
        <v>1003</v>
      </c>
      <c s="340"/>
    </row>
    <row customHeight="1" ht="17.25">
      <c s="73">
        <v>2011799</v>
      </c>
      <c s="82" t="s">
        <v>1099</v>
      </c>
      <c s="340">
        <v>24</v>
      </c>
    </row>
    <row customHeight="1" ht="17.25">
      <c s="73">
        <v>20123</v>
      </c>
      <c s="80" t="s">
        <v>1100</v>
      </c>
      <c s="334">
        <f>SUM(C176:C181)</f>
        <v>140</v>
      </c>
    </row>
    <row customHeight="1" ht="17.25">
      <c s="73">
        <v>2012301</v>
      </c>
      <c s="82" t="s">
        <v>994</v>
      </c>
      <c s="340">
        <v>92</v>
      </c>
    </row>
    <row customHeight="1" ht="17.25">
      <c s="73">
        <v>2012302</v>
      </c>
      <c s="82" t="s">
        <v>995</v>
      </c>
      <c s="340"/>
    </row>
    <row customHeight="1" ht="17.25">
      <c s="73">
        <v>2012303</v>
      </c>
      <c s="82" t="s">
        <v>996</v>
      </c>
      <c s="340"/>
    </row>
    <row customHeight="1" ht="17.25">
      <c s="73">
        <v>2012304</v>
      </c>
      <c s="82" t="s">
        <v>1101</v>
      </c>
      <c s="340">
        <v>41</v>
      </c>
    </row>
    <row customHeight="1" ht="17.25">
      <c s="73">
        <v>2012350</v>
      </c>
      <c s="82" t="s">
        <v>1003</v>
      </c>
      <c s="340"/>
    </row>
    <row customHeight="1" ht="17.25">
      <c s="73">
        <v>2012399</v>
      </c>
      <c s="82" t="s">
        <v>1102</v>
      </c>
      <c s="340">
        <v>7</v>
      </c>
    </row>
    <row customHeight="1" ht="17.25">
      <c s="73">
        <v>20124</v>
      </c>
      <c s="80" t="s">
        <v>1103</v>
      </c>
      <c s="334">
        <f>SUM(C183:C188)</f>
        <v>0</v>
      </c>
    </row>
    <row customHeight="1" ht="17.25">
      <c s="73">
        <v>2012401</v>
      </c>
      <c s="82" t="s">
        <v>994</v>
      </c>
      <c s="340"/>
    </row>
    <row customHeight="1" ht="17.25">
      <c s="73">
        <v>2012402</v>
      </c>
      <c s="82" t="s">
        <v>995</v>
      </c>
      <c s="340"/>
    </row>
    <row customHeight="1" ht="17.25">
      <c s="73">
        <v>2012403</v>
      </c>
      <c s="82" t="s">
        <v>996</v>
      </c>
      <c s="340"/>
    </row>
    <row customHeight="1" ht="17.25">
      <c s="73">
        <v>2012404</v>
      </c>
      <c s="82" t="s">
        <v>1104</v>
      </c>
      <c s="340"/>
    </row>
    <row customHeight="1" ht="17.25">
      <c s="73">
        <v>2012450</v>
      </c>
      <c s="82" t="s">
        <v>1003</v>
      </c>
      <c s="340"/>
    </row>
    <row customHeight="1" ht="17.25">
      <c s="73">
        <v>2012499</v>
      </c>
      <c s="82" t="s">
        <v>1105</v>
      </c>
      <c s="340"/>
    </row>
    <row customHeight="1" ht="17.25">
      <c s="73">
        <v>20125</v>
      </c>
      <c s="80" t="s">
        <v>1106</v>
      </c>
      <c s="334">
        <f>SUM(C190:C197)</f>
        <v>20</v>
      </c>
    </row>
    <row customHeight="1" ht="17.25">
      <c s="73">
        <v>2012501</v>
      </c>
      <c s="82" t="s">
        <v>994</v>
      </c>
      <c s="340"/>
    </row>
    <row customHeight="1" ht="17.25">
      <c s="73">
        <v>2012502</v>
      </c>
      <c s="82" t="s">
        <v>995</v>
      </c>
      <c s="340"/>
    </row>
    <row customHeight="1" ht="17.25">
      <c s="73">
        <v>2012503</v>
      </c>
      <c s="82" t="s">
        <v>996</v>
      </c>
      <c s="340"/>
    </row>
    <row customHeight="1" ht="17.25">
      <c s="73">
        <v>2012504</v>
      </c>
      <c s="82" t="s">
        <v>1107</v>
      </c>
      <c s="340"/>
    </row>
    <row customHeight="1" ht="17.25">
      <c s="73">
        <v>2012505</v>
      </c>
      <c s="82" t="s">
        <v>1108</v>
      </c>
      <c s="340"/>
    </row>
    <row customHeight="1" ht="17.25">
      <c s="73">
        <v>2012506</v>
      </c>
      <c s="82" t="s">
        <v>1109</v>
      </c>
      <c s="340"/>
    </row>
    <row customHeight="1" ht="17.25">
      <c s="73">
        <v>2012550</v>
      </c>
      <c s="82" t="s">
        <v>1003</v>
      </c>
      <c s="340"/>
    </row>
    <row customHeight="1" ht="17.25">
      <c s="73">
        <v>2012599</v>
      </c>
      <c s="82" t="s">
        <v>1110</v>
      </c>
      <c s="340">
        <v>20</v>
      </c>
    </row>
    <row customHeight="1" ht="17.25">
      <c s="73">
        <v>20126</v>
      </c>
      <c s="80" t="s">
        <v>1111</v>
      </c>
      <c s="334">
        <f>SUM(C199:C203)</f>
        <v>584</v>
      </c>
    </row>
    <row customHeight="1" ht="17.25">
      <c s="73">
        <v>2012601</v>
      </c>
      <c s="82" t="s">
        <v>994</v>
      </c>
      <c s="340">
        <v>92</v>
      </c>
    </row>
    <row customHeight="1" ht="17.25">
      <c s="73">
        <v>2012602</v>
      </c>
      <c s="82" t="s">
        <v>995</v>
      </c>
      <c s="340"/>
    </row>
    <row customHeight="1" ht="17.25">
      <c s="73">
        <v>2012603</v>
      </c>
      <c s="82" t="s">
        <v>996</v>
      </c>
      <c s="340"/>
    </row>
    <row customHeight="1" ht="17.25">
      <c s="73">
        <v>2012604</v>
      </c>
      <c s="82" t="s">
        <v>1112</v>
      </c>
      <c s="340">
        <v>478</v>
      </c>
    </row>
    <row customHeight="1" ht="17.25">
      <c s="73">
        <v>2012699</v>
      </c>
      <c s="82" t="s">
        <v>1113</v>
      </c>
      <c s="340">
        <v>14</v>
      </c>
    </row>
    <row customHeight="1" ht="17.25">
      <c s="73">
        <v>20128</v>
      </c>
      <c s="80" t="s">
        <v>1114</v>
      </c>
      <c s="334">
        <f>SUM(C205:C210)</f>
        <v>52</v>
      </c>
    </row>
    <row customHeight="1" ht="17.25">
      <c s="73">
        <v>2012801</v>
      </c>
      <c s="82" t="s">
        <v>994</v>
      </c>
      <c s="340">
        <v>52</v>
      </c>
    </row>
    <row customHeight="1" ht="17.25">
      <c s="73">
        <v>2012802</v>
      </c>
      <c s="82" t="s">
        <v>995</v>
      </c>
      <c s="340"/>
    </row>
    <row customHeight="1" ht="17.25">
      <c s="73">
        <v>2012803</v>
      </c>
      <c s="82" t="s">
        <v>996</v>
      </c>
      <c s="340"/>
    </row>
    <row customHeight="1" ht="17.25">
      <c s="73">
        <v>2012804</v>
      </c>
      <c s="82" t="s">
        <v>1008</v>
      </c>
      <c s="340"/>
    </row>
    <row customHeight="1" ht="17.25">
      <c s="73">
        <v>2012850</v>
      </c>
      <c s="82" t="s">
        <v>1003</v>
      </c>
      <c s="340"/>
    </row>
    <row customHeight="1" ht="17.25">
      <c s="73">
        <v>2012899</v>
      </c>
      <c s="82" t="s">
        <v>1115</v>
      </c>
      <c s="340"/>
    </row>
    <row customHeight="1" ht="17.25">
      <c s="73">
        <v>20129</v>
      </c>
      <c s="80" t="s">
        <v>1116</v>
      </c>
      <c s="334">
        <f>SUM(C212:C218)</f>
        <v>416</v>
      </c>
    </row>
    <row customHeight="1" ht="17.25">
      <c s="73">
        <v>2012901</v>
      </c>
      <c s="82" t="s">
        <v>994</v>
      </c>
      <c s="340">
        <v>291</v>
      </c>
    </row>
    <row customHeight="1" ht="17.25">
      <c s="73">
        <v>2012902</v>
      </c>
      <c s="82" t="s">
        <v>995</v>
      </c>
      <c s="340">
        <v>9</v>
      </c>
    </row>
    <row customHeight="1" ht="17.25">
      <c s="73">
        <v>2012903</v>
      </c>
      <c s="82" t="s">
        <v>996</v>
      </c>
      <c s="340"/>
    </row>
    <row customHeight="1" ht="17.25">
      <c s="73">
        <v>2012904</v>
      </c>
      <c s="82" t="s">
        <v>1117</v>
      </c>
      <c s="340"/>
    </row>
    <row customHeight="1" ht="17.25">
      <c s="73">
        <v>2012905</v>
      </c>
      <c s="82" t="s">
        <v>1118</v>
      </c>
      <c s="340"/>
    </row>
    <row customHeight="1" ht="17.25">
      <c s="73">
        <v>2012950</v>
      </c>
      <c s="82" t="s">
        <v>1003</v>
      </c>
      <c s="340"/>
    </row>
    <row customHeight="1" ht="17.25">
      <c s="73">
        <v>2012999</v>
      </c>
      <c s="82" t="s">
        <v>1119</v>
      </c>
      <c s="340">
        <v>116</v>
      </c>
    </row>
    <row customHeight="1" ht="17.25">
      <c s="73">
        <v>20131</v>
      </c>
      <c s="80" t="s">
        <v>1120</v>
      </c>
      <c s="334">
        <f>SUM(C220:C225)</f>
        <v>853</v>
      </c>
    </row>
    <row customHeight="1" ht="17.25">
      <c s="73">
        <v>2013101</v>
      </c>
      <c s="82" t="s">
        <v>994</v>
      </c>
      <c s="340">
        <v>708</v>
      </c>
    </row>
    <row customHeight="1" ht="17.25">
      <c s="73">
        <v>2013102</v>
      </c>
      <c s="82" t="s">
        <v>995</v>
      </c>
      <c s="340">
        <v>45</v>
      </c>
    </row>
    <row customHeight="1" ht="17.25">
      <c s="73">
        <v>2013103</v>
      </c>
      <c s="82" t="s">
        <v>996</v>
      </c>
      <c s="340">
        <v>100</v>
      </c>
    </row>
    <row customHeight="1" ht="17.25">
      <c s="73">
        <v>2013105</v>
      </c>
      <c s="82" t="s">
        <v>1121</v>
      </c>
      <c s="340"/>
    </row>
    <row customHeight="1" ht="17.25">
      <c s="73">
        <v>2013150</v>
      </c>
      <c s="82" t="s">
        <v>1003</v>
      </c>
      <c s="340"/>
    </row>
    <row customHeight="1" ht="17.25">
      <c s="73">
        <v>2013199</v>
      </c>
      <c s="82" t="s">
        <v>1122</v>
      </c>
      <c s="340"/>
    </row>
    <row customHeight="1" ht="17.25">
      <c s="73">
        <v>20132</v>
      </c>
      <c s="80" t="s">
        <v>1123</v>
      </c>
      <c s="334">
        <f>SUM(C227:C231)</f>
        <v>530</v>
      </c>
    </row>
    <row customHeight="1" ht="17.25">
      <c s="73">
        <v>2013201</v>
      </c>
      <c s="82" t="s">
        <v>994</v>
      </c>
      <c s="340">
        <v>450</v>
      </c>
    </row>
    <row customHeight="1" ht="17.25">
      <c s="73">
        <v>2013202</v>
      </c>
      <c s="82" t="s">
        <v>995</v>
      </c>
      <c s="340">
        <v>6</v>
      </c>
    </row>
    <row customHeight="1" ht="17.25">
      <c s="73">
        <v>2013203</v>
      </c>
      <c s="82" t="s">
        <v>996</v>
      </c>
      <c s="340"/>
    </row>
    <row customHeight="1" ht="17.25">
      <c s="73">
        <v>2013250</v>
      </c>
      <c s="82" t="s">
        <v>1003</v>
      </c>
      <c s="340"/>
    </row>
    <row customHeight="1" ht="17.25">
      <c s="73">
        <v>2013299</v>
      </c>
      <c s="82" t="s">
        <v>1124</v>
      </c>
      <c s="340">
        <v>74</v>
      </c>
    </row>
    <row customHeight="1" ht="17.25">
      <c s="73">
        <v>20133</v>
      </c>
      <c s="80" t="s">
        <v>1125</v>
      </c>
      <c s="334">
        <f>SUM(C233:C237)</f>
        <v>431</v>
      </c>
    </row>
    <row customHeight="1" ht="17.25">
      <c s="73">
        <v>2013301</v>
      </c>
      <c s="82" t="s">
        <v>994</v>
      </c>
      <c s="340">
        <v>245</v>
      </c>
    </row>
    <row customHeight="1" ht="17.25">
      <c s="73">
        <v>2013302</v>
      </c>
      <c s="82" t="s">
        <v>995</v>
      </c>
      <c s="340"/>
    </row>
    <row customHeight="1" ht="17.25">
      <c s="73">
        <v>2013303</v>
      </c>
      <c s="82" t="s">
        <v>996</v>
      </c>
      <c s="340"/>
    </row>
    <row customHeight="1" ht="17.25">
      <c s="73">
        <v>2013350</v>
      </c>
      <c s="82" t="s">
        <v>1003</v>
      </c>
      <c s="340"/>
    </row>
    <row customHeight="1" ht="17.25">
      <c s="73">
        <v>2013399</v>
      </c>
      <c s="82" t="s">
        <v>1126</v>
      </c>
      <c s="340">
        <v>186</v>
      </c>
    </row>
    <row customHeight="1" ht="17.25">
      <c s="73">
        <v>20134</v>
      </c>
      <c s="80" t="s">
        <v>1127</v>
      </c>
      <c s="334">
        <f>SUM(C239:C243)</f>
        <v>134</v>
      </c>
    </row>
    <row customHeight="1" ht="17.25">
      <c s="73">
        <v>2013401</v>
      </c>
      <c s="82" t="s">
        <v>994</v>
      </c>
      <c s="340">
        <v>134</v>
      </c>
    </row>
    <row customHeight="1" ht="17.25">
      <c s="73">
        <v>2013402</v>
      </c>
      <c s="82" t="s">
        <v>995</v>
      </c>
      <c s="340"/>
    </row>
    <row customHeight="1" ht="17.25">
      <c s="73">
        <v>2013403</v>
      </c>
      <c s="82" t="s">
        <v>996</v>
      </c>
      <c s="340"/>
    </row>
    <row customHeight="1" ht="17.25">
      <c s="73">
        <v>2013450</v>
      </c>
      <c s="82" t="s">
        <v>1003</v>
      </c>
      <c s="340"/>
    </row>
    <row customHeight="1" ht="17.25">
      <c s="73">
        <v>2013499</v>
      </c>
      <c s="82" t="s">
        <v>1128</v>
      </c>
      <c s="340"/>
    </row>
    <row customHeight="1" ht="17.25">
      <c s="73">
        <v>20135</v>
      </c>
      <c s="80" t="s">
        <v>1129</v>
      </c>
      <c s="334">
        <f>SUM(C245:C249)</f>
        <v>0</v>
      </c>
    </row>
    <row customHeight="1" ht="17.25">
      <c s="73">
        <v>2013501</v>
      </c>
      <c s="82" t="s">
        <v>994</v>
      </c>
      <c s="340"/>
    </row>
    <row customHeight="1" ht="17.25">
      <c s="73">
        <v>2013502</v>
      </c>
      <c s="82" t="s">
        <v>995</v>
      </c>
      <c s="340"/>
    </row>
    <row customHeight="1" ht="17.25">
      <c s="73">
        <v>2013503</v>
      </c>
      <c s="82" t="s">
        <v>996</v>
      </c>
      <c s="340"/>
    </row>
    <row customHeight="1" ht="17.25">
      <c s="73">
        <v>2013550</v>
      </c>
      <c s="82" t="s">
        <v>1003</v>
      </c>
      <c s="340"/>
    </row>
    <row customHeight="1" ht="17.25">
      <c s="73">
        <v>2013599</v>
      </c>
      <c s="82" t="s">
        <v>1130</v>
      </c>
      <c s="340"/>
    </row>
    <row customHeight="1" ht="17.25">
      <c s="73">
        <v>20136</v>
      </c>
      <c s="80" t="s">
        <v>1131</v>
      </c>
      <c s="334">
        <f>SUM(C251:C255)</f>
        <v>2254</v>
      </c>
    </row>
    <row customHeight="1" ht="17.25">
      <c s="73">
        <v>2013601</v>
      </c>
      <c s="82" t="s">
        <v>994</v>
      </c>
      <c s="340">
        <v>613</v>
      </c>
    </row>
    <row customHeight="1" ht="17.25">
      <c s="73">
        <v>2013602</v>
      </c>
      <c s="82" t="s">
        <v>995</v>
      </c>
      <c s="340">
        <v>34</v>
      </c>
    </row>
    <row customHeight="1" ht="17.25">
      <c s="73">
        <v>2013603</v>
      </c>
      <c s="82" t="s">
        <v>996</v>
      </c>
      <c s="340"/>
    </row>
    <row customHeight="1" ht="17.25">
      <c s="73">
        <v>2013650</v>
      </c>
      <c s="82" t="s">
        <v>1003</v>
      </c>
      <c s="340"/>
    </row>
    <row customHeight="1" ht="17.25">
      <c s="73">
        <v>2013699</v>
      </c>
      <c s="82" t="s">
        <v>1132</v>
      </c>
      <c s="340">
        <v>1607</v>
      </c>
    </row>
    <row customHeight="1" ht="17.25">
      <c s="73">
        <v>20199</v>
      </c>
      <c s="80" t="s">
        <v>1133</v>
      </c>
      <c s="334">
        <f>SUM(C257:C258)</f>
        <v>543</v>
      </c>
    </row>
    <row customHeight="1" ht="17.25">
      <c s="73">
        <v>2019901</v>
      </c>
      <c s="82" t="s">
        <v>1134</v>
      </c>
      <c s="340"/>
    </row>
    <row customHeight="1" ht="17.25">
      <c s="73">
        <v>2019999</v>
      </c>
      <c s="82" t="s">
        <v>1135</v>
      </c>
      <c s="340">
        <v>543</v>
      </c>
    </row>
    <row customHeight="1" ht="17.25">
      <c s="73">
        <v>202</v>
      </c>
      <c s="80" t="s">
        <v>1136</v>
      </c>
      <c s="334">
        <f>SUM(C260,C267,C270,C277,C283,C287,C289,C294)</f>
        <v>0</v>
      </c>
    </row>
    <row customHeight="1" ht="17.25">
      <c s="73">
        <v>20201</v>
      </c>
      <c s="80" t="s">
        <v>1137</v>
      </c>
      <c s="334">
        <f>SUM(C261:C266)</f>
        <v>0</v>
      </c>
    </row>
    <row customHeight="1" ht="17.25">
      <c s="73">
        <v>2020101</v>
      </c>
      <c s="82" t="s">
        <v>994</v>
      </c>
      <c s="340"/>
    </row>
    <row customHeight="1" ht="17.25">
      <c s="73">
        <v>2020102</v>
      </c>
      <c s="82" t="s">
        <v>995</v>
      </c>
      <c s="340"/>
    </row>
    <row customHeight="1" ht="17.25">
      <c s="73">
        <v>2020103</v>
      </c>
      <c s="82" t="s">
        <v>996</v>
      </c>
      <c s="340"/>
    </row>
    <row customHeight="1" ht="17.25">
      <c s="73">
        <v>2020104</v>
      </c>
      <c s="82" t="s">
        <v>1121</v>
      </c>
      <c s="340"/>
    </row>
    <row customHeight="1" ht="17.25">
      <c s="73">
        <v>2020150</v>
      </c>
      <c s="82" t="s">
        <v>1003</v>
      </c>
      <c s="340"/>
    </row>
    <row customHeight="1" ht="17.25">
      <c s="73">
        <v>2020199</v>
      </c>
      <c s="82" t="s">
        <v>1138</v>
      </c>
      <c s="340"/>
    </row>
    <row customHeight="1" ht="17.25">
      <c s="73">
        <v>20202</v>
      </c>
      <c s="80" t="s">
        <v>1139</v>
      </c>
      <c s="334">
        <f>SUM(C268:C269)</f>
        <v>0</v>
      </c>
    </row>
    <row customHeight="1" ht="17.25">
      <c s="73">
        <v>2020201</v>
      </c>
      <c s="82" t="s">
        <v>1140</v>
      </c>
      <c s="340"/>
    </row>
    <row customHeight="1" ht="17.25">
      <c s="73">
        <v>2020202</v>
      </c>
      <c s="82" t="s">
        <v>1141</v>
      </c>
      <c s="340"/>
    </row>
    <row customHeight="1" ht="17.25">
      <c s="73">
        <v>20203</v>
      </c>
      <c s="80" t="s">
        <v>1142</v>
      </c>
      <c s="334">
        <f>SUM(C271:C276)</f>
        <v>0</v>
      </c>
    </row>
    <row customHeight="1" ht="17.25">
      <c s="73">
        <v>2020301</v>
      </c>
      <c s="82" t="s">
        <v>1143</v>
      </c>
      <c s="340"/>
    </row>
    <row customHeight="1" ht="17.25">
      <c s="73">
        <v>2020302</v>
      </c>
      <c s="82" t="s">
        <v>1144</v>
      </c>
      <c s="340"/>
    </row>
    <row customHeight="1" ht="17.25">
      <c s="73">
        <v>2020303</v>
      </c>
      <c s="82" t="s">
        <v>1145</v>
      </c>
      <c s="340"/>
    </row>
    <row customHeight="1" ht="17.25">
      <c s="73">
        <v>2020304</v>
      </c>
      <c s="82" t="s">
        <v>1146</v>
      </c>
      <c s="340"/>
    </row>
    <row customHeight="1" ht="17.25">
      <c s="73">
        <v>2020305</v>
      </c>
      <c s="82" t="s">
        <v>1147</v>
      </c>
      <c s="340"/>
    </row>
    <row customHeight="1" ht="17.25">
      <c s="73">
        <v>2020399</v>
      </c>
      <c s="82" t="s">
        <v>1148</v>
      </c>
      <c s="340"/>
    </row>
    <row customHeight="1" ht="17.25">
      <c s="73">
        <v>20204</v>
      </c>
      <c s="80" t="s">
        <v>1149</v>
      </c>
      <c s="334">
        <f>SUM(C278:C282)</f>
        <v>0</v>
      </c>
    </row>
    <row customHeight="1" ht="17.25">
      <c s="73">
        <v>2020401</v>
      </c>
      <c s="82" t="s">
        <v>1150</v>
      </c>
      <c s="340"/>
    </row>
    <row customHeight="1" ht="17.25">
      <c s="73">
        <v>2020402</v>
      </c>
      <c s="82" t="s">
        <v>1151</v>
      </c>
      <c s="340"/>
    </row>
    <row customHeight="1" ht="17.25">
      <c s="73">
        <v>2020403</v>
      </c>
      <c s="82" t="s">
        <v>1152</v>
      </c>
      <c s="340"/>
    </row>
    <row customHeight="1" ht="17.25">
      <c s="73">
        <v>2020404</v>
      </c>
      <c s="82" t="s">
        <v>1153</v>
      </c>
      <c s="340"/>
    </row>
    <row customHeight="1" ht="17.25">
      <c s="73">
        <v>2020499</v>
      </c>
      <c s="82" t="s">
        <v>1154</v>
      </c>
      <c s="340"/>
    </row>
    <row customHeight="1" ht="17.25">
      <c s="73">
        <v>20205</v>
      </c>
      <c s="80" t="s">
        <v>1155</v>
      </c>
      <c s="334">
        <f>SUM(C284:C286)</f>
        <v>0</v>
      </c>
    </row>
    <row customHeight="1" ht="17.25">
      <c s="73">
        <v>2020503</v>
      </c>
      <c s="82" t="s">
        <v>1156</v>
      </c>
      <c s="340"/>
    </row>
    <row customHeight="1" ht="17.25">
      <c s="73">
        <v>2020504</v>
      </c>
      <c s="82" t="s">
        <v>1157</v>
      </c>
      <c s="340"/>
    </row>
    <row customHeight="1" ht="17.25">
      <c s="73">
        <v>2020599</v>
      </c>
      <c s="82" t="s">
        <v>1158</v>
      </c>
      <c s="340"/>
    </row>
    <row customHeight="1" ht="17.25">
      <c s="73">
        <v>20206</v>
      </c>
      <c s="80" t="s">
        <v>1159</v>
      </c>
      <c s="334">
        <f>C288</f>
        <v>0</v>
      </c>
    </row>
    <row customHeight="1" ht="17.25">
      <c s="73">
        <v>2020601</v>
      </c>
      <c s="82" t="s">
        <v>1160</v>
      </c>
      <c s="340"/>
    </row>
    <row customHeight="1" ht="17.25">
      <c s="73">
        <v>20207</v>
      </c>
      <c s="80" t="s">
        <v>1161</v>
      </c>
      <c s="334">
        <f>SUM(C290:C293)</f>
        <v>0</v>
      </c>
    </row>
    <row customHeight="1" ht="17.25">
      <c s="73">
        <v>2020701</v>
      </c>
      <c s="82" t="s">
        <v>1162</v>
      </c>
      <c s="340"/>
    </row>
    <row customHeight="1" ht="17.25">
      <c s="73">
        <v>2020702</v>
      </c>
      <c s="82" t="s">
        <v>1163</v>
      </c>
      <c s="340"/>
    </row>
    <row customHeight="1" ht="17.25">
      <c s="73">
        <v>2020703</v>
      </c>
      <c s="82" t="s">
        <v>1164</v>
      </c>
      <c s="340"/>
    </row>
    <row customHeight="1" ht="17.25">
      <c s="73">
        <v>2020799</v>
      </c>
      <c s="82" t="s">
        <v>1165</v>
      </c>
      <c s="340"/>
    </row>
    <row customHeight="1" ht="17.25">
      <c s="73">
        <v>20299</v>
      </c>
      <c s="80" t="s">
        <v>1166</v>
      </c>
      <c s="334">
        <f>C295</f>
        <v>0</v>
      </c>
    </row>
    <row customHeight="1" ht="17.25">
      <c s="73">
        <v>2029901</v>
      </c>
      <c s="82" t="s">
        <v>1167</v>
      </c>
      <c s="340"/>
    </row>
    <row customHeight="1" ht="17.25">
      <c s="73">
        <v>203</v>
      </c>
      <c s="80" t="s">
        <v>1168</v>
      </c>
      <c s="334">
        <f>SUM(C297,C299,C301,C303,C312)</f>
        <v>725</v>
      </c>
    </row>
    <row customHeight="1" ht="17.25">
      <c s="73">
        <v>20301</v>
      </c>
      <c s="80" t="s">
        <v>1169</v>
      </c>
      <c s="334">
        <f>C298</f>
        <v>0</v>
      </c>
    </row>
    <row customHeight="1" ht="17.25">
      <c s="73">
        <v>2030101</v>
      </c>
      <c s="82" t="s">
        <v>1170</v>
      </c>
      <c s="340"/>
    </row>
    <row customHeight="1" ht="17.25">
      <c s="73">
        <v>20304</v>
      </c>
      <c s="80" t="s">
        <v>1171</v>
      </c>
      <c s="334">
        <f>C300</f>
        <v>0</v>
      </c>
    </row>
    <row customHeight="1" ht="17.25">
      <c s="73">
        <v>2030401</v>
      </c>
      <c s="82" t="s">
        <v>1172</v>
      </c>
      <c s="340"/>
    </row>
    <row customHeight="1" ht="17.25">
      <c s="73">
        <v>20305</v>
      </c>
      <c s="80" t="s">
        <v>1173</v>
      </c>
      <c s="334">
        <f>C302</f>
        <v>0</v>
      </c>
    </row>
    <row customHeight="1" ht="17.25">
      <c s="73">
        <v>2030501</v>
      </c>
      <c s="82" t="s">
        <v>1174</v>
      </c>
      <c s="340"/>
    </row>
    <row customHeight="1" ht="17.25">
      <c s="73">
        <v>20306</v>
      </c>
      <c s="80" t="s">
        <v>1175</v>
      </c>
      <c s="334">
        <f>SUM(C304:C311)</f>
        <v>725</v>
      </c>
    </row>
    <row customHeight="1" ht="17.25">
      <c s="73">
        <v>2030601</v>
      </c>
      <c s="82" t="s">
        <v>1176</v>
      </c>
      <c s="340"/>
    </row>
    <row customHeight="1" ht="17.25">
      <c s="73">
        <v>2030602</v>
      </c>
      <c s="82" t="s">
        <v>1177</v>
      </c>
      <c s="340"/>
    </row>
    <row customHeight="1" ht="17.25">
      <c s="73">
        <v>2030603</v>
      </c>
      <c s="82" t="s">
        <v>1178</v>
      </c>
      <c s="340">
        <v>100</v>
      </c>
    </row>
    <row customHeight="1" ht="17.25">
      <c s="73">
        <v>2030604</v>
      </c>
      <c s="82" t="s">
        <v>1179</v>
      </c>
      <c s="340"/>
    </row>
    <row customHeight="1" ht="17.25">
      <c s="73">
        <v>2030605</v>
      </c>
      <c s="82" t="s">
        <v>1180</v>
      </c>
      <c s="340"/>
    </row>
    <row customHeight="1" ht="17.25">
      <c s="73">
        <v>2030606</v>
      </c>
      <c s="82" t="s">
        <v>1181</v>
      </c>
      <c s="340">
        <v>73</v>
      </c>
    </row>
    <row customHeight="1" ht="17.25">
      <c s="73">
        <v>2030607</v>
      </c>
      <c s="82" t="s">
        <v>1182</v>
      </c>
      <c s="340">
        <v>552</v>
      </c>
    </row>
    <row customHeight="1" ht="17.25">
      <c s="73" t="s">
        <v>1183</v>
      </c>
      <c s="82" t="s">
        <v>1184</v>
      </c>
      <c s="340"/>
    </row>
    <row customHeight="1" ht="17.25">
      <c s="73">
        <v>20399</v>
      </c>
      <c s="80" t="s">
        <v>1185</v>
      </c>
      <c s="334">
        <f>C313</f>
        <v>0</v>
      </c>
    </row>
    <row customHeight="1" ht="17.25">
      <c s="73">
        <v>2039901</v>
      </c>
      <c s="82" t="s">
        <v>1186</v>
      </c>
      <c s="340"/>
    </row>
    <row customHeight="1" ht="17.25">
      <c s="73">
        <v>204</v>
      </c>
      <c s="80" t="s">
        <v>1187</v>
      </c>
      <c s="334">
        <f>SUM(C315,C326,C348,C355,C367,C376,C388,C397,C406,C414,C422)</f>
        <v>9763</v>
      </c>
    </row>
    <row customHeight="1" ht="17.25">
      <c s="73">
        <v>20401</v>
      </c>
      <c s="80" t="s">
        <v>1188</v>
      </c>
      <c s="334">
        <f>SUM(C316:C325)</f>
        <v>808</v>
      </c>
    </row>
    <row customHeight="1" ht="17.25">
      <c s="73">
        <v>2040101</v>
      </c>
      <c s="82" t="s">
        <v>1189</v>
      </c>
      <c s="340">
        <v>89</v>
      </c>
    </row>
    <row customHeight="1" ht="17.25">
      <c s="73">
        <v>2040102</v>
      </c>
      <c s="82" t="s">
        <v>1190</v>
      </c>
      <c s="340"/>
    </row>
    <row customHeight="1" ht="17.25">
      <c s="73">
        <v>2040103</v>
      </c>
      <c s="82" t="s">
        <v>1191</v>
      </c>
      <c s="340">
        <v>719</v>
      </c>
    </row>
    <row customHeight="1" ht="17.25">
      <c s="73">
        <v>2040104</v>
      </c>
      <c s="82" t="s">
        <v>1192</v>
      </c>
      <c s="340"/>
    </row>
    <row customHeight="1" ht="17.25">
      <c s="73">
        <v>2040105</v>
      </c>
      <c s="82" t="s">
        <v>1193</v>
      </c>
      <c s="340"/>
    </row>
    <row customHeight="1" ht="17.25">
      <c s="73">
        <v>2040106</v>
      </c>
      <c s="82" t="s">
        <v>1194</v>
      </c>
      <c s="340"/>
    </row>
    <row customHeight="1" ht="17.25">
      <c s="73">
        <v>2040107</v>
      </c>
      <c s="82" t="s">
        <v>1195</v>
      </c>
      <c s="340"/>
    </row>
    <row customHeight="1" ht="17.25">
      <c s="73">
        <v>2040108</v>
      </c>
      <c s="82" t="s">
        <v>1196</v>
      </c>
      <c s="340"/>
    </row>
    <row customHeight="1" ht="17.25">
      <c s="73">
        <v>2040109</v>
      </c>
      <c s="82" t="s">
        <v>1197</v>
      </c>
      <c s="340"/>
    </row>
    <row customHeight="1" ht="17.25">
      <c s="73">
        <v>2040199</v>
      </c>
      <c s="82" t="s">
        <v>1198</v>
      </c>
      <c s="340"/>
    </row>
    <row customHeight="1" ht="17.25">
      <c s="73">
        <v>20402</v>
      </c>
      <c s="80" t="s">
        <v>1199</v>
      </c>
      <c s="334">
        <f>SUM(C327:C347)</f>
        <v>5656</v>
      </c>
    </row>
    <row customHeight="1" ht="17.25">
      <c s="73">
        <v>2040201</v>
      </c>
      <c s="82" t="s">
        <v>994</v>
      </c>
      <c s="340">
        <v>3414</v>
      </c>
    </row>
    <row customHeight="1" ht="17.25">
      <c s="73">
        <v>2040202</v>
      </c>
      <c s="82" t="s">
        <v>995</v>
      </c>
      <c s="340">
        <v>879</v>
      </c>
    </row>
    <row customHeight="1" ht="17.25">
      <c s="73">
        <v>2040203</v>
      </c>
      <c s="82" t="s">
        <v>996</v>
      </c>
      <c s="340"/>
    </row>
    <row customHeight="1" ht="17.25">
      <c s="73">
        <v>2040204</v>
      </c>
      <c s="82" t="s">
        <v>1200</v>
      </c>
      <c s="340"/>
    </row>
    <row customHeight="1" ht="17.25">
      <c s="73">
        <v>2040205</v>
      </c>
      <c s="82" t="s">
        <v>1201</v>
      </c>
      <c s="340"/>
    </row>
    <row customHeight="1" ht="17.25">
      <c s="73">
        <v>2040206</v>
      </c>
      <c s="82" t="s">
        <v>1202</v>
      </c>
      <c s="340"/>
    </row>
    <row customHeight="1" ht="17.25">
      <c s="73">
        <v>2040207</v>
      </c>
      <c s="82" t="s">
        <v>1203</v>
      </c>
      <c s="340"/>
    </row>
    <row customHeight="1" ht="17.25">
      <c s="73">
        <v>2040208</v>
      </c>
      <c s="82" t="s">
        <v>1204</v>
      </c>
      <c s="340">
        <v>27</v>
      </c>
    </row>
    <row customHeight="1" ht="17.25">
      <c s="73">
        <v>2040209</v>
      </c>
      <c s="82" t="s">
        <v>1205</v>
      </c>
      <c s="340"/>
    </row>
    <row customHeight="1" ht="17.25">
      <c s="73">
        <v>2040210</v>
      </c>
      <c s="82" t="s">
        <v>1206</v>
      </c>
      <c s="340">
        <v>20</v>
      </c>
    </row>
    <row customHeight="1" ht="17.25">
      <c s="73">
        <v>2040211</v>
      </c>
      <c s="82" t="s">
        <v>1207</v>
      </c>
      <c s="340">
        <v>18</v>
      </c>
    </row>
    <row customHeight="1" ht="17.25">
      <c s="73">
        <v>2040212</v>
      </c>
      <c s="82" t="s">
        <v>1208</v>
      </c>
      <c s="340">
        <v>99</v>
      </c>
    </row>
    <row customHeight="1" ht="17.25">
      <c s="73">
        <v>2040213</v>
      </c>
      <c s="82" t="s">
        <v>1209</v>
      </c>
      <c s="340"/>
    </row>
    <row customHeight="1" ht="17.25">
      <c s="73">
        <v>2040214</v>
      </c>
      <c s="82" t="s">
        <v>1210</v>
      </c>
      <c s="340">
        <v>13</v>
      </c>
    </row>
    <row customHeight="1" ht="17.25">
      <c s="73">
        <v>2040215</v>
      </c>
      <c s="82" t="s">
        <v>1211</v>
      </c>
      <c s="340">
        <v>18</v>
      </c>
    </row>
    <row customHeight="1" ht="17.25">
      <c s="73">
        <v>2040216</v>
      </c>
      <c s="82" t="s">
        <v>1212</v>
      </c>
      <c s="340"/>
    </row>
    <row customHeight="1" ht="17.25">
      <c s="73">
        <v>2040217</v>
      </c>
      <c s="82" t="s">
        <v>1213</v>
      </c>
      <c s="340">
        <v>88</v>
      </c>
    </row>
    <row customHeight="1" ht="17.25">
      <c s="73">
        <v>2040218</v>
      </c>
      <c s="82" t="s">
        <v>1214</v>
      </c>
      <c s="340"/>
    </row>
    <row customHeight="1" ht="17.25">
      <c s="73">
        <v>2040219</v>
      </c>
      <c s="82" t="s">
        <v>1037</v>
      </c>
      <c s="340"/>
    </row>
    <row customHeight="1" ht="17.25">
      <c s="73">
        <v>2040250</v>
      </c>
      <c s="82" t="s">
        <v>1003</v>
      </c>
      <c s="340"/>
    </row>
    <row customHeight="1" ht="17.25">
      <c s="73">
        <v>2040299</v>
      </c>
      <c s="82" t="s">
        <v>1215</v>
      </c>
      <c s="340">
        <v>1080</v>
      </c>
    </row>
    <row customHeight="1" ht="17.25">
      <c s="73">
        <v>20403</v>
      </c>
      <c s="80" t="s">
        <v>1216</v>
      </c>
      <c s="334">
        <f>SUM(C349:C354)</f>
        <v>0</v>
      </c>
    </row>
    <row customHeight="1" ht="17.25">
      <c s="73">
        <v>2040301</v>
      </c>
      <c s="82" t="s">
        <v>994</v>
      </c>
      <c s="340"/>
    </row>
    <row customHeight="1" ht="17.25">
      <c s="73">
        <v>2040302</v>
      </c>
      <c s="82" t="s">
        <v>995</v>
      </c>
      <c s="340"/>
    </row>
    <row customHeight="1" ht="17.25">
      <c s="73">
        <v>2040303</v>
      </c>
      <c s="82" t="s">
        <v>996</v>
      </c>
      <c s="340"/>
    </row>
    <row customHeight="1" ht="17.25">
      <c s="73">
        <v>2040304</v>
      </c>
      <c s="82" t="s">
        <v>1217</v>
      </c>
      <c s="340"/>
    </row>
    <row customHeight="1" ht="17.25">
      <c s="73">
        <v>2040350</v>
      </c>
      <c s="82" t="s">
        <v>1003</v>
      </c>
      <c s="340"/>
    </row>
    <row customHeight="1" ht="17.25">
      <c s="73">
        <v>2040399</v>
      </c>
      <c s="82" t="s">
        <v>1218</v>
      </c>
      <c s="340"/>
    </row>
    <row customHeight="1" ht="17.25">
      <c s="73">
        <v>20404</v>
      </c>
      <c s="80" t="s">
        <v>1219</v>
      </c>
      <c s="334">
        <f>SUM(C356:C366)</f>
        <v>1482</v>
      </c>
    </row>
    <row customHeight="1" ht="17.25">
      <c s="73">
        <v>2040401</v>
      </c>
      <c s="82" t="s">
        <v>994</v>
      </c>
      <c s="340">
        <v>578</v>
      </c>
    </row>
    <row customHeight="1" ht="17.25">
      <c s="73">
        <v>2040402</v>
      </c>
      <c s="82" t="s">
        <v>995</v>
      </c>
      <c s="340">
        <v>144</v>
      </c>
    </row>
    <row customHeight="1" ht="17.25">
      <c s="73">
        <v>2040403</v>
      </c>
      <c s="82" t="s">
        <v>996</v>
      </c>
      <c s="340"/>
    </row>
    <row customHeight="1" ht="17.25">
      <c s="73">
        <v>2040404</v>
      </c>
      <c s="82" t="s">
        <v>1220</v>
      </c>
      <c s="340">
        <v>100</v>
      </c>
    </row>
    <row customHeight="1" ht="17.25">
      <c s="73">
        <v>2040405</v>
      </c>
      <c s="82" t="s">
        <v>1221</v>
      </c>
      <c s="340"/>
    </row>
    <row customHeight="1" ht="17.25">
      <c s="73">
        <v>2040406</v>
      </c>
      <c s="82" t="s">
        <v>1222</v>
      </c>
      <c s="340"/>
    </row>
    <row customHeight="1" ht="17.25">
      <c s="73">
        <v>2040407</v>
      </c>
      <c s="82" t="s">
        <v>1223</v>
      </c>
      <c s="340"/>
    </row>
    <row customHeight="1" ht="17.25">
      <c s="73">
        <v>2040408</v>
      </c>
      <c s="82" t="s">
        <v>1224</v>
      </c>
      <c s="340"/>
    </row>
    <row customHeight="1" ht="17.25">
      <c s="73">
        <v>2040409</v>
      </c>
      <c s="82" t="s">
        <v>1225</v>
      </c>
      <c s="340">
        <v>660</v>
      </c>
    </row>
    <row customHeight="1" ht="17.25">
      <c s="73">
        <v>2040450</v>
      </c>
      <c s="82" t="s">
        <v>1003</v>
      </c>
      <c s="340"/>
    </row>
    <row customHeight="1" ht="17.25">
      <c s="73">
        <v>2040499</v>
      </c>
      <c s="82" t="s">
        <v>1226</v>
      </c>
      <c s="340"/>
    </row>
    <row customHeight="1" ht="17.25">
      <c s="73">
        <v>20405</v>
      </c>
      <c s="80" t="s">
        <v>1227</v>
      </c>
      <c s="334">
        <f>SUM(C368:C375)</f>
        <v>1168</v>
      </c>
    </row>
    <row customHeight="1" ht="17.25">
      <c s="73">
        <v>2040501</v>
      </c>
      <c s="82" t="s">
        <v>994</v>
      </c>
      <c s="340">
        <v>726</v>
      </c>
    </row>
    <row customHeight="1" ht="17.25">
      <c s="73">
        <v>2040502</v>
      </c>
      <c s="82" t="s">
        <v>995</v>
      </c>
      <c s="340">
        <v>385</v>
      </c>
    </row>
    <row customHeight="1" ht="17.25">
      <c s="73">
        <v>2040503</v>
      </c>
      <c s="82" t="s">
        <v>996</v>
      </c>
      <c s="340"/>
    </row>
    <row customHeight="1" ht="17.25">
      <c s="73">
        <v>2040504</v>
      </c>
      <c s="82" t="s">
        <v>1228</v>
      </c>
      <c s="340"/>
    </row>
    <row customHeight="1" ht="17.25">
      <c s="73">
        <v>2040505</v>
      </c>
      <c s="82" t="s">
        <v>1229</v>
      </c>
      <c s="340"/>
    </row>
    <row customHeight="1" ht="17.25">
      <c s="73">
        <v>2040506</v>
      </c>
      <c s="82" t="s">
        <v>1230</v>
      </c>
      <c s="340">
        <v>57</v>
      </c>
    </row>
    <row customHeight="1" ht="17.25">
      <c s="73">
        <v>2040550</v>
      </c>
      <c s="82" t="s">
        <v>1003</v>
      </c>
      <c s="340"/>
    </row>
    <row customHeight="1" ht="17.25">
      <c s="73">
        <v>2040599</v>
      </c>
      <c s="82" t="s">
        <v>1231</v>
      </c>
      <c s="340"/>
    </row>
    <row customHeight="1" ht="17.25">
      <c s="73">
        <v>20406</v>
      </c>
      <c s="80" t="s">
        <v>1232</v>
      </c>
      <c s="334">
        <f>SUM(C377:C387)</f>
        <v>617</v>
      </c>
    </row>
    <row customHeight="1" ht="17.25">
      <c s="73">
        <v>2040601</v>
      </c>
      <c s="82" t="s">
        <v>994</v>
      </c>
      <c s="340">
        <v>434</v>
      </c>
    </row>
    <row customHeight="1" ht="17.25">
      <c s="73">
        <v>2040602</v>
      </c>
      <c s="82" t="s">
        <v>995</v>
      </c>
      <c s="340">
        <v>107</v>
      </c>
    </row>
    <row customHeight="1" ht="17.25">
      <c s="73">
        <v>2040603</v>
      </c>
      <c s="82" t="s">
        <v>996</v>
      </c>
      <c s="340"/>
    </row>
    <row customHeight="1" ht="17.25">
      <c s="73">
        <v>2040604</v>
      </c>
      <c s="82" t="s">
        <v>1233</v>
      </c>
      <c s="340">
        <v>6</v>
      </c>
    </row>
    <row customHeight="1" ht="17.25">
      <c s="73">
        <v>2040605</v>
      </c>
      <c s="82" t="s">
        <v>1234</v>
      </c>
      <c s="340">
        <v>39</v>
      </c>
    </row>
    <row customHeight="1" ht="17.25">
      <c s="73">
        <v>2040606</v>
      </c>
      <c s="82" t="s">
        <v>1235</v>
      </c>
      <c s="340"/>
    </row>
    <row customHeight="1" ht="17.25">
      <c s="73">
        <v>2040607</v>
      </c>
      <c s="82" t="s">
        <v>1236</v>
      </c>
      <c s="340">
        <v>16</v>
      </c>
    </row>
    <row customHeight="1" ht="17.25">
      <c s="73">
        <v>2040608</v>
      </c>
      <c s="82" t="s">
        <v>1237</v>
      </c>
      <c s="340"/>
    </row>
    <row customHeight="1" ht="17.25">
      <c s="73">
        <v>2040609</v>
      </c>
      <c s="82" t="s">
        <v>1238</v>
      </c>
      <c s="340"/>
    </row>
    <row customHeight="1" ht="17.25">
      <c s="73">
        <v>2040650</v>
      </c>
      <c s="82" t="s">
        <v>1003</v>
      </c>
      <c s="340"/>
    </row>
    <row customHeight="1" ht="17.25">
      <c s="73">
        <v>2040699</v>
      </c>
      <c s="82" t="s">
        <v>1239</v>
      </c>
      <c s="340">
        <v>15</v>
      </c>
    </row>
    <row customHeight="1" ht="17.25">
      <c s="73">
        <v>20407</v>
      </c>
      <c s="80" t="s">
        <v>1240</v>
      </c>
      <c s="334">
        <f>SUM(C389:C396)</f>
        <v>0</v>
      </c>
    </row>
    <row customHeight="1" ht="17.25">
      <c s="73">
        <v>2040701</v>
      </c>
      <c s="82" t="s">
        <v>994</v>
      </c>
      <c s="340"/>
    </row>
    <row customHeight="1" ht="17.25">
      <c s="73">
        <v>2040702</v>
      </c>
      <c s="82" t="s">
        <v>995</v>
      </c>
      <c s="340"/>
    </row>
    <row customHeight="1" ht="17.25">
      <c s="73">
        <v>2040703</v>
      </c>
      <c s="82" t="s">
        <v>996</v>
      </c>
      <c s="340"/>
    </row>
    <row customHeight="1" ht="17.25">
      <c s="73">
        <v>2040704</v>
      </c>
      <c s="82" t="s">
        <v>1241</v>
      </c>
      <c s="340"/>
    </row>
    <row customHeight="1" ht="17.25">
      <c s="73">
        <v>2040705</v>
      </c>
      <c s="82" t="s">
        <v>1242</v>
      </c>
      <c s="340"/>
    </row>
    <row customHeight="1" ht="17.25">
      <c s="73">
        <v>2040706</v>
      </c>
      <c s="82" t="s">
        <v>1243</v>
      </c>
      <c s="340"/>
    </row>
    <row customHeight="1" ht="17.25">
      <c s="73">
        <v>2040750</v>
      </c>
      <c s="82" t="s">
        <v>1003</v>
      </c>
      <c s="340"/>
    </row>
    <row customHeight="1" ht="17.25">
      <c s="73">
        <v>2040799</v>
      </c>
      <c s="82" t="s">
        <v>1244</v>
      </c>
      <c s="340"/>
    </row>
    <row customHeight="1" ht="17.25">
      <c s="73">
        <v>20408</v>
      </c>
      <c s="80" t="s">
        <v>1245</v>
      </c>
      <c s="334">
        <f>SUM(C398:C405)</f>
        <v>0</v>
      </c>
    </row>
    <row customHeight="1" ht="17.25">
      <c s="73">
        <v>2040801</v>
      </c>
      <c s="82" t="s">
        <v>994</v>
      </c>
      <c s="340"/>
    </row>
    <row customHeight="1" ht="17.25">
      <c s="73">
        <v>2040802</v>
      </c>
      <c s="82" t="s">
        <v>995</v>
      </c>
      <c s="340"/>
    </row>
    <row customHeight="1" ht="17.25">
      <c s="73">
        <v>2040803</v>
      </c>
      <c s="82" t="s">
        <v>996</v>
      </c>
      <c s="340"/>
    </row>
    <row customHeight="1" ht="17.25">
      <c s="73">
        <v>2040804</v>
      </c>
      <c s="82" t="s">
        <v>1246</v>
      </c>
      <c s="340"/>
    </row>
    <row customHeight="1" ht="17.25">
      <c s="73">
        <v>2040805</v>
      </c>
      <c s="82" t="s">
        <v>1247</v>
      </c>
      <c s="340"/>
    </row>
    <row customHeight="1" ht="17.25">
      <c s="73">
        <v>2040806</v>
      </c>
      <c s="82" t="s">
        <v>1248</v>
      </c>
      <c s="340"/>
    </row>
    <row customHeight="1" ht="17.25">
      <c s="73">
        <v>2040850</v>
      </c>
      <c s="82" t="s">
        <v>1003</v>
      </c>
      <c s="340"/>
    </row>
    <row customHeight="1" ht="17.25">
      <c s="73">
        <v>2040899</v>
      </c>
      <c s="82" t="s">
        <v>1249</v>
      </c>
      <c s="340"/>
    </row>
    <row customHeight="1" ht="17.25">
      <c s="73">
        <v>20409</v>
      </c>
      <c s="80" t="s">
        <v>1250</v>
      </c>
      <c s="334">
        <f>SUM(C407:C413)</f>
        <v>0</v>
      </c>
    </row>
    <row customHeight="1" ht="17.25">
      <c s="73">
        <v>2040901</v>
      </c>
      <c s="82" t="s">
        <v>994</v>
      </c>
      <c s="340"/>
    </row>
    <row customHeight="1" ht="17.25">
      <c s="73">
        <v>2040902</v>
      </c>
      <c s="82" t="s">
        <v>995</v>
      </c>
      <c s="340"/>
    </row>
    <row customHeight="1" ht="17.25">
      <c s="73">
        <v>2040903</v>
      </c>
      <c s="82" t="s">
        <v>996</v>
      </c>
      <c s="340"/>
    </row>
    <row customHeight="1" ht="17.25">
      <c s="73">
        <v>2040904</v>
      </c>
      <c s="82" t="s">
        <v>1251</v>
      </c>
      <c s="340"/>
    </row>
    <row customHeight="1" ht="17.25">
      <c s="73">
        <v>2040905</v>
      </c>
      <c s="82" t="s">
        <v>1252</v>
      </c>
      <c s="340"/>
    </row>
    <row customHeight="1" ht="17.25">
      <c s="73">
        <v>2040950</v>
      </c>
      <c s="82" t="s">
        <v>1003</v>
      </c>
      <c s="340"/>
    </row>
    <row customHeight="1" ht="17.25">
      <c s="73">
        <v>2040999</v>
      </c>
      <c s="82" t="s">
        <v>1253</v>
      </c>
      <c s="340"/>
    </row>
    <row customHeight="1" ht="17.25">
      <c s="73">
        <v>20410</v>
      </c>
      <c s="80" t="s">
        <v>1254</v>
      </c>
      <c s="334">
        <f>SUM(C415:C421)</f>
        <v>0</v>
      </c>
    </row>
    <row customHeight="1" ht="17.25">
      <c s="73">
        <v>2041001</v>
      </c>
      <c s="82" t="s">
        <v>994</v>
      </c>
      <c s="340"/>
    </row>
    <row customHeight="1" ht="17.25">
      <c s="73">
        <v>2041002</v>
      </c>
      <c s="82" t="s">
        <v>995</v>
      </c>
      <c s="340"/>
    </row>
    <row customHeight="1" ht="17.25">
      <c s="73">
        <v>2041003</v>
      </c>
      <c s="82" t="s">
        <v>1255</v>
      </c>
      <c s="340"/>
    </row>
    <row customHeight="1" ht="17.25">
      <c s="73">
        <v>2041004</v>
      </c>
      <c s="82" t="s">
        <v>1256</v>
      </c>
      <c s="340"/>
    </row>
    <row customHeight="1" ht="17.25">
      <c s="73">
        <v>2041005</v>
      </c>
      <c s="82" t="s">
        <v>1257</v>
      </c>
      <c s="340"/>
    </row>
    <row customHeight="1" ht="17.25">
      <c s="73">
        <v>2041006</v>
      </c>
      <c s="82" t="s">
        <v>1212</v>
      </c>
      <c s="340"/>
    </row>
    <row customHeight="1" ht="17.25">
      <c s="73">
        <v>2041099</v>
      </c>
      <c s="82" t="s">
        <v>1258</v>
      </c>
      <c s="340"/>
    </row>
    <row customHeight="1" ht="17.25">
      <c s="73">
        <v>20499</v>
      </c>
      <c s="80" t="s">
        <v>1259</v>
      </c>
      <c s="334">
        <f>C423+C424</f>
        <v>32</v>
      </c>
    </row>
    <row customHeight="1" ht="17.25">
      <c s="73">
        <v>2049901</v>
      </c>
      <c s="82" t="s">
        <v>1260</v>
      </c>
      <c s="340">
        <v>32</v>
      </c>
    </row>
    <row customHeight="1" ht="17.25">
      <c s="73">
        <v>2049902</v>
      </c>
      <c s="82" t="s">
        <v>1261</v>
      </c>
      <c s="340"/>
    </row>
    <row customHeight="1" ht="17.25">
      <c s="73">
        <v>205</v>
      </c>
      <c s="80" t="s">
        <v>1262</v>
      </c>
      <c s="334">
        <f>SUM(C426,C431,C440,C447,C453,C457,C461,C465,C471,C478)</f>
        <v>45987</v>
      </c>
    </row>
    <row customHeight="1" ht="17.25">
      <c s="73">
        <v>20501</v>
      </c>
      <c s="80" t="s">
        <v>1263</v>
      </c>
      <c s="334">
        <f>SUM(C427:C430)</f>
        <v>2533</v>
      </c>
    </row>
    <row customHeight="1" ht="17.25">
      <c s="73">
        <v>2050101</v>
      </c>
      <c s="82" t="s">
        <v>994</v>
      </c>
      <c s="340">
        <v>931</v>
      </c>
    </row>
    <row customHeight="1" ht="17.25">
      <c s="73">
        <v>2050102</v>
      </c>
      <c s="82" t="s">
        <v>995</v>
      </c>
      <c s="340"/>
    </row>
    <row customHeight="1" ht="17.25">
      <c s="73">
        <v>2050103</v>
      </c>
      <c s="82" t="s">
        <v>996</v>
      </c>
      <c s="340"/>
    </row>
    <row customHeight="1" ht="17.25">
      <c s="73">
        <v>2050199</v>
      </c>
      <c s="82" t="s">
        <v>1264</v>
      </c>
      <c s="340">
        <v>1602</v>
      </c>
    </row>
    <row customHeight="1" ht="17.25">
      <c s="73">
        <v>20502</v>
      </c>
      <c s="80" t="s">
        <v>1265</v>
      </c>
      <c s="334">
        <f>SUM(C432:C439)</f>
        <v>40149</v>
      </c>
    </row>
    <row customHeight="1" ht="17.25">
      <c s="73">
        <v>2050201</v>
      </c>
      <c s="82" t="s">
        <v>1266</v>
      </c>
      <c s="340">
        <v>442</v>
      </c>
    </row>
    <row customHeight="1" ht="17.25">
      <c s="73">
        <v>2050202</v>
      </c>
      <c s="82" t="s">
        <v>1267</v>
      </c>
      <c s="340">
        <v>5767</v>
      </c>
    </row>
    <row customHeight="1" ht="17.25">
      <c s="73">
        <v>2050203</v>
      </c>
      <c s="82" t="s">
        <v>1268</v>
      </c>
      <c s="340">
        <v>7441</v>
      </c>
    </row>
    <row customHeight="1" ht="17.25">
      <c s="73">
        <v>2050204</v>
      </c>
      <c s="82" t="s">
        <v>1269</v>
      </c>
      <c s="340">
        <v>4163</v>
      </c>
    </row>
    <row customHeight="1" ht="17.25">
      <c s="73">
        <v>2050205</v>
      </c>
      <c s="82" t="s">
        <v>1270</v>
      </c>
      <c s="340"/>
    </row>
    <row customHeight="1" ht="17.25">
      <c s="73">
        <v>2050206</v>
      </c>
      <c s="82" t="s">
        <v>1271</v>
      </c>
      <c s="340"/>
    </row>
    <row customHeight="1" ht="17.25">
      <c s="73">
        <v>2050207</v>
      </c>
      <c s="82" t="s">
        <v>1272</v>
      </c>
      <c s="340"/>
    </row>
    <row customHeight="1" ht="17.25">
      <c s="73">
        <v>2050299</v>
      </c>
      <c s="82" t="s">
        <v>1273</v>
      </c>
      <c s="340">
        <v>22336</v>
      </c>
    </row>
    <row customHeight="1" ht="17.25">
      <c s="73">
        <v>20503</v>
      </c>
      <c s="80" t="s">
        <v>1274</v>
      </c>
      <c s="334">
        <f>SUM(C441:C446)</f>
        <v>2375</v>
      </c>
    </row>
    <row customHeight="1" ht="17.25">
      <c s="73">
        <v>2050301</v>
      </c>
      <c s="82" t="s">
        <v>1275</v>
      </c>
      <c s="340"/>
    </row>
    <row customHeight="1" ht="17.25">
      <c s="73">
        <v>2050302</v>
      </c>
      <c s="82" t="s">
        <v>1276</v>
      </c>
      <c s="340">
        <v>1727</v>
      </c>
    </row>
    <row customHeight="1" ht="17.25">
      <c s="73">
        <v>2050303</v>
      </c>
      <c s="82" t="s">
        <v>1277</v>
      </c>
      <c s="340"/>
    </row>
    <row customHeight="1" ht="17.25">
      <c s="73">
        <v>2050304</v>
      </c>
      <c s="82" t="s">
        <v>1278</v>
      </c>
      <c s="340"/>
    </row>
    <row customHeight="1" ht="17.25">
      <c s="73">
        <v>2050305</v>
      </c>
      <c s="82" t="s">
        <v>1279</v>
      </c>
      <c s="340"/>
    </row>
    <row customHeight="1" ht="17.25">
      <c s="73">
        <v>2050399</v>
      </c>
      <c s="82" t="s">
        <v>1280</v>
      </c>
      <c s="340">
        <v>648</v>
      </c>
    </row>
    <row customHeight="1" ht="17.25">
      <c s="73">
        <v>20504</v>
      </c>
      <c s="80" t="s">
        <v>1281</v>
      </c>
      <c s="334">
        <f>SUM(C448:C452)</f>
        <v>0</v>
      </c>
    </row>
    <row customHeight="1" ht="17.25">
      <c s="73">
        <v>2050401</v>
      </c>
      <c s="82" t="s">
        <v>1282</v>
      </c>
      <c s="340"/>
    </row>
    <row customHeight="1" ht="17.25">
      <c s="73">
        <v>2050402</v>
      </c>
      <c s="82" t="s">
        <v>1283</v>
      </c>
      <c s="340"/>
    </row>
    <row customHeight="1" ht="17.25">
      <c s="73">
        <v>2050403</v>
      </c>
      <c s="82" t="s">
        <v>1284</v>
      </c>
      <c s="340"/>
    </row>
    <row customHeight="1" ht="17.25">
      <c s="73">
        <v>2050404</v>
      </c>
      <c s="82" t="s">
        <v>1285</v>
      </c>
      <c s="340"/>
    </row>
    <row customHeight="1" ht="17.25">
      <c s="73">
        <v>2050499</v>
      </c>
      <c s="82" t="s">
        <v>1286</v>
      </c>
      <c s="340"/>
    </row>
    <row customHeight="1" ht="17.25">
      <c s="73">
        <v>20505</v>
      </c>
      <c s="80" t="s">
        <v>1287</v>
      </c>
      <c s="334">
        <f>SUM(C454:C456)</f>
        <v>0</v>
      </c>
    </row>
    <row customHeight="1" ht="17.25">
      <c s="73">
        <v>2050501</v>
      </c>
      <c s="82" t="s">
        <v>1288</v>
      </c>
      <c s="340"/>
    </row>
    <row customHeight="1" ht="17.25">
      <c s="73">
        <v>2050502</v>
      </c>
      <c s="82" t="s">
        <v>1289</v>
      </c>
      <c s="340"/>
    </row>
    <row customHeight="1" ht="17.25">
      <c s="73">
        <v>2050599</v>
      </c>
      <c s="82" t="s">
        <v>1290</v>
      </c>
      <c s="340"/>
    </row>
    <row customHeight="1" ht="17.25">
      <c s="73">
        <v>20506</v>
      </c>
      <c s="80" t="s">
        <v>1291</v>
      </c>
      <c s="334">
        <f>SUM(C458:C460)</f>
        <v>0</v>
      </c>
    </row>
    <row customHeight="1" ht="17.25">
      <c s="73">
        <v>2050601</v>
      </c>
      <c s="82" t="s">
        <v>1292</v>
      </c>
      <c s="340"/>
    </row>
    <row customHeight="1" ht="17.25">
      <c s="73">
        <v>2050602</v>
      </c>
      <c s="82" t="s">
        <v>1293</v>
      </c>
      <c s="340"/>
    </row>
    <row customHeight="1" ht="17.25">
      <c s="73">
        <v>2050699</v>
      </c>
      <c s="82" t="s">
        <v>1294</v>
      </c>
      <c s="340"/>
    </row>
    <row customHeight="1" ht="17.25">
      <c s="73">
        <v>20507</v>
      </c>
      <c s="80" t="s">
        <v>1295</v>
      </c>
      <c s="334">
        <f>SUM(C462:C464)</f>
        <v>77</v>
      </c>
    </row>
    <row customHeight="1" ht="17.25">
      <c s="73">
        <v>2050701</v>
      </c>
      <c s="82" t="s">
        <v>1296</v>
      </c>
      <c s="340">
        <v>77</v>
      </c>
    </row>
    <row customHeight="1" ht="17.25">
      <c s="73">
        <v>2050702</v>
      </c>
      <c s="82" t="s">
        <v>1297</v>
      </c>
      <c s="340"/>
    </row>
    <row customHeight="1" ht="17.25">
      <c s="73">
        <v>2050799</v>
      </c>
      <c s="82" t="s">
        <v>1298</v>
      </c>
      <c s="340"/>
    </row>
    <row customHeight="1" ht="17.25">
      <c s="73">
        <v>20508</v>
      </c>
      <c s="80" t="s">
        <v>1299</v>
      </c>
      <c s="334">
        <f>SUM(C466:C470)</f>
        <v>288</v>
      </c>
    </row>
    <row customHeight="1" ht="17.25">
      <c s="73">
        <v>2050801</v>
      </c>
      <c s="82" t="s">
        <v>1300</v>
      </c>
      <c s="340">
        <v>9</v>
      </c>
    </row>
    <row customHeight="1" ht="17.25">
      <c s="73">
        <v>2050802</v>
      </c>
      <c s="82" t="s">
        <v>1301</v>
      </c>
      <c s="340">
        <v>279</v>
      </c>
    </row>
    <row customHeight="1" ht="17.25">
      <c s="73">
        <v>2050803</v>
      </c>
      <c s="82" t="s">
        <v>1302</v>
      </c>
      <c s="340"/>
    </row>
    <row customHeight="1" ht="17.25">
      <c s="73">
        <v>2050804</v>
      </c>
      <c s="82" t="s">
        <v>1303</v>
      </c>
      <c s="340"/>
    </row>
    <row customHeight="1" ht="17.25">
      <c s="73">
        <v>2050899</v>
      </c>
      <c s="82" t="s">
        <v>1304</v>
      </c>
      <c s="340"/>
    </row>
    <row customHeight="1" ht="17.25">
      <c s="73">
        <v>20509</v>
      </c>
      <c s="80" t="s">
        <v>1305</v>
      </c>
      <c s="334">
        <f>SUM(C472:C477)</f>
        <v>165</v>
      </c>
    </row>
    <row customHeight="1" ht="17.25">
      <c s="73">
        <v>2050901</v>
      </c>
      <c s="82" t="s">
        <v>1306</v>
      </c>
      <c s="340"/>
    </row>
    <row customHeight="1" ht="17.25">
      <c s="73">
        <v>2050902</v>
      </c>
      <c s="82" t="s">
        <v>1307</v>
      </c>
      <c s="340"/>
    </row>
    <row customHeight="1" ht="17.25">
      <c s="73">
        <v>2050903</v>
      </c>
      <c s="82" t="s">
        <v>1308</v>
      </c>
      <c s="340"/>
    </row>
    <row customHeight="1" ht="17.25">
      <c s="73">
        <v>2050904</v>
      </c>
      <c s="82" t="s">
        <v>1309</v>
      </c>
      <c s="340"/>
    </row>
    <row customHeight="1" ht="17.25">
      <c s="73">
        <v>2050905</v>
      </c>
      <c s="82" t="s">
        <v>1310</v>
      </c>
      <c s="340"/>
    </row>
    <row customHeight="1" ht="17.25">
      <c s="73">
        <v>2050999</v>
      </c>
      <c s="82" t="s">
        <v>1311</v>
      </c>
      <c s="340">
        <v>165</v>
      </c>
    </row>
    <row customHeight="1" ht="17.25">
      <c s="73">
        <v>20599</v>
      </c>
      <c s="80" t="s">
        <v>1312</v>
      </c>
      <c s="334">
        <f>C479</f>
        <v>400</v>
      </c>
    </row>
    <row customHeight="1" ht="17.25">
      <c s="73">
        <v>2059999</v>
      </c>
      <c s="82" t="s">
        <v>1313</v>
      </c>
      <c s="340">
        <v>400</v>
      </c>
    </row>
    <row customHeight="1" ht="17.25">
      <c s="73">
        <v>206</v>
      </c>
      <c s="80" t="s">
        <v>1314</v>
      </c>
      <c s="334">
        <f>SUM(C481,C486,C495,C501,C507,C512,C517,C524,C528,C530)</f>
        <v>696</v>
      </c>
    </row>
    <row customHeight="1" ht="17.25">
      <c s="73">
        <v>20601</v>
      </c>
      <c s="80" t="s">
        <v>1315</v>
      </c>
      <c s="334">
        <f>SUM(C482:C485)</f>
        <v>56</v>
      </c>
    </row>
    <row customHeight="1" ht="17.25">
      <c s="73">
        <v>2060101</v>
      </c>
      <c s="82" t="s">
        <v>994</v>
      </c>
      <c s="340">
        <v>48</v>
      </c>
    </row>
    <row customHeight="1" ht="17.25">
      <c s="73">
        <v>2060102</v>
      </c>
      <c s="82" t="s">
        <v>995</v>
      </c>
      <c s="340"/>
    </row>
    <row customHeight="1" ht="17.25">
      <c s="73">
        <v>2060103</v>
      </c>
      <c s="82" t="s">
        <v>996</v>
      </c>
      <c s="340"/>
    </row>
    <row customHeight="1" ht="17.25">
      <c s="73">
        <v>2060199</v>
      </c>
      <c s="82" t="s">
        <v>1316</v>
      </c>
      <c s="340">
        <v>8</v>
      </c>
    </row>
    <row customHeight="1" ht="17.25">
      <c s="73">
        <v>20602</v>
      </c>
      <c s="80" t="s">
        <v>1317</v>
      </c>
      <c s="334">
        <f>SUM(C487:C494)</f>
        <v>0</v>
      </c>
    </row>
    <row customHeight="1" ht="17.25">
      <c s="73">
        <v>2060201</v>
      </c>
      <c s="82" t="s">
        <v>1318</v>
      </c>
      <c s="340"/>
    </row>
    <row customHeight="1" ht="17.25">
      <c s="73">
        <v>2060202</v>
      </c>
      <c s="82" t="s">
        <v>1319</v>
      </c>
      <c s="340"/>
    </row>
    <row customHeight="1" ht="17.25">
      <c s="73">
        <v>2060203</v>
      </c>
      <c s="82" t="s">
        <v>1320</v>
      </c>
      <c s="340"/>
    </row>
    <row customHeight="1" ht="17.25">
      <c s="73">
        <v>2060204</v>
      </c>
      <c s="82" t="s">
        <v>1321</v>
      </c>
      <c s="340"/>
    </row>
    <row customHeight="1" ht="17.25">
      <c s="73">
        <v>2060205</v>
      </c>
      <c s="82" t="s">
        <v>1322</v>
      </c>
      <c s="340"/>
    </row>
    <row customHeight="1" ht="17.25">
      <c s="73">
        <v>2060206</v>
      </c>
      <c s="82" t="s">
        <v>1323</v>
      </c>
      <c s="340"/>
    </row>
    <row customHeight="1" ht="17.25">
      <c s="73">
        <v>2060207</v>
      </c>
      <c s="82" t="s">
        <v>1324</v>
      </c>
      <c s="340"/>
    </row>
    <row customHeight="1" ht="17.25">
      <c s="73">
        <v>2060299</v>
      </c>
      <c s="82" t="s">
        <v>1325</v>
      </c>
      <c s="340"/>
    </row>
    <row customHeight="1" ht="17.25">
      <c s="73">
        <v>20603</v>
      </c>
      <c s="80" t="s">
        <v>1326</v>
      </c>
      <c s="334">
        <f>SUM(C496:C500)</f>
        <v>0</v>
      </c>
    </row>
    <row customHeight="1" ht="17.25">
      <c s="73">
        <v>2060301</v>
      </c>
      <c s="82" t="s">
        <v>1318</v>
      </c>
      <c s="340"/>
    </row>
    <row customHeight="1" ht="17.25">
      <c s="73">
        <v>2060302</v>
      </c>
      <c s="82" t="s">
        <v>1327</v>
      </c>
      <c s="340"/>
    </row>
    <row customHeight="1" ht="17.25">
      <c s="73">
        <v>2060303</v>
      </c>
      <c s="82" t="s">
        <v>1328</v>
      </c>
      <c s="340"/>
    </row>
    <row customHeight="1" ht="17.25">
      <c s="73">
        <v>2060304</v>
      </c>
      <c s="82" t="s">
        <v>1329</v>
      </c>
      <c s="340"/>
    </row>
    <row customHeight="1" ht="17.25">
      <c s="73">
        <v>2060399</v>
      </c>
      <c s="82" t="s">
        <v>1330</v>
      </c>
      <c s="340"/>
    </row>
    <row customHeight="1" ht="17.25">
      <c s="73">
        <v>20604</v>
      </c>
      <c s="80" t="s">
        <v>1331</v>
      </c>
      <c s="334">
        <f>SUM(C502:C506)</f>
        <v>537</v>
      </c>
    </row>
    <row customHeight="1" ht="17.25">
      <c s="73">
        <v>2060401</v>
      </c>
      <c s="82" t="s">
        <v>1318</v>
      </c>
      <c s="340"/>
    </row>
    <row customHeight="1" ht="17.25">
      <c s="73">
        <v>2060402</v>
      </c>
      <c s="82" t="s">
        <v>1332</v>
      </c>
      <c s="340"/>
    </row>
    <row customHeight="1" ht="17.25">
      <c s="73">
        <v>2060403</v>
      </c>
      <c s="82" t="s">
        <v>1333</v>
      </c>
      <c s="340">
        <v>536</v>
      </c>
    </row>
    <row customHeight="1" ht="17.25">
      <c s="73">
        <v>2060404</v>
      </c>
      <c s="82" t="s">
        <v>1334</v>
      </c>
      <c s="340"/>
    </row>
    <row customHeight="1" ht="17.25">
      <c s="73">
        <v>2060499</v>
      </c>
      <c s="82" t="s">
        <v>1335</v>
      </c>
      <c s="340">
        <v>1</v>
      </c>
    </row>
    <row customHeight="1" ht="17.25">
      <c s="73">
        <v>20605</v>
      </c>
      <c s="80" t="s">
        <v>1336</v>
      </c>
      <c s="334">
        <f>SUM(C508:C511)</f>
        <v>0</v>
      </c>
    </row>
    <row customHeight="1" ht="17.25">
      <c s="73">
        <v>2060501</v>
      </c>
      <c s="82" t="s">
        <v>1318</v>
      </c>
      <c s="340"/>
    </row>
    <row customHeight="1" ht="17.25">
      <c s="73">
        <v>2060502</v>
      </c>
      <c s="82" t="s">
        <v>1337</v>
      </c>
      <c s="340"/>
    </row>
    <row customHeight="1" ht="17.25">
      <c s="73">
        <v>2060503</v>
      </c>
      <c s="82" t="s">
        <v>1338</v>
      </c>
      <c s="340"/>
    </row>
    <row customHeight="1" ht="17.25">
      <c s="73">
        <v>2060599</v>
      </c>
      <c s="82" t="s">
        <v>1339</v>
      </c>
      <c s="340"/>
    </row>
    <row customHeight="1" ht="17.25">
      <c s="73">
        <v>20606</v>
      </c>
      <c s="80" t="s">
        <v>1340</v>
      </c>
      <c s="334">
        <f>SUM(C513:C516)</f>
        <v>1</v>
      </c>
    </row>
    <row customHeight="1" ht="17.25">
      <c s="73">
        <v>2060601</v>
      </c>
      <c s="82" t="s">
        <v>1341</v>
      </c>
      <c s="340"/>
    </row>
    <row customHeight="1" ht="17.25">
      <c s="73">
        <v>2060602</v>
      </c>
      <c s="82" t="s">
        <v>1342</v>
      </c>
      <c s="340"/>
    </row>
    <row customHeight="1" ht="17.25">
      <c s="73">
        <v>2060603</v>
      </c>
      <c s="82" t="s">
        <v>1343</v>
      </c>
      <c s="340"/>
    </row>
    <row customHeight="1" ht="17.25">
      <c s="73">
        <v>2060699</v>
      </c>
      <c s="82" t="s">
        <v>1344</v>
      </c>
      <c s="340">
        <v>1</v>
      </c>
    </row>
    <row customHeight="1" ht="17.25">
      <c s="73">
        <v>20607</v>
      </c>
      <c s="80" t="s">
        <v>1345</v>
      </c>
      <c s="334">
        <f>SUM(C518:C523)</f>
        <v>50</v>
      </c>
    </row>
    <row customHeight="1" ht="17.25">
      <c s="73">
        <v>2060701</v>
      </c>
      <c s="82" t="s">
        <v>1318</v>
      </c>
      <c s="340"/>
    </row>
    <row customHeight="1" ht="17.25">
      <c s="73">
        <v>2060702</v>
      </c>
      <c s="82" t="s">
        <v>1346</v>
      </c>
      <c s="340">
        <v>30</v>
      </c>
    </row>
    <row customHeight="1" ht="17.25">
      <c s="73">
        <v>2060703</v>
      </c>
      <c s="82" t="s">
        <v>1347</v>
      </c>
      <c s="340"/>
    </row>
    <row customHeight="1" ht="17.25">
      <c s="73">
        <v>2060704</v>
      </c>
      <c s="82" t="s">
        <v>1348</v>
      </c>
      <c s="340"/>
    </row>
    <row customHeight="1" ht="17.25">
      <c s="73">
        <v>2060705</v>
      </c>
      <c s="82" t="s">
        <v>1349</v>
      </c>
      <c s="340"/>
    </row>
    <row customHeight="1" ht="17.25">
      <c s="73">
        <v>2060799</v>
      </c>
      <c s="82" t="s">
        <v>1350</v>
      </c>
      <c s="340">
        <v>20</v>
      </c>
    </row>
    <row customHeight="1" ht="17.25">
      <c s="73">
        <v>20608</v>
      </c>
      <c s="80" t="s">
        <v>1351</v>
      </c>
      <c s="334">
        <f>SUM(C525:C527)</f>
        <v>0</v>
      </c>
    </row>
    <row customHeight="1" ht="17.25">
      <c s="73">
        <v>2060801</v>
      </c>
      <c s="82" t="s">
        <v>1352</v>
      </c>
      <c s="340"/>
    </row>
    <row customHeight="1" ht="17.25">
      <c s="73">
        <v>2060802</v>
      </c>
      <c s="82" t="s">
        <v>1353</v>
      </c>
      <c s="340"/>
    </row>
    <row customHeight="1" ht="17.25">
      <c s="73">
        <v>2060899</v>
      </c>
      <c s="82" t="s">
        <v>1354</v>
      </c>
      <c s="340"/>
    </row>
    <row customHeight="1" ht="17.25">
      <c s="73">
        <v>20609</v>
      </c>
      <c s="80" t="s">
        <v>1355</v>
      </c>
      <c s="334">
        <f>C529</f>
        <v>0</v>
      </c>
    </row>
    <row customHeight="1" ht="17.25">
      <c s="73">
        <v>2060901</v>
      </c>
      <c s="82" t="s">
        <v>1356</v>
      </c>
      <c s="340"/>
    </row>
    <row customHeight="1" ht="17.25">
      <c s="73">
        <v>20699</v>
      </c>
      <c s="80" t="s">
        <v>1357</v>
      </c>
      <c s="334">
        <f>SUM(C531:C534)</f>
        <v>52</v>
      </c>
    </row>
    <row customHeight="1" ht="17.25">
      <c s="73">
        <v>2069901</v>
      </c>
      <c s="82" t="s">
        <v>1358</v>
      </c>
      <c s="340">
        <v>1</v>
      </c>
    </row>
    <row customHeight="1" ht="17.25">
      <c s="73">
        <v>2069902</v>
      </c>
      <c s="82" t="s">
        <v>1359</v>
      </c>
      <c s="340"/>
    </row>
    <row customHeight="1" ht="17.25">
      <c s="73">
        <v>2069903</v>
      </c>
      <c s="82" t="s">
        <v>1360</v>
      </c>
      <c s="340"/>
    </row>
    <row customHeight="1" ht="17.25">
      <c s="73">
        <v>2069999</v>
      </c>
      <c s="82" t="s">
        <v>1361</v>
      </c>
      <c s="340">
        <v>51</v>
      </c>
    </row>
    <row customHeight="1" ht="17.25">
      <c s="73">
        <v>207</v>
      </c>
      <c s="80" t="s">
        <v>1362</v>
      </c>
      <c s="334">
        <f>SUM(C536,C550,C558,C569,C577,C586)</f>
        <v>8242</v>
      </c>
    </row>
    <row customHeight="1" ht="17.25">
      <c s="73">
        <v>20701</v>
      </c>
      <c s="80" t="s">
        <v>1363</v>
      </c>
      <c s="334">
        <f>SUM(C537:C549)</f>
        <v>1275</v>
      </c>
    </row>
    <row customHeight="1" ht="17.25">
      <c s="73">
        <v>2070101</v>
      </c>
      <c s="82" t="s">
        <v>994</v>
      </c>
      <c s="340">
        <v>411</v>
      </c>
    </row>
    <row customHeight="1" ht="17.25">
      <c s="73">
        <v>2070102</v>
      </c>
      <c s="82" t="s">
        <v>995</v>
      </c>
      <c s="340">
        <v>22</v>
      </c>
    </row>
    <row customHeight="1" ht="17.25">
      <c s="73">
        <v>2070103</v>
      </c>
      <c s="82" t="s">
        <v>996</v>
      </c>
      <c s="340"/>
    </row>
    <row customHeight="1" ht="17.25">
      <c s="73">
        <v>2070104</v>
      </c>
      <c s="82" t="s">
        <v>1364</v>
      </c>
      <c s="340">
        <v>54</v>
      </c>
    </row>
    <row customHeight="1" ht="17.25">
      <c s="73">
        <v>2070105</v>
      </c>
      <c s="82" t="s">
        <v>1365</v>
      </c>
      <c s="340">
        <v>399</v>
      </c>
    </row>
    <row customHeight="1" ht="17.25">
      <c s="73">
        <v>2070106</v>
      </c>
      <c s="82" t="s">
        <v>1366</v>
      </c>
      <c s="340"/>
    </row>
    <row customHeight="1" ht="17.25">
      <c s="73">
        <v>2070107</v>
      </c>
      <c s="82" t="s">
        <v>1367</v>
      </c>
      <c s="340"/>
    </row>
    <row customHeight="1" ht="17.25">
      <c s="73">
        <v>2070108</v>
      </c>
      <c s="82" t="s">
        <v>1368</v>
      </c>
      <c s="340"/>
    </row>
    <row customHeight="1" ht="17.25">
      <c s="73">
        <v>2070109</v>
      </c>
      <c s="82" t="s">
        <v>1369</v>
      </c>
      <c s="340"/>
    </row>
    <row customHeight="1" ht="17.25">
      <c s="73">
        <v>2070110</v>
      </c>
      <c s="82" t="s">
        <v>1370</v>
      </c>
      <c s="340"/>
    </row>
    <row customHeight="1" ht="17.25">
      <c s="73">
        <v>2070111</v>
      </c>
      <c s="82" t="s">
        <v>1371</v>
      </c>
      <c s="340">
        <v>60</v>
      </c>
    </row>
    <row customHeight="1" ht="17.25">
      <c s="73">
        <v>2070112</v>
      </c>
      <c s="82" t="s">
        <v>1372</v>
      </c>
      <c s="340">
        <v>98</v>
      </c>
    </row>
    <row customHeight="1" ht="17.25">
      <c s="73">
        <v>2070199</v>
      </c>
      <c s="82" t="s">
        <v>1373</v>
      </c>
      <c s="340">
        <v>231</v>
      </c>
    </row>
    <row customHeight="1" ht="17.25">
      <c s="73">
        <v>20702</v>
      </c>
      <c s="80" t="s">
        <v>1374</v>
      </c>
      <c s="334">
        <f>SUM(C551:C557)</f>
        <v>2241</v>
      </c>
    </row>
    <row customHeight="1" ht="17.25">
      <c s="73">
        <v>2070201</v>
      </c>
      <c s="82" t="s">
        <v>994</v>
      </c>
      <c s="340">
        <v>48</v>
      </c>
    </row>
    <row customHeight="1" ht="17.25">
      <c s="73">
        <v>2070202</v>
      </c>
      <c s="82" t="s">
        <v>995</v>
      </c>
      <c s="340"/>
    </row>
    <row customHeight="1" ht="17.25">
      <c s="73">
        <v>2070203</v>
      </c>
      <c s="82" t="s">
        <v>996</v>
      </c>
      <c s="340"/>
    </row>
    <row customHeight="1" ht="17.25">
      <c s="73">
        <v>2070204</v>
      </c>
      <c s="82" t="s">
        <v>1375</v>
      </c>
      <c s="340">
        <v>50</v>
      </c>
    </row>
    <row customHeight="1" ht="17.25">
      <c s="73">
        <v>2070205</v>
      </c>
      <c s="82" t="s">
        <v>1376</v>
      </c>
      <c s="340">
        <v>2143</v>
      </c>
    </row>
    <row customHeight="1" ht="17.25">
      <c s="73">
        <v>2070206</v>
      </c>
      <c s="82" t="s">
        <v>1377</v>
      </c>
      <c s="340"/>
    </row>
    <row customHeight="1" ht="17.25">
      <c s="73">
        <v>2070299</v>
      </c>
      <c s="82" t="s">
        <v>1378</v>
      </c>
      <c s="340"/>
    </row>
    <row customHeight="1" ht="17.25">
      <c s="73">
        <v>20703</v>
      </c>
      <c s="80" t="s">
        <v>1379</v>
      </c>
      <c s="334">
        <f>SUM(C559:C568)</f>
        <v>186</v>
      </c>
    </row>
    <row customHeight="1" ht="17.25">
      <c s="73">
        <v>2070301</v>
      </c>
      <c s="82" t="s">
        <v>994</v>
      </c>
      <c s="340">
        <v>168</v>
      </c>
    </row>
    <row customHeight="1" ht="17.25">
      <c s="73">
        <v>2070302</v>
      </c>
      <c s="82" t="s">
        <v>995</v>
      </c>
      <c s="340"/>
    </row>
    <row customHeight="1" ht="17.25">
      <c s="73">
        <v>2070303</v>
      </c>
      <c s="82" t="s">
        <v>996</v>
      </c>
      <c s="340"/>
    </row>
    <row customHeight="1" ht="17.25">
      <c s="73">
        <v>2070304</v>
      </c>
      <c s="82" t="s">
        <v>1380</v>
      </c>
      <c s="340"/>
    </row>
    <row customHeight="1" ht="17.25">
      <c s="73">
        <v>2070305</v>
      </c>
      <c s="82" t="s">
        <v>1381</v>
      </c>
      <c s="340"/>
    </row>
    <row customHeight="1" ht="17.25">
      <c s="73">
        <v>2070306</v>
      </c>
      <c s="82" t="s">
        <v>1382</v>
      </c>
      <c s="340"/>
    </row>
    <row customHeight="1" ht="17.25">
      <c s="73">
        <v>2070307</v>
      </c>
      <c s="82" t="s">
        <v>1383</v>
      </c>
      <c s="340"/>
    </row>
    <row customHeight="1" ht="17.25">
      <c s="73">
        <v>2070308</v>
      </c>
      <c s="82" t="s">
        <v>1384</v>
      </c>
      <c s="340">
        <v>15</v>
      </c>
    </row>
    <row customHeight="1" ht="17.25">
      <c s="73">
        <v>2070309</v>
      </c>
      <c s="82" t="s">
        <v>1385</v>
      </c>
      <c s="340"/>
    </row>
    <row customHeight="1" ht="17.25">
      <c s="73">
        <v>2070399</v>
      </c>
      <c s="82" t="s">
        <v>1386</v>
      </c>
      <c s="340">
        <v>3</v>
      </c>
    </row>
    <row customHeight="1" ht="17.25">
      <c s="73">
        <v>20704</v>
      </c>
      <c s="80" t="s">
        <v>1387</v>
      </c>
      <c s="334">
        <f>SUM(C570:C576)</f>
        <v>1268</v>
      </c>
    </row>
    <row customHeight="1" ht="17.25">
      <c s="73">
        <v>2070401</v>
      </c>
      <c s="82" t="s">
        <v>994</v>
      </c>
      <c s="340">
        <v>735</v>
      </c>
    </row>
    <row customHeight="1" ht="17.25">
      <c s="73">
        <v>2070402</v>
      </c>
      <c s="82" t="s">
        <v>995</v>
      </c>
      <c s="340"/>
    </row>
    <row customHeight="1" ht="17.25">
      <c s="73">
        <v>2070403</v>
      </c>
      <c s="82" t="s">
        <v>996</v>
      </c>
      <c s="340"/>
    </row>
    <row customHeight="1" ht="17.25">
      <c s="73">
        <v>2070404</v>
      </c>
      <c s="82" t="s">
        <v>1388</v>
      </c>
      <c s="340">
        <v>140</v>
      </c>
    </row>
    <row customHeight="1" ht="17.25">
      <c s="73">
        <v>2070405</v>
      </c>
      <c s="82" t="s">
        <v>1389</v>
      </c>
      <c s="340"/>
    </row>
    <row customHeight="1" ht="17.25">
      <c s="73">
        <v>2070406</v>
      </c>
      <c s="82" t="s">
        <v>1390</v>
      </c>
      <c s="340">
        <v>78</v>
      </c>
    </row>
    <row customHeight="1" ht="17.25">
      <c s="73">
        <v>2070499</v>
      </c>
      <c s="82" t="s">
        <v>1391</v>
      </c>
      <c s="340">
        <v>315</v>
      </c>
    </row>
    <row customHeight="1" ht="17.25">
      <c s="73">
        <v>20705</v>
      </c>
      <c s="80" t="s">
        <v>1392</v>
      </c>
      <c s="334">
        <f>SUM(C578:C585)</f>
        <v>0</v>
      </c>
    </row>
    <row customHeight="1" ht="17.25">
      <c s="73">
        <v>2070501</v>
      </c>
      <c s="82" t="s">
        <v>994</v>
      </c>
      <c s="340"/>
    </row>
    <row customHeight="1" ht="17.25">
      <c s="73">
        <v>2070502</v>
      </c>
      <c s="82" t="s">
        <v>995</v>
      </c>
      <c s="340"/>
    </row>
    <row customHeight="1" ht="17.25">
      <c s="73">
        <v>2070503</v>
      </c>
      <c s="82" t="s">
        <v>996</v>
      </c>
      <c s="340"/>
    </row>
    <row customHeight="1" ht="17.25">
      <c s="73">
        <v>2070504</v>
      </c>
      <c s="82" t="s">
        <v>1393</v>
      </c>
      <c s="340"/>
    </row>
    <row customHeight="1" ht="17.25">
      <c s="73">
        <v>2070505</v>
      </c>
      <c s="82" t="s">
        <v>1394</v>
      </c>
      <c s="340"/>
    </row>
    <row customHeight="1" ht="17.25">
      <c s="73">
        <v>2070506</v>
      </c>
      <c s="82" t="s">
        <v>1395</v>
      </c>
      <c s="340"/>
    </row>
    <row customHeight="1" ht="17.25">
      <c s="73">
        <v>2070507</v>
      </c>
      <c s="82" t="s">
        <v>1396</v>
      </c>
      <c s="340"/>
    </row>
    <row customHeight="1" ht="17.25">
      <c s="73">
        <v>2070599</v>
      </c>
      <c s="82" t="s">
        <v>1397</v>
      </c>
      <c s="340"/>
    </row>
    <row customHeight="1" ht="17.25">
      <c s="73">
        <v>20799</v>
      </c>
      <c s="80" t="s">
        <v>1398</v>
      </c>
      <c s="334">
        <f>SUM(C587:C589)</f>
        <v>3272</v>
      </c>
    </row>
    <row customHeight="1" ht="17.25">
      <c s="73">
        <v>2079902</v>
      </c>
      <c s="82" t="s">
        <v>1399</v>
      </c>
      <c s="340"/>
    </row>
    <row customHeight="1" ht="17.25">
      <c s="73">
        <v>2079903</v>
      </c>
      <c s="82" t="s">
        <v>1400</v>
      </c>
      <c s="340"/>
    </row>
    <row customHeight="1" ht="17.25">
      <c s="73">
        <v>2079999</v>
      </c>
      <c s="82" t="s">
        <v>1401</v>
      </c>
      <c s="340">
        <v>3272</v>
      </c>
    </row>
    <row customHeight="1" ht="17.25">
      <c s="73">
        <v>208</v>
      </c>
      <c s="80" t="s">
        <v>1402</v>
      </c>
      <c s="334">
        <f>SUM(C591,C605,C616,C624,C626,C632,C636,C650,C658,C664,C671,C679,C684,C689,C692,C695,C698,C701,C704)</f>
        <v>37391</v>
      </c>
    </row>
    <row customHeight="1" ht="17.25">
      <c s="73">
        <v>20801</v>
      </c>
      <c s="80" t="s">
        <v>1403</v>
      </c>
      <c s="334">
        <f>SUM(C592:C604)</f>
        <v>1039</v>
      </c>
    </row>
    <row customHeight="1" ht="17.25">
      <c s="73">
        <v>2080101</v>
      </c>
      <c s="82" t="s">
        <v>994</v>
      </c>
      <c s="340">
        <v>429</v>
      </c>
    </row>
    <row customHeight="1" ht="17.25">
      <c s="73">
        <v>2080102</v>
      </c>
      <c s="82" t="s">
        <v>995</v>
      </c>
      <c s="340"/>
    </row>
    <row customHeight="1" ht="17.25">
      <c s="73">
        <v>2080103</v>
      </c>
      <c s="82" t="s">
        <v>996</v>
      </c>
      <c s="340"/>
    </row>
    <row customHeight="1" ht="17.25">
      <c s="73">
        <v>2080104</v>
      </c>
      <c s="82" t="s">
        <v>1404</v>
      </c>
      <c s="340"/>
    </row>
    <row customHeight="1" ht="17.25">
      <c s="73">
        <v>2080105</v>
      </c>
      <c s="82" t="s">
        <v>1405</v>
      </c>
      <c s="340"/>
    </row>
    <row customHeight="1" ht="17.25">
      <c s="73">
        <v>2080106</v>
      </c>
      <c s="82" t="s">
        <v>1406</v>
      </c>
      <c s="340"/>
    </row>
    <row customHeight="1" ht="17.25">
      <c s="73">
        <v>2080107</v>
      </c>
      <c s="82" t="s">
        <v>1407</v>
      </c>
      <c s="340"/>
    </row>
    <row customHeight="1" ht="17.25">
      <c s="73">
        <v>2080108</v>
      </c>
      <c s="82" t="s">
        <v>1037</v>
      </c>
      <c s="340"/>
    </row>
    <row customHeight="1" ht="17.25">
      <c s="73">
        <v>2080109</v>
      </c>
      <c s="82" t="s">
        <v>1408</v>
      </c>
      <c s="340">
        <v>599</v>
      </c>
    </row>
    <row customHeight="1" ht="17.25">
      <c s="73">
        <v>2080110</v>
      </c>
      <c s="82" t="s">
        <v>1409</v>
      </c>
      <c s="340"/>
    </row>
    <row customHeight="1" ht="17.25">
      <c s="73">
        <v>2080111</v>
      </c>
      <c s="82" t="s">
        <v>1410</v>
      </c>
      <c s="340"/>
    </row>
    <row customHeight="1" ht="17.25">
      <c s="73">
        <v>2080112</v>
      </c>
      <c s="82" t="s">
        <v>1411</v>
      </c>
      <c s="340"/>
    </row>
    <row customHeight="1" ht="17.25">
      <c s="73">
        <v>2080199</v>
      </c>
      <c s="82" t="s">
        <v>1412</v>
      </c>
      <c s="340">
        <v>11</v>
      </c>
    </row>
    <row customHeight="1" ht="17.25">
      <c s="73">
        <v>20802</v>
      </c>
      <c s="80" t="s">
        <v>1413</v>
      </c>
      <c s="334">
        <f>SUM(C606:C615)</f>
        <v>1314</v>
      </c>
    </row>
    <row customHeight="1" ht="17.25">
      <c s="73">
        <v>2080201</v>
      </c>
      <c s="82" t="s">
        <v>994</v>
      </c>
      <c s="340">
        <v>470</v>
      </c>
    </row>
    <row customHeight="1" ht="17.25">
      <c s="73">
        <v>2080202</v>
      </c>
      <c s="82" t="s">
        <v>995</v>
      </c>
      <c s="340"/>
    </row>
    <row customHeight="1" ht="17.25">
      <c s="73">
        <v>2080203</v>
      </c>
      <c s="82" t="s">
        <v>996</v>
      </c>
      <c s="340"/>
    </row>
    <row customHeight="1" ht="17.25">
      <c s="73">
        <v>2080204</v>
      </c>
      <c s="82" t="s">
        <v>1414</v>
      </c>
      <c s="340"/>
    </row>
    <row customHeight="1" ht="17.25">
      <c s="73">
        <v>2080205</v>
      </c>
      <c s="82" t="s">
        <v>1415</v>
      </c>
      <c s="340"/>
    </row>
    <row customHeight="1" ht="17.25">
      <c s="73">
        <v>2080206</v>
      </c>
      <c s="82" t="s">
        <v>1416</v>
      </c>
      <c s="340"/>
    </row>
    <row customHeight="1" ht="17.25">
      <c s="73">
        <v>2080207</v>
      </c>
      <c s="82" t="s">
        <v>1417</v>
      </c>
      <c s="340">
        <v>39</v>
      </c>
    </row>
    <row customHeight="1" ht="17.25">
      <c s="73">
        <v>2080208</v>
      </c>
      <c s="82" t="s">
        <v>1418</v>
      </c>
      <c s="340">
        <v>399</v>
      </c>
    </row>
    <row customHeight="1" ht="17.25">
      <c s="73">
        <v>2080209</v>
      </c>
      <c s="82" t="s">
        <v>1419</v>
      </c>
      <c s="340"/>
    </row>
    <row customHeight="1" ht="17.25">
      <c s="73">
        <v>2080299</v>
      </c>
      <c s="82" t="s">
        <v>1420</v>
      </c>
      <c s="340">
        <v>406</v>
      </c>
    </row>
    <row customHeight="1" ht="17.25">
      <c s="73">
        <v>20803</v>
      </c>
      <c s="80" t="s">
        <v>1421</v>
      </c>
      <c s="334">
        <f>SUM(C617:C623)</f>
        <v>12663</v>
      </c>
    </row>
    <row customHeight="1" ht="17.25">
      <c s="73">
        <v>2080301</v>
      </c>
      <c s="82" t="s">
        <v>1422</v>
      </c>
      <c s="340">
        <v>6230</v>
      </c>
    </row>
    <row customHeight="1" ht="17.25">
      <c s="73">
        <v>2080302</v>
      </c>
      <c s="82" t="s">
        <v>1423</v>
      </c>
      <c s="340"/>
    </row>
    <row customHeight="1" ht="17.25">
      <c s="73">
        <v>2080303</v>
      </c>
      <c s="82" t="s">
        <v>1424</v>
      </c>
      <c s="340"/>
    </row>
    <row customHeight="1" ht="17.25">
      <c s="73">
        <v>2080304</v>
      </c>
      <c s="82" t="s">
        <v>1425</v>
      </c>
      <c s="340">
        <v>14</v>
      </c>
    </row>
    <row customHeight="1" ht="17.25">
      <c s="73">
        <v>2080305</v>
      </c>
      <c s="82" t="s">
        <v>1426</v>
      </c>
      <c s="340"/>
    </row>
    <row customHeight="1" ht="17.25">
      <c s="73">
        <v>2080308</v>
      </c>
      <c s="82" t="s">
        <v>1427</v>
      </c>
      <c s="340">
        <v>6419</v>
      </c>
    </row>
    <row customHeight="1" ht="17.25">
      <c s="73">
        <v>2080399</v>
      </c>
      <c s="82" t="s">
        <v>1428</v>
      </c>
      <c s="340"/>
    </row>
    <row customHeight="1" ht="17.25">
      <c s="73">
        <v>20804</v>
      </c>
      <c s="80" t="s">
        <v>1429</v>
      </c>
      <c s="334">
        <f>C625</f>
        <v>0</v>
      </c>
    </row>
    <row customHeight="1" ht="17.25">
      <c s="73">
        <v>2080402</v>
      </c>
      <c s="82" t="s">
        <v>1430</v>
      </c>
      <c s="340"/>
    </row>
    <row customHeight="1" ht="17.25">
      <c s="73">
        <v>20805</v>
      </c>
      <c s="80" t="s">
        <v>1431</v>
      </c>
      <c s="334">
        <f>SUM(C627:C631)</f>
        <v>7835</v>
      </c>
    </row>
    <row customHeight="1" ht="17.25">
      <c s="73">
        <v>2080501</v>
      </c>
      <c s="82" t="s">
        <v>1432</v>
      </c>
      <c s="340">
        <v>7835</v>
      </c>
    </row>
    <row customHeight="1" ht="17.25">
      <c s="73">
        <v>2080502</v>
      </c>
      <c s="82" t="s">
        <v>1433</v>
      </c>
      <c s="340"/>
    </row>
    <row customHeight="1" ht="17.25">
      <c s="73">
        <v>2080503</v>
      </c>
      <c s="82" t="s">
        <v>1434</v>
      </c>
      <c s="340"/>
    </row>
    <row customHeight="1" ht="17.25">
      <c s="73">
        <v>2080504</v>
      </c>
      <c s="82" t="s">
        <v>1435</v>
      </c>
      <c s="340"/>
    </row>
    <row customHeight="1" ht="17.25">
      <c s="73">
        <v>2080599</v>
      </c>
      <c s="82" t="s">
        <v>1436</v>
      </c>
      <c s="340"/>
    </row>
    <row customHeight="1" ht="17.25">
      <c s="73">
        <v>20806</v>
      </c>
      <c s="80" t="s">
        <v>1437</v>
      </c>
      <c s="334">
        <f>SUM(C633:C635)</f>
        <v>0</v>
      </c>
    </row>
    <row customHeight="1" ht="17.25">
      <c s="73">
        <v>2080601</v>
      </c>
      <c s="82" t="s">
        <v>1438</v>
      </c>
      <c s="340"/>
    </row>
    <row customHeight="1" ht="17.25">
      <c s="73">
        <v>2080602</v>
      </c>
      <c s="82" t="s">
        <v>1439</v>
      </c>
      <c s="340"/>
    </row>
    <row customHeight="1" ht="17.25">
      <c s="73">
        <v>2080699</v>
      </c>
      <c s="82" t="s">
        <v>1440</v>
      </c>
      <c s="340"/>
    </row>
    <row customHeight="1" ht="17.25">
      <c s="73">
        <v>20807</v>
      </c>
      <c s="80" t="s">
        <v>1441</v>
      </c>
      <c s="334">
        <f>SUM(C637:C649)</f>
        <v>2429</v>
      </c>
    </row>
    <row customHeight="1" ht="17.25">
      <c s="73">
        <v>2080701</v>
      </c>
      <c s="82" t="s">
        <v>1442</v>
      </c>
      <c s="340">
        <v>89</v>
      </c>
    </row>
    <row customHeight="1" ht="17.25">
      <c s="73">
        <v>2080702</v>
      </c>
      <c s="82" t="s">
        <v>1443</v>
      </c>
      <c s="340"/>
    </row>
    <row customHeight="1" ht="17.25">
      <c s="73">
        <v>2080703</v>
      </c>
      <c s="82" t="s">
        <v>1444</v>
      </c>
      <c s="340"/>
    </row>
    <row customHeight="1" ht="17.25">
      <c s="73">
        <v>2080704</v>
      </c>
      <c s="82" t="s">
        <v>1445</v>
      </c>
      <c s="340"/>
    </row>
    <row customHeight="1" ht="17.25">
      <c s="73">
        <v>2080705</v>
      </c>
      <c s="82" t="s">
        <v>1446</v>
      </c>
      <c s="340"/>
    </row>
    <row customHeight="1" ht="17.25">
      <c s="73">
        <v>2080706</v>
      </c>
      <c s="82" t="s">
        <v>1447</v>
      </c>
      <c s="340">
        <v>28</v>
      </c>
    </row>
    <row customHeight="1" ht="17.25">
      <c s="73">
        <v>2080707</v>
      </c>
      <c s="82" t="s">
        <v>1448</v>
      </c>
      <c s="340"/>
    </row>
    <row customHeight="1" ht="17.25">
      <c s="73">
        <v>2080709</v>
      </c>
      <c s="82" t="s">
        <v>1449</v>
      </c>
      <c s="340"/>
    </row>
    <row customHeight="1" ht="17.25">
      <c s="73">
        <v>2080710</v>
      </c>
      <c s="82" t="s">
        <v>1450</v>
      </c>
      <c s="340"/>
    </row>
    <row customHeight="1" ht="17.25">
      <c s="73">
        <v>2080711</v>
      </c>
      <c s="82" t="s">
        <v>1451</v>
      </c>
      <c s="340"/>
    </row>
    <row customHeight="1" ht="17.25">
      <c s="73">
        <v>2080712</v>
      </c>
      <c s="82" t="s">
        <v>1452</v>
      </c>
      <c s="340"/>
    </row>
    <row customHeight="1" ht="17.25">
      <c s="73">
        <v>2080713</v>
      </c>
      <c s="82" t="s">
        <v>1453</v>
      </c>
      <c s="340"/>
    </row>
    <row customHeight="1" ht="17.25">
      <c s="73">
        <v>2080799</v>
      </c>
      <c s="82" t="s">
        <v>1454</v>
      </c>
      <c s="340">
        <v>2312</v>
      </c>
    </row>
    <row customHeight="1" ht="17.25">
      <c s="73">
        <v>20808</v>
      </c>
      <c s="80" t="s">
        <v>1455</v>
      </c>
      <c s="334">
        <f>SUM(C651:C657)</f>
        <v>4841</v>
      </c>
    </row>
    <row customHeight="1" ht="17.25">
      <c s="73">
        <v>2080801</v>
      </c>
      <c s="82" t="s">
        <v>1456</v>
      </c>
      <c s="340">
        <v>551</v>
      </c>
    </row>
    <row customHeight="1" ht="17.25">
      <c s="73">
        <v>2080802</v>
      </c>
      <c s="82" t="s">
        <v>1457</v>
      </c>
      <c s="340"/>
    </row>
    <row customHeight="1" ht="17.25">
      <c s="73">
        <v>2080803</v>
      </c>
      <c s="82" t="s">
        <v>1458</v>
      </c>
      <c s="340">
        <v>3425</v>
      </c>
    </row>
    <row customHeight="1" ht="17.25">
      <c s="73">
        <v>2080804</v>
      </c>
      <c s="82" t="s">
        <v>1459</v>
      </c>
      <c s="340"/>
    </row>
    <row customHeight="1" ht="17.25">
      <c s="73">
        <v>2080805</v>
      </c>
      <c s="82" t="s">
        <v>1460</v>
      </c>
      <c s="340">
        <v>186</v>
      </c>
    </row>
    <row customHeight="1" ht="17.25">
      <c s="73">
        <v>2080806</v>
      </c>
      <c s="82" t="s">
        <v>1461</v>
      </c>
      <c s="340"/>
    </row>
    <row customHeight="1" ht="17.25">
      <c s="73">
        <v>2080899</v>
      </c>
      <c s="82" t="s">
        <v>1462</v>
      </c>
      <c s="340">
        <v>679</v>
      </c>
    </row>
    <row customHeight="1" ht="17.25">
      <c s="73">
        <v>20809</v>
      </c>
      <c s="80" t="s">
        <v>1463</v>
      </c>
      <c s="334">
        <f>SUM(C659:C663)</f>
        <v>99</v>
      </c>
    </row>
    <row customHeight="1" ht="17.25">
      <c s="73">
        <v>2080901</v>
      </c>
      <c s="82" t="s">
        <v>1464</v>
      </c>
      <c s="340">
        <v>38</v>
      </c>
    </row>
    <row customHeight="1" ht="17.25">
      <c s="73">
        <v>2080902</v>
      </c>
      <c s="82" t="s">
        <v>1465</v>
      </c>
      <c s="340">
        <v>26</v>
      </c>
    </row>
    <row customHeight="1" ht="17.25">
      <c s="73">
        <v>2080903</v>
      </c>
      <c s="82" t="s">
        <v>1466</v>
      </c>
      <c s="340"/>
    </row>
    <row customHeight="1" ht="17.25">
      <c s="73">
        <v>2080904</v>
      </c>
      <c s="82" t="s">
        <v>1467</v>
      </c>
      <c s="340">
        <v>30</v>
      </c>
    </row>
    <row customHeight="1" ht="17.25">
      <c s="73">
        <v>2080999</v>
      </c>
      <c s="82" t="s">
        <v>1468</v>
      </c>
      <c s="340">
        <v>5</v>
      </c>
    </row>
    <row customHeight="1" ht="17.25">
      <c s="73">
        <v>20810</v>
      </c>
      <c s="80" t="s">
        <v>1469</v>
      </c>
      <c s="334">
        <f>SUM(C665:C670)</f>
        <v>483</v>
      </c>
    </row>
    <row customHeight="1" ht="17.25">
      <c s="73">
        <v>2081001</v>
      </c>
      <c s="82" t="s">
        <v>1470</v>
      </c>
      <c s="340">
        <v>28</v>
      </c>
    </row>
    <row customHeight="1" ht="17.25">
      <c s="73">
        <v>2081002</v>
      </c>
      <c s="82" t="s">
        <v>1471</v>
      </c>
      <c s="340">
        <v>455</v>
      </c>
    </row>
    <row customHeight="1" ht="17.25">
      <c s="73">
        <v>2081003</v>
      </c>
      <c s="82" t="s">
        <v>1472</v>
      </c>
      <c s="340"/>
    </row>
    <row customHeight="1" ht="17.25">
      <c s="73">
        <v>2081004</v>
      </c>
      <c s="82" t="s">
        <v>1473</v>
      </c>
      <c s="340"/>
    </row>
    <row customHeight="1" ht="17.25">
      <c s="73">
        <v>2081005</v>
      </c>
      <c s="82" t="s">
        <v>1474</v>
      </c>
      <c s="340"/>
    </row>
    <row customHeight="1" ht="17.25">
      <c s="73">
        <v>2081099</v>
      </c>
      <c s="82" t="s">
        <v>1475</v>
      </c>
      <c s="340"/>
    </row>
    <row customHeight="1" ht="17.25">
      <c s="73">
        <v>20811</v>
      </c>
      <c s="80" t="s">
        <v>1476</v>
      </c>
      <c s="334">
        <f>SUM(C672:C678)</f>
        <v>539</v>
      </c>
    </row>
    <row customHeight="1" ht="17.25">
      <c s="73">
        <v>2081101</v>
      </c>
      <c s="82" t="s">
        <v>994</v>
      </c>
      <c s="340">
        <v>184</v>
      </c>
    </row>
    <row customHeight="1" ht="17.25">
      <c s="73">
        <v>2081102</v>
      </c>
      <c s="82" t="s">
        <v>995</v>
      </c>
      <c s="340"/>
    </row>
    <row customHeight="1" ht="17.25">
      <c s="73">
        <v>2081103</v>
      </c>
      <c s="82" t="s">
        <v>996</v>
      </c>
      <c s="340"/>
    </row>
    <row customHeight="1" ht="17.25">
      <c s="73">
        <v>2081104</v>
      </c>
      <c s="82" t="s">
        <v>1477</v>
      </c>
      <c s="340">
        <v>141</v>
      </c>
    </row>
    <row customHeight="1" ht="17.25">
      <c s="73">
        <v>2081105</v>
      </c>
      <c s="82" t="s">
        <v>1478</v>
      </c>
      <c s="340">
        <v>90</v>
      </c>
    </row>
    <row customHeight="1" ht="17.25">
      <c s="73">
        <v>2081106</v>
      </c>
      <c s="82" t="s">
        <v>1479</v>
      </c>
      <c s="340"/>
    </row>
    <row customHeight="1" ht="17.25">
      <c s="73">
        <v>2081199</v>
      </c>
      <c s="82" t="s">
        <v>1480</v>
      </c>
      <c s="340">
        <v>124</v>
      </c>
    </row>
    <row customHeight="1" ht="17.25">
      <c s="73">
        <v>20815</v>
      </c>
      <c s="80" t="s">
        <v>1481</v>
      </c>
      <c s="338">
        <f>SUM(C680:C683)</f>
        <v>245</v>
      </c>
    </row>
    <row customHeight="1" ht="17.25">
      <c s="73">
        <v>2081501</v>
      </c>
      <c s="82" t="s">
        <v>1482</v>
      </c>
      <c s="340">
        <v>240</v>
      </c>
    </row>
    <row customHeight="1" ht="17.25">
      <c s="73">
        <v>2081502</v>
      </c>
      <c s="82" t="s">
        <v>1483</v>
      </c>
      <c s="340"/>
    </row>
    <row customHeight="1" ht="17.25">
      <c s="73">
        <v>2081503</v>
      </c>
      <c s="82" t="s">
        <v>1484</v>
      </c>
      <c s="340">
        <v>5</v>
      </c>
    </row>
    <row customHeight="1" ht="17.25">
      <c s="73">
        <v>2081599</v>
      </c>
      <c s="82" t="s">
        <v>1485</v>
      </c>
      <c s="340"/>
    </row>
    <row customHeight="1" ht="17.25">
      <c s="73">
        <v>20816</v>
      </c>
      <c s="80" t="s">
        <v>1486</v>
      </c>
      <c s="337">
        <f>SUM(C685:C688)</f>
        <v>38</v>
      </c>
    </row>
    <row customHeight="1" ht="17.25">
      <c s="73">
        <v>2081601</v>
      </c>
      <c s="82" t="s">
        <v>994</v>
      </c>
      <c s="340">
        <v>38</v>
      </c>
    </row>
    <row customHeight="1" ht="17.25">
      <c s="73">
        <v>2081602</v>
      </c>
      <c s="82" t="s">
        <v>995</v>
      </c>
      <c s="340"/>
    </row>
    <row customHeight="1" ht="17.25">
      <c s="73">
        <v>2081603</v>
      </c>
      <c s="89" t="s">
        <v>996</v>
      </c>
      <c s="345"/>
    </row>
    <row customHeight="1" ht="17.25">
      <c s="82">
        <v>2081699</v>
      </c>
      <c s="73" t="s">
        <v>1487</v>
      </c>
      <c s="345"/>
    </row>
    <row customHeight="1" ht="17.25">
      <c s="73">
        <v>20819</v>
      </c>
      <c s="91" t="s">
        <v>1488</v>
      </c>
      <c s="334">
        <f>SUM(C690:C691)</f>
        <v>4603</v>
      </c>
    </row>
    <row customHeight="1" ht="17.25">
      <c s="73">
        <v>2081901</v>
      </c>
      <c s="82" t="s">
        <v>1489</v>
      </c>
      <c s="357">
        <v>1686</v>
      </c>
    </row>
    <row customHeight="1" ht="17.25">
      <c s="73">
        <v>2081902</v>
      </c>
      <c s="82" t="s">
        <v>1490</v>
      </c>
      <c s="340">
        <v>2917</v>
      </c>
    </row>
    <row customHeight="1" ht="17.25">
      <c s="73">
        <v>20820</v>
      </c>
      <c s="80" t="s">
        <v>1491</v>
      </c>
      <c s="334">
        <f>SUM(C693:C694)</f>
        <v>160</v>
      </c>
    </row>
    <row customHeight="1" ht="17.25">
      <c s="73">
        <v>2082001</v>
      </c>
      <c s="82" t="s">
        <v>1492</v>
      </c>
      <c s="340">
        <v>102</v>
      </c>
    </row>
    <row customHeight="1" ht="17.25">
      <c s="73">
        <v>2082002</v>
      </c>
      <c s="82" t="s">
        <v>1493</v>
      </c>
      <c s="340">
        <v>58</v>
      </c>
    </row>
    <row customHeight="1" ht="17.25">
      <c s="73">
        <v>20821</v>
      </c>
      <c s="80" t="s">
        <v>1494</v>
      </c>
      <c s="334">
        <f>SUM(C696:C697)</f>
        <v>568</v>
      </c>
    </row>
    <row customHeight="1" ht="17.25">
      <c s="73">
        <v>2082101</v>
      </c>
      <c s="82" t="s">
        <v>1495</v>
      </c>
      <c s="340"/>
    </row>
    <row customHeight="1" ht="17.25">
      <c s="73">
        <v>2082102</v>
      </c>
      <c s="82" t="s">
        <v>1496</v>
      </c>
      <c s="340">
        <v>568</v>
      </c>
    </row>
    <row customHeight="1" ht="17.25">
      <c s="73">
        <v>20824</v>
      </c>
      <c s="84" t="s">
        <v>1497</v>
      </c>
      <c s="334">
        <f>SUM(C699:C700)</f>
        <v>0</v>
      </c>
    </row>
    <row customHeight="1" ht="17.25">
      <c s="73">
        <v>2082401</v>
      </c>
      <c s="81" t="s">
        <v>1498</v>
      </c>
      <c s="340"/>
    </row>
    <row customHeight="1" ht="17.25">
      <c s="73">
        <v>2082402</v>
      </c>
      <c s="81" t="s">
        <v>1499</v>
      </c>
      <c s="340"/>
    </row>
    <row customHeight="1" ht="17.25">
      <c s="90">
        <v>20825</v>
      </c>
      <c s="235" t="s">
        <v>1500</v>
      </c>
      <c s="334">
        <f>SUM(C702:C703)</f>
        <v>197</v>
      </c>
    </row>
    <row customHeight="1" ht="17.25">
      <c s="90">
        <v>2082501</v>
      </c>
      <c s="99" t="s">
        <v>1501</v>
      </c>
      <c s="340"/>
    </row>
    <row customHeight="1" ht="17.25">
      <c s="90">
        <v>2082502</v>
      </c>
      <c s="99" t="s">
        <v>1502</v>
      </c>
      <c s="340">
        <v>197</v>
      </c>
    </row>
    <row customHeight="1" ht="17.25">
      <c s="90">
        <v>20899</v>
      </c>
      <c s="91" t="s">
        <v>1503</v>
      </c>
      <c s="334">
        <f>C705</f>
        <v>338</v>
      </c>
    </row>
    <row customHeight="1" ht="17.25">
      <c s="90">
        <v>2089901</v>
      </c>
      <c s="109" t="s">
        <v>1504</v>
      </c>
      <c s="340">
        <v>338</v>
      </c>
    </row>
    <row customHeight="1" ht="17.25">
      <c s="73">
        <v>210</v>
      </c>
      <c s="80" t="s">
        <v>1505</v>
      </c>
      <c s="334">
        <f>SUM(C707,C712,C725,C729,C741,C751,C754,C758,C768)</f>
        <v>25130</v>
      </c>
    </row>
    <row customHeight="1" ht="17.25">
      <c s="73">
        <v>21001</v>
      </c>
      <c s="80" t="s">
        <v>1506</v>
      </c>
      <c s="334">
        <f>SUM(C708:C711)</f>
        <v>336</v>
      </c>
    </row>
    <row customHeight="1" ht="17.25">
      <c s="73">
        <v>2100101</v>
      </c>
      <c s="82" t="s">
        <v>994</v>
      </c>
      <c s="340">
        <v>336</v>
      </c>
    </row>
    <row customHeight="1" ht="17.25">
      <c s="73">
        <v>2100102</v>
      </c>
      <c s="82" t="s">
        <v>995</v>
      </c>
      <c s="340"/>
    </row>
    <row customHeight="1" ht="17.25">
      <c s="73">
        <v>2100103</v>
      </c>
      <c s="82" t="s">
        <v>996</v>
      </c>
      <c s="340"/>
    </row>
    <row customHeight="1" ht="17.25">
      <c s="73">
        <v>2100199</v>
      </c>
      <c s="82" t="s">
        <v>1507</v>
      </c>
      <c s="340"/>
    </row>
    <row customHeight="1" ht="17.25">
      <c s="73">
        <v>21002</v>
      </c>
      <c s="80" t="s">
        <v>1508</v>
      </c>
      <c s="334">
        <f>SUM(C713:C724)</f>
        <v>1153</v>
      </c>
    </row>
    <row customHeight="1" ht="17.25">
      <c s="73">
        <v>2100201</v>
      </c>
      <c s="82" t="s">
        <v>1509</v>
      </c>
      <c s="340">
        <v>351</v>
      </c>
    </row>
    <row customHeight="1" ht="17.25">
      <c s="73">
        <v>2100202</v>
      </c>
      <c s="82" t="s">
        <v>1510</v>
      </c>
      <c s="340">
        <v>96</v>
      </c>
    </row>
    <row customHeight="1" ht="17.25">
      <c s="73">
        <v>2100203</v>
      </c>
      <c s="82" t="s">
        <v>1511</v>
      </c>
      <c s="340"/>
    </row>
    <row customHeight="1" ht="17.25">
      <c s="73">
        <v>2100204</v>
      </c>
      <c s="82" t="s">
        <v>1512</v>
      </c>
      <c s="340"/>
    </row>
    <row customHeight="1" ht="17.25">
      <c s="73">
        <v>2100205</v>
      </c>
      <c s="82" t="s">
        <v>1513</v>
      </c>
      <c s="340">
        <v>310</v>
      </c>
    </row>
    <row customHeight="1" ht="17.25">
      <c s="73">
        <v>2100206</v>
      </c>
      <c s="82" t="s">
        <v>1514</v>
      </c>
      <c s="340"/>
    </row>
    <row customHeight="1" ht="17.25">
      <c s="73">
        <v>2100207</v>
      </c>
      <c s="82" t="s">
        <v>1515</v>
      </c>
      <c s="340"/>
    </row>
    <row customHeight="1" ht="17.25">
      <c s="73">
        <v>2100208</v>
      </c>
      <c s="82" t="s">
        <v>1516</v>
      </c>
      <c s="340"/>
    </row>
    <row customHeight="1" ht="17.25">
      <c s="73">
        <v>2100209</v>
      </c>
      <c s="82" t="s">
        <v>1517</v>
      </c>
      <c s="340"/>
    </row>
    <row customHeight="1" ht="17.25">
      <c s="73">
        <v>2100210</v>
      </c>
      <c s="82" t="s">
        <v>1518</v>
      </c>
      <c s="340"/>
    </row>
    <row customHeight="1" ht="17.25">
      <c s="73">
        <v>2100211</v>
      </c>
      <c s="82" t="s">
        <v>1519</v>
      </c>
      <c s="340"/>
    </row>
    <row customHeight="1" ht="17.25">
      <c s="73">
        <v>2100299</v>
      </c>
      <c s="82" t="s">
        <v>1520</v>
      </c>
      <c s="340">
        <v>396</v>
      </c>
    </row>
    <row customHeight="1" ht="17.25">
      <c s="73">
        <v>21003</v>
      </c>
      <c s="80" t="s">
        <v>1521</v>
      </c>
      <c s="334">
        <f>SUM(C726:C728)</f>
        <v>1585</v>
      </c>
    </row>
    <row customHeight="1" ht="17.25">
      <c s="73">
        <v>2100301</v>
      </c>
      <c s="82" t="s">
        <v>1522</v>
      </c>
      <c s="340">
        <v>4</v>
      </c>
    </row>
    <row customHeight="1" ht="17.25">
      <c s="73">
        <v>2100302</v>
      </c>
      <c s="82" t="s">
        <v>1523</v>
      </c>
      <c s="340">
        <v>839</v>
      </c>
    </row>
    <row customHeight="1" ht="17.25">
      <c s="73">
        <v>2100399</v>
      </c>
      <c s="82" t="s">
        <v>1524</v>
      </c>
      <c s="340">
        <v>742</v>
      </c>
    </row>
    <row customHeight="1" ht="17.25">
      <c s="73">
        <v>21004</v>
      </c>
      <c s="80" t="s">
        <v>1525</v>
      </c>
      <c s="334">
        <f>SUM(C730:C740)</f>
        <v>4016</v>
      </c>
    </row>
    <row customHeight="1" ht="17.25">
      <c s="73">
        <v>2100401</v>
      </c>
      <c s="82" t="s">
        <v>1526</v>
      </c>
      <c s="340">
        <v>981</v>
      </c>
    </row>
    <row customHeight="1" ht="17.25">
      <c s="73">
        <v>2100402</v>
      </c>
      <c s="82" t="s">
        <v>1527</v>
      </c>
      <c s="340">
        <v>83</v>
      </c>
    </row>
    <row customHeight="1" ht="17.25">
      <c s="73">
        <v>2100403</v>
      </c>
      <c s="82" t="s">
        <v>1528</v>
      </c>
      <c s="340">
        <v>1066</v>
      </c>
    </row>
    <row customHeight="1" ht="17.25">
      <c s="73">
        <v>2100404</v>
      </c>
      <c s="82" t="s">
        <v>1529</v>
      </c>
      <c s="340"/>
    </row>
    <row customHeight="1" ht="17.25">
      <c s="73">
        <v>2100405</v>
      </c>
      <c s="82" t="s">
        <v>1530</v>
      </c>
      <c s="340"/>
    </row>
    <row customHeight="1" ht="17.25">
      <c s="73">
        <v>2100406</v>
      </c>
      <c s="82" t="s">
        <v>1531</v>
      </c>
      <c s="340">
        <v>26</v>
      </c>
    </row>
    <row customHeight="1" ht="17.25">
      <c s="73">
        <v>2100407</v>
      </c>
      <c s="82" t="s">
        <v>1532</v>
      </c>
      <c s="340"/>
    </row>
    <row customHeight="1" ht="17.25">
      <c s="73">
        <v>2100408</v>
      </c>
      <c s="82" t="s">
        <v>1533</v>
      </c>
      <c s="340">
        <v>1378</v>
      </c>
    </row>
    <row customHeight="1" ht="17.25">
      <c s="73">
        <v>2100409</v>
      </c>
      <c s="82" t="s">
        <v>1534</v>
      </c>
      <c s="340">
        <v>386</v>
      </c>
    </row>
    <row customHeight="1" ht="17.25">
      <c s="73">
        <v>2100410</v>
      </c>
      <c s="82" t="s">
        <v>1535</v>
      </c>
      <c s="340"/>
    </row>
    <row customHeight="1" ht="17.25">
      <c s="73">
        <v>2100499</v>
      </c>
      <c s="82" t="s">
        <v>1536</v>
      </c>
      <c s="340">
        <v>96</v>
      </c>
    </row>
    <row customHeight="1" ht="17.25">
      <c s="73">
        <v>21005</v>
      </c>
      <c s="80" t="s">
        <v>1537</v>
      </c>
      <c s="334">
        <f>SUM(C742:C750)</f>
        <v>14132</v>
      </c>
    </row>
    <row customHeight="1" ht="17.25">
      <c s="73">
        <v>2100501</v>
      </c>
      <c s="82" t="s">
        <v>1538</v>
      </c>
      <c s="340">
        <v>1106</v>
      </c>
    </row>
    <row customHeight="1" ht="17.25">
      <c s="73">
        <v>2100502</v>
      </c>
      <c s="82" t="s">
        <v>1539</v>
      </c>
      <c s="340"/>
    </row>
    <row customHeight="1" ht="17.25">
      <c s="73">
        <v>2100503</v>
      </c>
      <c s="82" t="s">
        <v>1540</v>
      </c>
      <c s="340"/>
    </row>
    <row customHeight="1" ht="17.25">
      <c s="73">
        <v>2100504</v>
      </c>
      <c s="82" t="s">
        <v>1541</v>
      </c>
      <c s="340">
        <v>99</v>
      </c>
    </row>
    <row customHeight="1" ht="17.25">
      <c s="73">
        <v>2100506</v>
      </c>
      <c s="82" t="s">
        <v>1542</v>
      </c>
      <c s="340">
        <v>11415</v>
      </c>
    </row>
    <row customHeight="1" ht="17.25">
      <c s="73">
        <v>2100508</v>
      </c>
      <c s="82" t="s">
        <v>1543</v>
      </c>
      <c s="340">
        <v>916</v>
      </c>
    </row>
    <row customHeight="1" ht="17.25">
      <c s="73">
        <v>2100509</v>
      </c>
      <c s="82" t="s">
        <v>1544</v>
      </c>
      <c s="340">
        <v>419</v>
      </c>
    </row>
    <row customHeight="1" ht="17.25">
      <c s="73">
        <v>2100510</v>
      </c>
      <c s="82" t="s">
        <v>1545</v>
      </c>
      <c s="340">
        <v>9</v>
      </c>
    </row>
    <row customHeight="1" ht="17.25">
      <c s="73">
        <v>2100599</v>
      </c>
      <c s="82" t="s">
        <v>1546</v>
      </c>
      <c s="340">
        <v>168</v>
      </c>
    </row>
    <row customHeight="1" ht="17.25">
      <c s="73">
        <v>21006</v>
      </c>
      <c s="80" t="s">
        <v>1547</v>
      </c>
      <c s="334">
        <f>SUM(C752:C753)</f>
        <v>46</v>
      </c>
    </row>
    <row customHeight="1" ht="17.25">
      <c s="73">
        <v>2100601</v>
      </c>
      <c s="82" t="s">
        <v>1548</v>
      </c>
      <c s="340">
        <v>31</v>
      </c>
    </row>
    <row customHeight="1" ht="17.25">
      <c s="73">
        <v>2100699</v>
      </c>
      <c s="82" t="s">
        <v>1549</v>
      </c>
      <c s="340">
        <v>15</v>
      </c>
    </row>
    <row customHeight="1" ht="17.25">
      <c s="73">
        <v>21007</v>
      </c>
      <c s="80" t="s">
        <v>1550</v>
      </c>
      <c s="334">
        <f>SUM(C755:C757)</f>
        <v>3501</v>
      </c>
    </row>
    <row customHeight="1" ht="17.25">
      <c s="73">
        <v>2100716</v>
      </c>
      <c s="82" t="s">
        <v>1551</v>
      </c>
      <c s="340">
        <v>1683</v>
      </c>
    </row>
    <row customHeight="1" ht="17.25">
      <c s="73">
        <v>2100717</v>
      </c>
      <c s="82" t="s">
        <v>1552</v>
      </c>
      <c s="340">
        <v>562</v>
      </c>
    </row>
    <row customHeight="1" ht="17.25">
      <c s="73">
        <v>2100799</v>
      </c>
      <c s="82" t="s">
        <v>1553</v>
      </c>
      <c s="340">
        <v>1256</v>
      </c>
    </row>
    <row customHeight="1" ht="17.25">
      <c s="73">
        <v>21010</v>
      </c>
      <c s="80" t="s">
        <v>1554</v>
      </c>
      <c s="334">
        <f>SUM(C759:C767)</f>
        <v>253</v>
      </c>
    </row>
    <row customHeight="1" ht="17.25">
      <c s="73">
        <v>2101001</v>
      </c>
      <c s="82" t="s">
        <v>994</v>
      </c>
      <c s="340">
        <v>208</v>
      </c>
    </row>
    <row customHeight="1" ht="17.25">
      <c s="73">
        <v>2101002</v>
      </c>
      <c s="82" t="s">
        <v>995</v>
      </c>
      <c s="340"/>
    </row>
    <row customHeight="1" ht="17.25">
      <c s="73">
        <v>2101003</v>
      </c>
      <c s="82" t="s">
        <v>996</v>
      </c>
      <c s="340"/>
    </row>
    <row customHeight="1" ht="17.25">
      <c s="73">
        <v>2101012</v>
      </c>
      <c s="82" t="s">
        <v>1555</v>
      </c>
      <c s="340">
        <v>2</v>
      </c>
    </row>
    <row customHeight="1" ht="17.25">
      <c s="73">
        <v>2101014</v>
      </c>
      <c s="82" t="s">
        <v>1556</v>
      </c>
      <c s="340"/>
    </row>
    <row customHeight="1" ht="17.25">
      <c s="73">
        <v>2101015</v>
      </c>
      <c s="82" t="s">
        <v>1557</v>
      </c>
      <c s="340"/>
    </row>
    <row customHeight="1" ht="17.25">
      <c s="73">
        <v>2101016</v>
      </c>
      <c s="82" t="s">
        <v>1558</v>
      </c>
      <c s="340">
        <v>15</v>
      </c>
    </row>
    <row customHeight="1" ht="17.25">
      <c s="73">
        <v>2101050</v>
      </c>
      <c s="82" t="s">
        <v>1003</v>
      </c>
      <c s="340"/>
    </row>
    <row customHeight="1" ht="17.25">
      <c s="73">
        <v>2101099</v>
      </c>
      <c s="82" t="s">
        <v>1559</v>
      </c>
      <c s="340">
        <v>28</v>
      </c>
    </row>
    <row customHeight="1" ht="17.25">
      <c s="73">
        <v>21099</v>
      </c>
      <c s="80" t="s">
        <v>1560</v>
      </c>
      <c s="334">
        <f>C769</f>
        <v>108</v>
      </c>
    </row>
    <row customHeight="1" ht="17.25">
      <c s="73">
        <v>2109901</v>
      </c>
      <c s="82" t="s">
        <v>1561</v>
      </c>
      <c s="340">
        <v>108</v>
      </c>
    </row>
    <row customHeight="1" ht="17.25">
      <c s="73">
        <v>211</v>
      </c>
      <c s="80" t="s">
        <v>1562</v>
      </c>
      <c s="334">
        <f>SUM(C771,C780,C784,C793,C799,C805,C811,C814,C817,C819,C821,C827,C829,C831,C847,C853)</f>
        <v>4154</v>
      </c>
    </row>
    <row customHeight="1" ht="17.25">
      <c s="73">
        <v>21101</v>
      </c>
      <c s="80" t="s">
        <v>1563</v>
      </c>
      <c s="334">
        <f>SUM(C772:C779)</f>
        <v>1280</v>
      </c>
    </row>
    <row customHeight="1" ht="17.25">
      <c s="73">
        <v>2110101</v>
      </c>
      <c s="82" t="s">
        <v>994</v>
      </c>
      <c s="340">
        <v>269</v>
      </c>
    </row>
    <row customHeight="1" ht="17.25">
      <c s="73">
        <v>2110102</v>
      </c>
      <c s="82" t="s">
        <v>995</v>
      </c>
      <c s="340"/>
    </row>
    <row customHeight="1" ht="17.25">
      <c s="73">
        <v>2110103</v>
      </c>
      <c s="82" t="s">
        <v>996</v>
      </c>
      <c s="340"/>
    </row>
    <row customHeight="1" ht="17.25">
      <c s="73">
        <v>2110104</v>
      </c>
      <c s="82" t="s">
        <v>1564</v>
      </c>
      <c s="340"/>
    </row>
    <row customHeight="1" ht="17.25">
      <c s="73">
        <v>2110105</v>
      </c>
      <c s="82" t="s">
        <v>1565</v>
      </c>
      <c s="340"/>
    </row>
    <row customHeight="1" ht="17.25">
      <c s="73">
        <v>2110106</v>
      </c>
      <c s="82" t="s">
        <v>1566</v>
      </c>
      <c s="340"/>
    </row>
    <row customHeight="1" ht="17.25">
      <c s="73">
        <v>2110107</v>
      </c>
      <c s="82" t="s">
        <v>1567</v>
      </c>
      <c s="340"/>
    </row>
    <row customHeight="1" ht="17.25">
      <c s="73">
        <v>2110199</v>
      </c>
      <c s="82" t="s">
        <v>1568</v>
      </c>
      <c s="340">
        <v>1011</v>
      </c>
    </row>
    <row customHeight="1" ht="17.25">
      <c s="73">
        <v>21102</v>
      </c>
      <c s="80" t="s">
        <v>1569</v>
      </c>
      <c s="334">
        <f>SUM(C781:C783)</f>
        <v>42</v>
      </c>
    </row>
    <row customHeight="1" ht="17.25">
      <c s="73">
        <v>2110203</v>
      </c>
      <c s="82" t="s">
        <v>1570</v>
      </c>
      <c s="340"/>
    </row>
    <row customHeight="1" ht="17.25">
      <c s="73">
        <v>2110204</v>
      </c>
      <c s="82" t="s">
        <v>1571</v>
      </c>
      <c s="340"/>
    </row>
    <row customHeight="1" ht="17.25">
      <c s="73">
        <v>2110299</v>
      </c>
      <c s="82" t="s">
        <v>1572</v>
      </c>
      <c s="340">
        <v>42</v>
      </c>
    </row>
    <row customHeight="1" ht="17.25">
      <c s="73">
        <v>21103</v>
      </c>
      <c s="80" t="s">
        <v>1573</v>
      </c>
      <c s="334">
        <f>SUM(C785:C792)</f>
        <v>585</v>
      </c>
    </row>
    <row customHeight="1" ht="17.25">
      <c s="73">
        <v>2110301</v>
      </c>
      <c s="82" t="s">
        <v>1574</v>
      </c>
      <c s="340">
        <v>69</v>
      </c>
    </row>
    <row customHeight="1" ht="17.25">
      <c s="73">
        <v>2110302</v>
      </c>
      <c s="82" t="s">
        <v>1575</v>
      </c>
      <c s="340">
        <v>307</v>
      </c>
    </row>
    <row customHeight="1" ht="17.25">
      <c s="73">
        <v>2110303</v>
      </c>
      <c s="82" t="s">
        <v>1576</v>
      </c>
      <c s="340"/>
    </row>
    <row customHeight="1" ht="17.25">
      <c s="73">
        <v>2110304</v>
      </c>
      <c s="82" t="s">
        <v>1577</v>
      </c>
      <c s="340"/>
    </row>
    <row customHeight="1" ht="17.25">
      <c s="73">
        <v>2110305</v>
      </c>
      <c s="82" t="s">
        <v>1578</v>
      </c>
      <c s="340"/>
    </row>
    <row customHeight="1" ht="17.25">
      <c s="73">
        <v>2110306</v>
      </c>
      <c s="82" t="s">
        <v>1579</v>
      </c>
      <c s="340"/>
    </row>
    <row customHeight="1" ht="17.25">
      <c s="73">
        <v>2110307</v>
      </c>
      <c s="82" t="s">
        <v>1580</v>
      </c>
      <c s="340">
        <v>49</v>
      </c>
    </row>
    <row customHeight="1" ht="17.25">
      <c s="73">
        <v>2110399</v>
      </c>
      <c s="82" t="s">
        <v>1581</v>
      </c>
      <c s="340">
        <v>160</v>
      </c>
    </row>
    <row customHeight="1" ht="17.25">
      <c s="73">
        <v>21104</v>
      </c>
      <c s="80" t="s">
        <v>1582</v>
      </c>
      <c s="334">
        <f>SUM(C794:C798)</f>
        <v>153</v>
      </c>
    </row>
    <row customHeight="1" ht="17.25">
      <c s="73">
        <v>2110401</v>
      </c>
      <c s="82" t="s">
        <v>1583</v>
      </c>
      <c s="340"/>
    </row>
    <row customHeight="1" ht="17.25">
      <c s="73">
        <v>2110402</v>
      </c>
      <c s="82" t="s">
        <v>1584</v>
      </c>
      <c s="340">
        <v>153</v>
      </c>
    </row>
    <row customHeight="1" ht="17.25">
      <c s="73">
        <v>2110403</v>
      </c>
      <c s="82" t="s">
        <v>1585</v>
      </c>
      <c s="340"/>
    </row>
    <row customHeight="1" ht="17.25">
      <c s="73">
        <v>2110404</v>
      </c>
      <c s="82" t="s">
        <v>1586</v>
      </c>
      <c s="340"/>
    </row>
    <row customHeight="1" ht="17.25">
      <c s="73">
        <v>2110499</v>
      </c>
      <c s="82" t="s">
        <v>1587</v>
      </c>
      <c s="340"/>
    </row>
    <row customHeight="1" ht="17.25">
      <c s="73">
        <v>21105</v>
      </c>
      <c s="80" t="s">
        <v>1588</v>
      </c>
      <c s="334">
        <f>SUM(C800:C804)</f>
        <v>0</v>
      </c>
    </row>
    <row customHeight="1" ht="17.25">
      <c s="73">
        <v>2110501</v>
      </c>
      <c s="82" t="s">
        <v>1589</v>
      </c>
      <c s="340"/>
    </row>
    <row customHeight="1" ht="17.25">
      <c s="73">
        <v>2110502</v>
      </c>
      <c s="82" t="s">
        <v>1590</v>
      </c>
      <c s="340"/>
    </row>
    <row customHeight="1" ht="17.25">
      <c s="73">
        <v>2110503</v>
      </c>
      <c s="82" t="s">
        <v>1591</v>
      </c>
      <c s="340"/>
    </row>
    <row customHeight="1" ht="17.25">
      <c s="73">
        <v>2110506</v>
      </c>
      <c s="82" t="s">
        <v>1592</v>
      </c>
      <c s="340"/>
    </row>
    <row customHeight="1" ht="17.25">
      <c s="73">
        <v>2110599</v>
      </c>
      <c s="82" t="s">
        <v>1593</v>
      </c>
      <c s="340"/>
    </row>
    <row customHeight="1" ht="17.25">
      <c s="73">
        <v>21106</v>
      </c>
      <c s="80" t="s">
        <v>1594</v>
      </c>
      <c s="334">
        <f>SUM(C806:C810)</f>
        <v>1721</v>
      </c>
    </row>
    <row customHeight="1" ht="17.25">
      <c s="73">
        <v>2110602</v>
      </c>
      <c s="82" t="s">
        <v>1595</v>
      </c>
      <c s="340">
        <v>805</v>
      </c>
    </row>
    <row customHeight="1" ht="17.25">
      <c s="73">
        <v>2110603</v>
      </c>
      <c s="82" t="s">
        <v>1596</v>
      </c>
      <c s="340"/>
    </row>
    <row customHeight="1" ht="17.25">
      <c s="73">
        <v>2110604</v>
      </c>
      <c s="82" t="s">
        <v>1597</v>
      </c>
      <c s="340"/>
    </row>
    <row customHeight="1" ht="17.25">
      <c s="73">
        <v>2110605</v>
      </c>
      <c s="82" t="s">
        <v>1598</v>
      </c>
      <c s="340">
        <v>45</v>
      </c>
    </row>
    <row customHeight="1" ht="17.25">
      <c s="73">
        <v>2110699</v>
      </c>
      <c s="82" t="s">
        <v>1599</v>
      </c>
      <c s="340">
        <v>871</v>
      </c>
    </row>
    <row customHeight="1" ht="17.25">
      <c s="73">
        <v>21107</v>
      </c>
      <c s="80" t="s">
        <v>1600</v>
      </c>
      <c s="334">
        <f>SUM(C812:C813)</f>
        <v>0</v>
      </c>
    </row>
    <row customHeight="1" ht="17.25">
      <c s="73">
        <v>2110704</v>
      </c>
      <c s="82" t="s">
        <v>1601</v>
      </c>
      <c s="340"/>
    </row>
    <row customHeight="1" ht="17.25">
      <c s="73">
        <v>2110799</v>
      </c>
      <c s="82" t="s">
        <v>1602</v>
      </c>
      <c s="340"/>
    </row>
    <row customHeight="1" ht="17.25">
      <c s="73">
        <v>21108</v>
      </c>
      <c s="80" t="s">
        <v>1603</v>
      </c>
      <c s="334">
        <f>SUM(C815:C816)</f>
        <v>0</v>
      </c>
    </row>
    <row customHeight="1" ht="17.25">
      <c s="73">
        <v>2110804</v>
      </c>
      <c s="82" t="s">
        <v>1604</v>
      </c>
      <c s="340"/>
    </row>
    <row customHeight="1" ht="17.25">
      <c s="73">
        <v>2110899</v>
      </c>
      <c s="82" t="s">
        <v>1605</v>
      </c>
      <c s="340"/>
    </row>
    <row customHeight="1" ht="17.25">
      <c s="73">
        <v>21109</v>
      </c>
      <c s="80" t="s">
        <v>1606</v>
      </c>
      <c s="334">
        <f>C818</f>
        <v>0</v>
      </c>
    </row>
    <row customHeight="1" ht="17.25">
      <c s="73">
        <v>2110901</v>
      </c>
      <c s="82" t="s">
        <v>1607</v>
      </c>
      <c s="340"/>
    </row>
    <row customHeight="1" ht="17.25">
      <c s="73">
        <v>21110</v>
      </c>
      <c s="80" t="s">
        <v>1608</v>
      </c>
      <c s="334">
        <f>C820</f>
        <v>60</v>
      </c>
    </row>
    <row customHeight="1" ht="17.25">
      <c s="73">
        <v>2111001</v>
      </c>
      <c s="82" t="s">
        <v>1609</v>
      </c>
      <c s="340">
        <v>60</v>
      </c>
    </row>
    <row customHeight="1" ht="17.25">
      <c s="73">
        <v>21111</v>
      </c>
      <c s="80" t="s">
        <v>1610</v>
      </c>
      <c s="334">
        <f>SUM(C822:C826)</f>
        <v>53</v>
      </c>
    </row>
    <row customHeight="1" ht="17.25">
      <c s="73">
        <v>2111101</v>
      </c>
      <c s="82" t="s">
        <v>1611</v>
      </c>
      <c s="340"/>
    </row>
    <row customHeight="1" ht="17.25">
      <c s="73">
        <v>2111102</v>
      </c>
      <c s="82" t="s">
        <v>1612</v>
      </c>
      <c s="340"/>
    </row>
    <row customHeight="1" ht="17.25">
      <c s="73">
        <v>2111103</v>
      </c>
      <c s="82" t="s">
        <v>1613</v>
      </c>
      <c s="340">
        <v>53</v>
      </c>
    </row>
    <row customHeight="1" ht="17.25">
      <c s="73">
        <v>2111104</v>
      </c>
      <c s="82" t="s">
        <v>1614</v>
      </c>
      <c s="340"/>
    </row>
    <row customHeight="1" ht="17.25">
      <c s="73">
        <v>2111199</v>
      </c>
      <c s="82" t="s">
        <v>1615</v>
      </c>
      <c s="340"/>
    </row>
    <row customHeight="1" ht="17.25">
      <c s="73">
        <v>21112</v>
      </c>
      <c s="80" t="s">
        <v>1616</v>
      </c>
      <c s="334">
        <f>C828</f>
        <v>70</v>
      </c>
    </row>
    <row customHeight="1" ht="17.25">
      <c s="73">
        <v>2111201</v>
      </c>
      <c s="82" t="s">
        <v>1617</v>
      </c>
      <c s="340">
        <v>70</v>
      </c>
    </row>
    <row customHeight="1" ht="17.25">
      <c s="73">
        <v>21113</v>
      </c>
      <c s="80" t="s">
        <v>1618</v>
      </c>
      <c s="334">
        <f>C830</f>
        <v>0</v>
      </c>
    </row>
    <row customHeight="1" ht="17.25">
      <c s="73">
        <v>2111301</v>
      </c>
      <c s="82" t="s">
        <v>1619</v>
      </c>
      <c s="340"/>
    </row>
    <row customHeight="1" ht="17.25">
      <c s="73">
        <v>21114</v>
      </c>
      <c s="80" t="s">
        <v>1620</v>
      </c>
      <c s="334">
        <f>SUM(C832:C846)</f>
        <v>0</v>
      </c>
    </row>
    <row customHeight="1" ht="17.25">
      <c s="73">
        <v>2111401</v>
      </c>
      <c s="82" t="s">
        <v>994</v>
      </c>
      <c s="340"/>
    </row>
    <row customHeight="1" ht="17.25">
      <c s="73">
        <v>2111402</v>
      </c>
      <c s="82" t="s">
        <v>995</v>
      </c>
      <c s="340"/>
    </row>
    <row customHeight="1" ht="17.25">
      <c s="73">
        <v>2111403</v>
      </c>
      <c s="82" t="s">
        <v>996</v>
      </c>
      <c s="340"/>
    </row>
    <row customHeight="1" ht="17.25">
      <c s="73">
        <v>2111404</v>
      </c>
      <c s="82" t="s">
        <v>1621</v>
      </c>
      <c s="340"/>
    </row>
    <row customHeight="1" ht="17.25">
      <c s="73">
        <v>2111405</v>
      </c>
      <c s="82" t="s">
        <v>1622</v>
      </c>
      <c s="340"/>
    </row>
    <row customHeight="1" ht="17.25">
      <c s="73">
        <v>2111406</v>
      </c>
      <c s="82" t="s">
        <v>1623</v>
      </c>
      <c s="340"/>
    </row>
    <row customHeight="1" ht="17.25">
      <c s="73">
        <v>2111407</v>
      </c>
      <c s="82" t="s">
        <v>1624</v>
      </c>
      <c s="340"/>
    </row>
    <row customHeight="1" ht="17.25">
      <c s="73">
        <v>2111408</v>
      </c>
      <c s="82" t="s">
        <v>1625</v>
      </c>
      <c s="340"/>
    </row>
    <row customHeight="1" ht="17.25">
      <c s="73">
        <v>2111409</v>
      </c>
      <c s="82" t="s">
        <v>1626</v>
      </c>
      <c s="340"/>
    </row>
    <row customHeight="1" ht="17.25">
      <c s="73">
        <v>2111410</v>
      </c>
      <c s="82" t="s">
        <v>1627</v>
      </c>
      <c s="340"/>
    </row>
    <row customHeight="1" ht="17.25">
      <c s="73">
        <v>2111411</v>
      </c>
      <c s="82" t="s">
        <v>1037</v>
      </c>
      <c s="340"/>
    </row>
    <row customHeight="1" ht="17.25">
      <c s="73">
        <v>2111412</v>
      </c>
      <c s="82" t="s">
        <v>1628</v>
      </c>
      <c s="340"/>
    </row>
    <row customHeight="1" ht="17.25">
      <c s="73">
        <v>2111413</v>
      </c>
      <c s="82" t="s">
        <v>1629</v>
      </c>
      <c s="340"/>
    </row>
    <row customHeight="1" ht="17.25">
      <c s="73">
        <v>2111450</v>
      </c>
      <c s="82" t="s">
        <v>1003</v>
      </c>
      <c s="340"/>
    </row>
    <row customHeight="1" ht="17.25">
      <c s="73">
        <v>2111499</v>
      </c>
      <c s="82" t="s">
        <v>1630</v>
      </c>
      <c s="340"/>
    </row>
    <row customHeight="1" ht="17.25">
      <c s="73">
        <v>21115</v>
      </c>
      <c s="80" t="s">
        <v>1631</v>
      </c>
      <c s="334">
        <f>SUM(C848:C852)</f>
        <v>0</v>
      </c>
    </row>
    <row customHeight="1" ht="17.25">
      <c s="73">
        <v>2111501</v>
      </c>
      <c s="82" t="s">
        <v>1632</v>
      </c>
      <c s="340"/>
    </row>
    <row customHeight="1" ht="17.25">
      <c s="73">
        <v>2111502</v>
      </c>
      <c s="82" t="s">
        <v>1633</v>
      </c>
      <c s="340"/>
    </row>
    <row customHeight="1" ht="17.25">
      <c s="73">
        <v>2111503</v>
      </c>
      <c s="82" t="s">
        <v>1634</v>
      </c>
      <c s="340"/>
    </row>
    <row customHeight="1" ht="17.25">
      <c s="73">
        <v>2111504</v>
      </c>
      <c s="82" t="s">
        <v>1635</v>
      </c>
      <c s="340"/>
    </row>
    <row customHeight="1" ht="17.25">
      <c s="73">
        <v>2111599</v>
      </c>
      <c s="82" t="s">
        <v>1636</v>
      </c>
      <c s="340"/>
    </row>
    <row customHeight="1" ht="17.25">
      <c s="73">
        <v>21199</v>
      </c>
      <c s="80" t="s">
        <v>1637</v>
      </c>
      <c s="334">
        <f>C854</f>
        <v>190</v>
      </c>
    </row>
    <row customHeight="1" ht="17.25">
      <c s="73">
        <v>2119901</v>
      </c>
      <c s="82" t="s">
        <v>1638</v>
      </c>
      <c s="340">
        <v>190</v>
      </c>
    </row>
    <row customHeight="1" ht="17.25">
      <c s="73">
        <v>212</v>
      </c>
      <c s="80" t="s">
        <v>1639</v>
      </c>
      <c s="334">
        <f>SUM(C856,C868,C870,C873,C875,C877)</f>
        <v>8408</v>
      </c>
    </row>
    <row customHeight="1" ht="17.25">
      <c s="73">
        <v>21201</v>
      </c>
      <c s="80" t="s">
        <v>1640</v>
      </c>
      <c s="334">
        <f>SUM(C857:C867)</f>
        <v>2375</v>
      </c>
    </row>
    <row customHeight="1" ht="17.25">
      <c s="73">
        <v>2120101</v>
      </c>
      <c s="82" t="s">
        <v>994</v>
      </c>
      <c s="340">
        <v>1169</v>
      </c>
    </row>
    <row customHeight="1" ht="17.25">
      <c s="73">
        <v>2120102</v>
      </c>
      <c s="82" t="s">
        <v>995</v>
      </c>
      <c s="340"/>
    </row>
    <row customHeight="1" ht="17.25">
      <c s="73">
        <v>2120103</v>
      </c>
      <c s="82" t="s">
        <v>996</v>
      </c>
      <c s="340"/>
    </row>
    <row customHeight="1" ht="17.25">
      <c s="73">
        <v>2120104</v>
      </c>
      <c s="82" t="s">
        <v>1641</v>
      </c>
      <c s="340">
        <v>1100</v>
      </c>
    </row>
    <row customHeight="1" ht="17.25">
      <c s="73">
        <v>2120105</v>
      </c>
      <c s="82" t="s">
        <v>1642</v>
      </c>
      <c s="340"/>
    </row>
    <row customHeight="1" ht="17.25">
      <c s="73">
        <v>2120106</v>
      </c>
      <c s="82" t="s">
        <v>1643</v>
      </c>
      <c s="340"/>
    </row>
    <row customHeight="1" ht="17.25">
      <c s="73">
        <v>2120107</v>
      </c>
      <c s="82" t="s">
        <v>1644</v>
      </c>
      <c s="340"/>
    </row>
    <row customHeight="1" ht="17.25">
      <c s="73">
        <v>2120108</v>
      </c>
      <c s="82" t="s">
        <v>1645</v>
      </c>
      <c s="340"/>
    </row>
    <row customHeight="1" ht="17.25">
      <c s="73">
        <v>2120109</v>
      </c>
      <c s="82" t="s">
        <v>1646</v>
      </c>
      <c s="340"/>
    </row>
    <row customHeight="1" ht="17.25">
      <c s="73">
        <v>2120110</v>
      </c>
      <c s="82" t="s">
        <v>1647</v>
      </c>
      <c s="340"/>
    </row>
    <row customHeight="1" ht="17.25">
      <c s="73">
        <v>2120199</v>
      </c>
      <c s="82" t="s">
        <v>1648</v>
      </c>
      <c s="340">
        <v>106</v>
      </c>
    </row>
    <row customHeight="1" ht="17.25">
      <c s="73">
        <v>21202</v>
      </c>
      <c s="80" t="s">
        <v>1649</v>
      </c>
      <c s="334">
        <f>C869</f>
        <v>591</v>
      </c>
    </row>
    <row customHeight="1" ht="17.25">
      <c s="73">
        <v>2120201</v>
      </c>
      <c s="82" t="s">
        <v>1650</v>
      </c>
      <c s="340">
        <v>591</v>
      </c>
    </row>
    <row customHeight="1" ht="17.25">
      <c s="73">
        <v>21203</v>
      </c>
      <c s="80" t="s">
        <v>1651</v>
      </c>
      <c s="334">
        <f>SUM(C871:C872)</f>
        <v>3758</v>
      </c>
    </row>
    <row customHeight="1" ht="17.25">
      <c s="73">
        <v>2120303</v>
      </c>
      <c s="82" t="s">
        <v>1652</v>
      </c>
      <c s="340">
        <v>1</v>
      </c>
    </row>
    <row customHeight="1" ht="17.25">
      <c s="73">
        <v>2120399</v>
      </c>
      <c s="82" t="s">
        <v>1653</v>
      </c>
      <c s="340">
        <v>3757</v>
      </c>
    </row>
    <row customHeight="1" ht="17.25">
      <c s="73">
        <v>21205</v>
      </c>
      <c s="80" t="s">
        <v>1654</v>
      </c>
      <c s="334">
        <f>C874</f>
        <v>1495</v>
      </c>
    </row>
    <row customHeight="1" ht="17.25">
      <c s="73">
        <v>2120501</v>
      </c>
      <c s="82" t="s">
        <v>1655</v>
      </c>
      <c s="340">
        <v>1495</v>
      </c>
    </row>
    <row customHeight="1" ht="17.25">
      <c s="73">
        <v>21206</v>
      </c>
      <c s="80" t="s">
        <v>1656</v>
      </c>
      <c s="334">
        <f>C876</f>
        <v>0</v>
      </c>
    </row>
    <row customHeight="1" ht="17.25">
      <c s="73">
        <v>2120601</v>
      </c>
      <c s="82" t="s">
        <v>1657</v>
      </c>
      <c s="340"/>
    </row>
    <row customHeight="1" ht="17.25">
      <c s="73">
        <v>21299</v>
      </c>
      <c s="80" t="s">
        <v>1658</v>
      </c>
      <c s="334">
        <f>C878</f>
        <v>189</v>
      </c>
    </row>
    <row customHeight="1" ht="17.25">
      <c s="73">
        <v>2129999</v>
      </c>
      <c s="82" t="s">
        <v>1659</v>
      </c>
      <c s="340">
        <v>189</v>
      </c>
    </row>
    <row customHeight="1" ht="17.25">
      <c s="73">
        <v>213</v>
      </c>
      <c s="80" t="s">
        <v>1660</v>
      </c>
      <c s="334">
        <f>SUM(C880,C909,C938,C965,C976,C987,C993,C1000,C1004,C1008)</f>
        <v>39891</v>
      </c>
    </row>
    <row customHeight="1" ht="17.25">
      <c s="73">
        <v>21301</v>
      </c>
      <c s="80" t="s">
        <v>1661</v>
      </c>
      <c s="334">
        <f>SUM(C881:C908)</f>
        <v>14056</v>
      </c>
    </row>
    <row customHeight="1" ht="17.25">
      <c s="73">
        <v>2130101</v>
      </c>
      <c s="82" t="s">
        <v>994</v>
      </c>
      <c s="340">
        <v>2592</v>
      </c>
    </row>
    <row customHeight="1" ht="17.25">
      <c s="73">
        <v>2130102</v>
      </c>
      <c s="82" t="s">
        <v>995</v>
      </c>
      <c s="340"/>
    </row>
    <row customHeight="1" ht="17.25">
      <c s="73">
        <v>2130103</v>
      </c>
      <c s="82" t="s">
        <v>996</v>
      </c>
      <c s="340"/>
    </row>
    <row customHeight="1" ht="17.25">
      <c s="73">
        <v>2130104</v>
      </c>
      <c s="82" t="s">
        <v>1003</v>
      </c>
      <c s="340">
        <v>420</v>
      </c>
    </row>
    <row customHeight="1" ht="17.25">
      <c s="73">
        <v>2130105</v>
      </c>
      <c s="82" t="s">
        <v>1662</v>
      </c>
      <c s="340">
        <v>1221</v>
      </c>
    </row>
    <row customHeight="1" ht="17.25">
      <c s="73">
        <v>2130106</v>
      </c>
      <c s="82" t="s">
        <v>1663</v>
      </c>
      <c s="340">
        <v>607</v>
      </c>
    </row>
    <row customHeight="1" ht="17.25">
      <c s="73">
        <v>2130108</v>
      </c>
      <c s="82" t="s">
        <v>1664</v>
      </c>
      <c s="340">
        <v>184</v>
      </c>
    </row>
    <row customHeight="1" ht="17.25">
      <c s="73">
        <v>2130109</v>
      </c>
      <c s="82" t="s">
        <v>1665</v>
      </c>
      <c s="340">
        <v>49</v>
      </c>
    </row>
    <row customHeight="1" ht="17.25">
      <c s="73">
        <v>2130110</v>
      </c>
      <c s="82" t="s">
        <v>1666</v>
      </c>
      <c s="340">
        <v>44</v>
      </c>
    </row>
    <row customHeight="1" ht="17.25">
      <c s="73">
        <v>2130111</v>
      </c>
      <c s="82" t="s">
        <v>1667</v>
      </c>
      <c s="340"/>
    </row>
    <row customHeight="1" ht="17.25">
      <c s="73">
        <v>2130112</v>
      </c>
      <c s="82" t="s">
        <v>1668</v>
      </c>
      <c s="340">
        <v>9</v>
      </c>
    </row>
    <row customHeight="1" ht="17.25">
      <c s="73">
        <v>2130114</v>
      </c>
      <c s="82" t="s">
        <v>1669</v>
      </c>
      <c s="340"/>
    </row>
    <row customHeight="1" ht="17.25">
      <c s="73">
        <v>2130119</v>
      </c>
      <c s="82" t="s">
        <v>1670</v>
      </c>
      <c s="340"/>
    </row>
    <row customHeight="1" ht="17.25">
      <c s="73">
        <v>2130120</v>
      </c>
      <c s="82" t="s">
        <v>1671</v>
      </c>
      <c s="340"/>
    </row>
    <row customHeight="1" ht="17.25">
      <c s="73">
        <v>2130121</v>
      </c>
      <c s="82" t="s">
        <v>1672</v>
      </c>
      <c s="340"/>
    </row>
    <row customHeight="1" ht="17.25">
      <c s="73">
        <v>2130122</v>
      </c>
      <c s="82" t="s">
        <v>1673</v>
      </c>
      <c s="340">
        <v>799</v>
      </c>
    </row>
    <row customHeight="1" ht="17.25">
      <c s="73">
        <v>2130123</v>
      </c>
      <c s="82" t="s">
        <v>1674</v>
      </c>
      <c s="340">
        <v>937</v>
      </c>
    </row>
    <row customHeight="1" ht="17.25">
      <c s="73">
        <v>2130124</v>
      </c>
      <c s="82" t="s">
        <v>1675</v>
      </c>
      <c s="340">
        <v>125</v>
      </c>
    </row>
    <row customHeight="1" ht="17.25">
      <c s="73">
        <v>2130125</v>
      </c>
      <c s="82" t="s">
        <v>1676</v>
      </c>
      <c s="340"/>
    </row>
    <row customHeight="1" ht="17.25">
      <c s="73">
        <v>2130126</v>
      </c>
      <c s="82" t="s">
        <v>1677</v>
      </c>
      <c s="340">
        <v>130</v>
      </c>
    </row>
    <row customHeight="1" ht="17.25">
      <c s="73">
        <v>2130129</v>
      </c>
      <c s="82" t="s">
        <v>1678</v>
      </c>
      <c s="340"/>
    </row>
    <row customHeight="1" ht="17.25">
      <c s="73">
        <v>2130135</v>
      </c>
      <c s="82" t="s">
        <v>1679</v>
      </c>
      <c s="340">
        <v>45</v>
      </c>
    </row>
    <row customHeight="1" ht="17.25">
      <c s="73">
        <v>2130142</v>
      </c>
      <c s="82" t="s">
        <v>1680</v>
      </c>
      <c s="340"/>
    </row>
    <row customHeight="1" ht="17.25">
      <c s="73">
        <v>2130147</v>
      </c>
      <c s="82" t="s">
        <v>1681</v>
      </c>
      <c s="340"/>
    </row>
    <row customHeight="1" ht="17.25">
      <c s="73">
        <v>2130148</v>
      </c>
      <c s="82" t="s">
        <v>1682</v>
      </c>
      <c s="340">
        <v>1174</v>
      </c>
    </row>
    <row customHeight="1" ht="17.25">
      <c s="73">
        <v>2130152</v>
      </c>
      <c s="82" t="s">
        <v>1683</v>
      </c>
      <c s="340">
        <v>42</v>
      </c>
    </row>
    <row customHeight="1" ht="17.25">
      <c s="73">
        <v>2130153</v>
      </c>
      <c s="82" t="s">
        <v>1684</v>
      </c>
      <c s="340"/>
    </row>
    <row customHeight="1" ht="17.25">
      <c s="73">
        <v>2130199</v>
      </c>
      <c s="82" t="s">
        <v>1685</v>
      </c>
      <c s="340">
        <v>5678</v>
      </c>
    </row>
    <row customHeight="1" ht="17.25">
      <c s="73">
        <v>21302</v>
      </c>
      <c s="80" t="s">
        <v>1686</v>
      </c>
      <c s="334">
        <f>SUM(C910:C937)</f>
        <v>4406</v>
      </c>
    </row>
    <row customHeight="1" ht="17.25">
      <c s="73">
        <v>2130201</v>
      </c>
      <c s="82" t="s">
        <v>994</v>
      </c>
      <c s="340">
        <v>1630</v>
      </c>
    </row>
    <row customHeight="1" ht="17.25">
      <c s="73">
        <v>2130202</v>
      </c>
      <c s="82" t="s">
        <v>995</v>
      </c>
      <c s="340">
        <v>3</v>
      </c>
    </row>
    <row customHeight="1" ht="17.25">
      <c s="73">
        <v>2130203</v>
      </c>
      <c s="82" t="s">
        <v>996</v>
      </c>
      <c s="340"/>
    </row>
    <row customHeight="1" ht="17.25">
      <c s="73">
        <v>2130204</v>
      </c>
      <c s="82" t="s">
        <v>1687</v>
      </c>
      <c s="340"/>
    </row>
    <row customHeight="1" ht="17.25">
      <c s="73">
        <v>2130205</v>
      </c>
      <c s="82" t="s">
        <v>1688</v>
      </c>
      <c s="340">
        <v>210</v>
      </c>
    </row>
    <row customHeight="1" ht="17.25">
      <c s="73">
        <v>2130206</v>
      </c>
      <c s="82" t="s">
        <v>1689</v>
      </c>
      <c s="340">
        <v>5</v>
      </c>
    </row>
    <row customHeight="1" ht="17.25">
      <c s="73">
        <v>2130207</v>
      </c>
      <c s="82" t="s">
        <v>1690</v>
      </c>
      <c s="340"/>
    </row>
    <row customHeight="1" ht="17.25">
      <c s="73">
        <v>2130208</v>
      </c>
      <c s="82" t="s">
        <v>1691</v>
      </c>
      <c s="340"/>
    </row>
    <row customHeight="1" ht="17.25">
      <c s="73">
        <v>2130209</v>
      </c>
      <c s="82" t="s">
        <v>1692</v>
      </c>
      <c s="340">
        <v>1114</v>
      </c>
    </row>
    <row customHeight="1" ht="17.25">
      <c s="73">
        <v>2130210</v>
      </c>
      <c s="82" t="s">
        <v>1693</v>
      </c>
      <c s="340"/>
    </row>
    <row customHeight="1" ht="17.25">
      <c s="73">
        <v>2130211</v>
      </c>
      <c s="82" t="s">
        <v>1694</v>
      </c>
      <c s="340">
        <v>5</v>
      </c>
    </row>
    <row customHeight="1" ht="17.25">
      <c s="73">
        <v>2130212</v>
      </c>
      <c s="82" t="s">
        <v>1695</v>
      </c>
      <c s="340"/>
    </row>
    <row customHeight="1" ht="17.25">
      <c s="73">
        <v>2130213</v>
      </c>
      <c s="82" t="s">
        <v>1696</v>
      </c>
      <c s="340">
        <v>33</v>
      </c>
    </row>
    <row customHeight="1" ht="17.25">
      <c s="73">
        <v>2130216</v>
      </c>
      <c s="82" t="s">
        <v>1697</v>
      </c>
      <c s="340"/>
    </row>
    <row customHeight="1" ht="17.25">
      <c s="73">
        <v>2130217</v>
      </c>
      <c s="82" t="s">
        <v>1698</v>
      </c>
      <c s="340"/>
    </row>
    <row customHeight="1" ht="17.25">
      <c s="73">
        <v>2130218</v>
      </c>
      <c s="82" t="s">
        <v>1699</v>
      </c>
      <c s="340"/>
    </row>
    <row customHeight="1" ht="17.25">
      <c s="73">
        <v>2130219</v>
      </c>
      <c s="82" t="s">
        <v>1700</v>
      </c>
      <c s="340"/>
    </row>
    <row customHeight="1" ht="17.25">
      <c s="73">
        <v>2130220</v>
      </c>
      <c s="82" t="s">
        <v>1701</v>
      </c>
      <c s="340"/>
    </row>
    <row customHeight="1" ht="17.25">
      <c s="73">
        <v>2130221</v>
      </c>
      <c s="82" t="s">
        <v>1702</v>
      </c>
      <c s="340"/>
    </row>
    <row customHeight="1" ht="17.25">
      <c s="73">
        <v>2130223</v>
      </c>
      <c s="82" t="s">
        <v>1703</v>
      </c>
      <c s="340"/>
    </row>
    <row customHeight="1" ht="17.25">
      <c s="73">
        <v>2130224</v>
      </c>
      <c s="82" t="s">
        <v>1704</v>
      </c>
      <c s="340"/>
    </row>
    <row customHeight="1" ht="17.25">
      <c s="73">
        <v>2130225</v>
      </c>
      <c s="82" t="s">
        <v>1705</v>
      </c>
      <c s="340"/>
    </row>
    <row customHeight="1" ht="17.25">
      <c s="73">
        <v>2130226</v>
      </c>
      <c s="82" t="s">
        <v>1706</v>
      </c>
      <c s="340"/>
    </row>
    <row customHeight="1" ht="17.25">
      <c s="73">
        <v>2130227</v>
      </c>
      <c s="82" t="s">
        <v>1707</v>
      </c>
      <c s="340"/>
    </row>
    <row customHeight="1" ht="17.25">
      <c s="73">
        <v>2130232</v>
      </c>
      <c s="82" t="s">
        <v>1708</v>
      </c>
      <c s="340">
        <v>314</v>
      </c>
    </row>
    <row customHeight="1" ht="17.25">
      <c s="73">
        <v>2130233</v>
      </c>
      <c s="82" t="s">
        <v>1709</v>
      </c>
      <c s="340"/>
    </row>
    <row customHeight="1" ht="17.25">
      <c s="73">
        <v>2130234</v>
      </c>
      <c s="82" t="s">
        <v>1710</v>
      </c>
      <c s="340">
        <v>117</v>
      </c>
    </row>
    <row customHeight="1" ht="17.25">
      <c s="73">
        <v>2130299</v>
      </c>
      <c s="82" t="s">
        <v>1711</v>
      </c>
      <c s="340">
        <v>975</v>
      </c>
    </row>
    <row customHeight="1" ht="17.25">
      <c s="73">
        <v>21303</v>
      </c>
      <c s="80" t="s">
        <v>1712</v>
      </c>
      <c s="334">
        <f>SUM(C939:C964)</f>
        <v>8774</v>
      </c>
    </row>
    <row customHeight="1" ht="17.25">
      <c s="73">
        <v>2130301</v>
      </c>
      <c s="82" t="s">
        <v>994</v>
      </c>
      <c s="340">
        <v>1293</v>
      </c>
    </row>
    <row customHeight="1" ht="17.25">
      <c s="73">
        <v>2130302</v>
      </c>
      <c s="82" t="s">
        <v>995</v>
      </c>
      <c s="340"/>
    </row>
    <row customHeight="1" ht="17.25">
      <c s="73">
        <v>2130303</v>
      </c>
      <c s="82" t="s">
        <v>996</v>
      </c>
      <c s="340"/>
    </row>
    <row customHeight="1" ht="17.25">
      <c s="73">
        <v>2130304</v>
      </c>
      <c s="82" t="s">
        <v>1713</v>
      </c>
      <c s="340"/>
    </row>
    <row customHeight="1" ht="17.25">
      <c s="73">
        <v>2130305</v>
      </c>
      <c s="82" t="s">
        <v>1714</v>
      </c>
      <c s="340">
        <v>3421</v>
      </c>
    </row>
    <row customHeight="1" ht="17.25">
      <c s="73">
        <v>2130306</v>
      </c>
      <c s="82" t="s">
        <v>1715</v>
      </c>
      <c s="340">
        <v>274</v>
      </c>
    </row>
    <row customHeight="1" ht="17.25">
      <c s="73">
        <v>2130307</v>
      </c>
      <c s="82" t="s">
        <v>1716</v>
      </c>
      <c s="340"/>
    </row>
    <row customHeight="1" ht="17.25">
      <c s="73">
        <v>2130308</v>
      </c>
      <c s="82" t="s">
        <v>1717</v>
      </c>
      <c s="340"/>
    </row>
    <row customHeight="1" ht="17.25">
      <c s="73">
        <v>2130309</v>
      </c>
      <c s="82" t="s">
        <v>1718</v>
      </c>
      <c s="340"/>
    </row>
    <row customHeight="1" ht="17.25">
      <c s="73">
        <v>2130310</v>
      </c>
      <c s="82" t="s">
        <v>1719</v>
      </c>
      <c s="340"/>
    </row>
    <row customHeight="1" ht="17.25">
      <c s="73">
        <v>2130311</v>
      </c>
      <c s="82" t="s">
        <v>1720</v>
      </c>
      <c s="340"/>
    </row>
    <row customHeight="1" ht="17.25">
      <c s="73">
        <v>2130312</v>
      </c>
      <c s="82" t="s">
        <v>1721</v>
      </c>
      <c s="340">
        <v>112</v>
      </c>
    </row>
    <row customHeight="1" ht="17.25">
      <c s="73">
        <v>2130313</v>
      </c>
      <c s="82" t="s">
        <v>1722</v>
      </c>
      <c s="340"/>
    </row>
    <row customHeight="1" ht="17.25">
      <c s="73">
        <v>2130314</v>
      </c>
      <c s="82" t="s">
        <v>1723</v>
      </c>
      <c s="340">
        <v>423</v>
      </c>
    </row>
    <row customHeight="1" ht="17.25">
      <c s="73">
        <v>2130315</v>
      </c>
      <c s="82" t="s">
        <v>1724</v>
      </c>
      <c s="340">
        <v>1210</v>
      </c>
    </row>
    <row customHeight="1" ht="17.25">
      <c s="73">
        <v>2130316</v>
      </c>
      <c s="82" t="s">
        <v>1725</v>
      </c>
      <c s="340">
        <v>356</v>
      </c>
    </row>
    <row customHeight="1" ht="17.25">
      <c s="73">
        <v>2130317</v>
      </c>
      <c s="82" t="s">
        <v>1726</v>
      </c>
      <c s="340"/>
    </row>
    <row customHeight="1" ht="17.25">
      <c s="73">
        <v>2130318</v>
      </c>
      <c s="82" t="s">
        <v>1727</v>
      </c>
      <c s="340"/>
    </row>
    <row customHeight="1" ht="17.25">
      <c s="73">
        <v>2130321</v>
      </c>
      <c s="82" t="s">
        <v>1728</v>
      </c>
      <c s="340">
        <v>215</v>
      </c>
    </row>
    <row customHeight="1" ht="17.25">
      <c s="73">
        <v>2130322</v>
      </c>
      <c s="82" t="s">
        <v>1729</v>
      </c>
      <c s="340"/>
    </row>
    <row customHeight="1" ht="17.25">
      <c s="73">
        <v>2130331</v>
      </c>
      <c s="82" t="s">
        <v>1730</v>
      </c>
      <c s="340">
        <v>251</v>
      </c>
    </row>
    <row customHeight="1" ht="17.25">
      <c s="73">
        <v>2130332</v>
      </c>
      <c s="82" t="s">
        <v>1731</v>
      </c>
      <c s="340">
        <v>16</v>
      </c>
    </row>
    <row customHeight="1" ht="17.25">
      <c s="73">
        <v>2130333</v>
      </c>
      <c s="82" t="s">
        <v>1703</v>
      </c>
      <c s="340"/>
    </row>
    <row customHeight="1" ht="17.25">
      <c s="73">
        <v>2130334</v>
      </c>
      <c s="82" t="s">
        <v>1732</v>
      </c>
      <c s="340"/>
    </row>
    <row customHeight="1" ht="17.25">
      <c s="73">
        <v>2130335</v>
      </c>
      <c s="82" t="s">
        <v>1733</v>
      </c>
      <c s="340">
        <v>1025</v>
      </c>
    </row>
    <row customHeight="1" ht="17.25">
      <c s="73">
        <v>2130399</v>
      </c>
      <c s="82" t="s">
        <v>1734</v>
      </c>
      <c s="340">
        <v>178</v>
      </c>
    </row>
    <row customHeight="1" ht="17.25">
      <c s="73">
        <v>21304</v>
      </c>
      <c s="80" t="s">
        <v>1735</v>
      </c>
      <c s="334">
        <f>SUM(C966:C975)</f>
        <v>0</v>
      </c>
    </row>
    <row customHeight="1" ht="17.25">
      <c s="73">
        <v>2130401</v>
      </c>
      <c s="82" t="s">
        <v>994</v>
      </c>
      <c s="340"/>
    </row>
    <row customHeight="1" ht="17.25">
      <c s="73">
        <v>2130402</v>
      </c>
      <c s="82" t="s">
        <v>995</v>
      </c>
      <c s="340"/>
    </row>
    <row customHeight="1" ht="17.25">
      <c s="73">
        <v>2130403</v>
      </c>
      <c s="82" t="s">
        <v>996</v>
      </c>
      <c s="340"/>
    </row>
    <row customHeight="1" ht="17.25">
      <c s="73">
        <v>2130404</v>
      </c>
      <c s="82" t="s">
        <v>1736</v>
      </c>
      <c s="340"/>
    </row>
    <row customHeight="1" ht="17.25">
      <c s="73">
        <v>2130405</v>
      </c>
      <c s="82" t="s">
        <v>1737</v>
      </c>
      <c s="340"/>
    </row>
    <row customHeight="1" ht="17.25">
      <c s="73">
        <v>2130406</v>
      </c>
      <c s="82" t="s">
        <v>1738</v>
      </c>
      <c s="340"/>
    </row>
    <row customHeight="1" ht="17.25">
      <c s="73">
        <v>2130407</v>
      </c>
      <c s="82" t="s">
        <v>1739</v>
      </c>
      <c s="340"/>
    </row>
    <row customHeight="1" ht="17.25">
      <c s="73">
        <v>2130408</v>
      </c>
      <c s="82" t="s">
        <v>1740</v>
      </c>
      <c s="340"/>
    </row>
    <row customHeight="1" ht="17.25">
      <c s="73">
        <v>2130409</v>
      </c>
      <c s="82" t="s">
        <v>1741</v>
      </c>
      <c s="340"/>
    </row>
    <row customHeight="1" ht="17.25">
      <c s="73">
        <v>2130499</v>
      </c>
      <c s="82" t="s">
        <v>1742</v>
      </c>
      <c s="340"/>
    </row>
    <row customHeight="1" ht="17.25">
      <c s="73">
        <v>21305</v>
      </c>
      <c s="80" t="s">
        <v>1743</v>
      </c>
      <c s="334">
        <f>SUM(C977:C986)</f>
        <v>5220</v>
      </c>
    </row>
    <row customHeight="1" ht="17.25">
      <c s="73">
        <v>2130501</v>
      </c>
      <c s="82" t="s">
        <v>994</v>
      </c>
      <c s="340">
        <v>195</v>
      </c>
    </row>
    <row customHeight="1" ht="17.25">
      <c s="73">
        <v>2130502</v>
      </c>
      <c s="82" t="s">
        <v>995</v>
      </c>
      <c s="340">
        <v>70</v>
      </c>
    </row>
    <row customHeight="1" ht="17.25">
      <c s="73">
        <v>2130503</v>
      </c>
      <c s="82" t="s">
        <v>996</v>
      </c>
      <c s="340"/>
    </row>
    <row customHeight="1" ht="17.25">
      <c s="73">
        <v>2130504</v>
      </c>
      <c s="82" t="s">
        <v>1744</v>
      </c>
      <c s="340">
        <v>1734</v>
      </c>
    </row>
    <row customHeight="1" ht="17.25">
      <c s="73">
        <v>2130505</v>
      </c>
      <c s="82" t="s">
        <v>1745</v>
      </c>
      <c s="340">
        <v>3060</v>
      </c>
    </row>
    <row customHeight="1" ht="17.25">
      <c s="73">
        <v>2130506</v>
      </c>
      <c s="82" t="s">
        <v>1746</v>
      </c>
      <c s="340"/>
    </row>
    <row customHeight="1" ht="17.25">
      <c s="73">
        <v>2130507</v>
      </c>
      <c s="82" t="s">
        <v>1747</v>
      </c>
      <c s="340">
        <v>6</v>
      </c>
    </row>
    <row customHeight="1" ht="17.25">
      <c s="73">
        <v>2130508</v>
      </c>
      <c s="82" t="s">
        <v>1748</v>
      </c>
      <c s="340"/>
    </row>
    <row customHeight="1" ht="17.25">
      <c s="73">
        <v>2130550</v>
      </c>
      <c s="82" t="s">
        <v>1749</v>
      </c>
      <c s="340"/>
    </row>
    <row customHeight="1" ht="17.25">
      <c s="73">
        <v>2130599</v>
      </c>
      <c s="82" t="s">
        <v>1750</v>
      </c>
      <c s="340">
        <v>155</v>
      </c>
    </row>
    <row customHeight="1" ht="17.25">
      <c s="73">
        <v>21306</v>
      </c>
      <c s="80" t="s">
        <v>1751</v>
      </c>
      <c s="334">
        <f>SUM(C988:C992)</f>
        <v>1657</v>
      </c>
    </row>
    <row customHeight="1" ht="17.25">
      <c s="73">
        <v>2130601</v>
      </c>
      <c s="82" t="s">
        <v>1318</v>
      </c>
      <c s="340">
        <v>124</v>
      </c>
    </row>
    <row customHeight="1" ht="17.25">
      <c s="73">
        <v>2130602</v>
      </c>
      <c s="82" t="s">
        <v>1752</v>
      </c>
      <c s="340">
        <v>1393</v>
      </c>
    </row>
    <row customHeight="1" ht="17.25">
      <c s="73">
        <v>2130603</v>
      </c>
      <c s="82" t="s">
        <v>1753</v>
      </c>
      <c s="340">
        <v>140</v>
      </c>
    </row>
    <row customHeight="1" ht="17.25">
      <c s="73">
        <v>2130604</v>
      </c>
      <c s="82" t="s">
        <v>1754</v>
      </c>
      <c s="340"/>
    </row>
    <row customHeight="1" ht="17.25">
      <c s="73">
        <v>2130699</v>
      </c>
      <c s="82" t="s">
        <v>1755</v>
      </c>
      <c s="340"/>
    </row>
    <row customHeight="1" ht="17.25">
      <c s="73">
        <v>21307</v>
      </c>
      <c s="80" t="s">
        <v>1756</v>
      </c>
      <c s="334">
        <f>SUM(C994:C999)</f>
        <v>5512</v>
      </c>
    </row>
    <row customHeight="1" ht="17.25">
      <c s="73">
        <v>2130701</v>
      </c>
      <c s="82" t="s">
        <v>1757</v>
      </c>
      <c s="340">
        <v>2123</v>
      </c>
    </row>
    <row customHeight="1" ht="17.25">
      <c s="73">
        <v>2130704</v>
      </c>
      <c s="82" t="s">
        <v>1758</v>
      </c>
      <c s="340"/>
    </row>
    <row customHeight="1" ht="17.25">
      <c s="73">
        <v>2130705</v>
      </c>
      <c s="82" t="s">
        <v>1759</v>
      </c>
      <c s="340">
        <v>2728</v>
      </c>
    </row>
    <row customHeight="1" ht="17.25">
      <c s="73">
        <v>2130706</v>
      </c>
      <c s="82" t="s">
        <v>1760</v>
      </c>
      <c s="340">
        <v>48</v>
      </c>
    </row>
    <row customHeight="1" ht="17.25">
      <c s="73">
        <v>2130707</v>
      </c>
      <c s="82" t="s">
        <v>1761</v>
      </c>
      <c s="340">
        <v>600</v>
      </c>
    </row>
    <row customHeight="1" ht="17.25">
      <c s="73">
        <v>2130799</v>
      </c>
      <c s="82" t="s">
        <v>1762</v>
      </c>
      <c s="340">
        <v>13</v>
      </c>
    </row>
    <row customHeight="1" ht="17.25">
      <c s="73">
        <v>21308</v>
      </c>
      <c s="80" t="s">
        <v>1763</v>
      </c>
      <c s="334">
        <f>SUM(C1001:C1003)</f>
        <v>57</v>
      </c>
    </row>
    <row customHeight="1" ht="17.25">
      <c s="73">
        <v>2130801</v>
      </c>
      <c s="82" t="s">
        <v>1764</v>
      </c>
      <c s="340"/>
    </row>
    <row customHeight="1" ht="17.25">
      <c s="73">
        <v>2130802</v>
      </c>
      <c s="82" t="s">
        <v>1765</v>
      </c>
      <c s="340">
        <v>57</v>
      </c>
    </row>
    <row customHeight="1" ht="17.25">
      <c s="73">
        <v>2130899</v>
      </c>
      <c s="82" t="s">
        <v>1766</v>
      </c>
      <c s="340"/>
    </row>
    <row customHeight="1" ht="17.25">
      <c s="73">
        <v>21309</v>
      </c>
      <c s="80" t="s">
        <v>1767</v>
      </c>
      <c s="334">
        <f>SUM(C1005:C1007)</f>
        <v>0</v>
      </c>
    </row>
    <row customHeight="1" ht="17.25">
      <c s="73">
        <v>2130901</v>
      </c>
      <c s="82" t="s">
        <v>1768</v>
      </c>
      <c s="340"/>
    </row>
    <row customHeight="1" ht="17.25">
      <c s="73">
        <v>2130902</v>
      </c>
      <c s="82" t="s">
        <v>1769</v>
      </c>
      <c s="340"/>
    </row>
    <row customHeight="1" ht="17.25">
      <c s="73">
        <v>2130999</v>
      </c>
      <c s="82" t="s">
        <v>1770</v>
      </c>
      <c s="340"/>
    </row>
    <row customHeight="1" ht="17.25">
      <c s="73">
        <v>21399</v>
      </c>
      <c s="80" t="s">
        <v>1771</v>
      </c>
      <c s="334">
        <f>C1009+C1010</f>
        <v>209</v>
      </c>
    </row>
    <row customHeight="1" ht="17.25">
      <c s="73">
        <v>2139901</v>
      </c>
      <c s="82" t="s">
        <v>1772</v>
      </c>
      <c s="340"/>
    </row>
    <row customHeight="1" ht="17.25">
      <c s="73">
        <v>2139999</v>
      </c>
      <c s="82" t="s">
        <v>1773</v>
      </c>
      <c s="340">
        <v>209</v>
      </c>
    </row>
    <row customHeight="1" ht="17.25">
      <c s="73">
        <v>214</v>
      </c>
      <c s="80" t="s">
        <v>1774</v>
      </c>
      <c s="334">
        <f>SUM(C1012,C1042,C1052,C1062,C1067,C1074,C1079)</f>
        <v>9789</v>
      </c>
    </row>
    <row customHeight="1" ht="17.25">
      <c s="73">
        <v>21401</v>
      </c>
      <c s="80" t="s">
        <v>1775</v>
      </c>
      <c s="334">
        <f>SUM(C1013:C1041)</f>
        <v>6119</v>
      </c>
    </row>
    <row customHeight="1" ht="17.25">
      <c s="73">
        <v>2140101</v>
      </c>
      <c s="82" t="s">
        <v>994</v>
      </c>
      <c s="340">
        <v>628</v>
      </c>
    </row>
    <row customHeight="1" ht="17.25">
      <c s="73">
        <v>2140102</v>
      </c>
      <c s="82" t="s">
        <v>995</v>
      </c>
      <c s="340"/>
    </row>
    <row customHeight="1" ht="17.25">
      <c s="73">
        <v>2140103</v>
      </c>
      <c s="82" t="s">
        <v>996</v>
      </c>
      <c s="340"/>
    </row>
    <row customHeight="1" ht="17.25">
      <c s="73">
        <v>2140104</v>
      </c>
      <c s="82" t="s">
        <v>1776</v>
      </c>
      <c s="340"/>
    </row>
    <row customHeight="1" ht="17.25">
      <c s="73">
        <v>2140105</v>
      </c>
      <c s="82" t="s">
        <v>1777</v>
      </c>
      <c s="340">
        <v>2162</v>
      </c>
    </row>
    <row customHeight="1" ht="17.25">
      <c s="73">
        <v>2140106</v>
      </c>
      <c s="82" t="s">
        <v>1778</v>
      </c>
      <c s="340">
        <v>2358</v>
      </c>
    </row>
    <row customHeight="1" ht="17.25">
      <c s="73">
        <v>2140107</v>
      </c>
      <c s="82" t="s">
        <v>1779</v>
      </c>
      <c s="340"/>
    </row>
    <row customHeight="1" ht="17.25">
      <c s="73">
        <v>2140108</v>
      </c>
      <c s="82" t="s">
        <v>1780</v>
      </c>
      <c s="340"/>
    </row>
    <row customHeight="1" ht="17.25">
      <c s="73">
        <v>2140109</v>
      </c>
      <c s="82" t="s">
        <v>1781</v>
      </c>
      <c s="340"/>
    </row>
    <row customHeight="1" ht="17.25">
      <c s="73">
        <v>2140110</v>
      </c>
      <c s="82" t="s">
        <v>1782</v>
      </c>
      <c s="340">
        <v>200</v>
      </c>
    </row>
    <row customHeight="1" ht="17.25">
      <c s="73">
        <v>2140111</v>
      </c>
      <c s="82" t="s">
        <v>1783</v>
      </c>
      <c s="340"/>
    </row>
    <row customHeight="1" ht="17.25">
      <c s="73">
        <v>2140112</v>
      </c>
      <c s="82" t="s">
        <v>1784</v>
      </c>
      <c s="340">
        <v>378</v>
      </c>
    </row>
    <row customHeight="1" ht="17.25">
      <c s="73">
        <v>2140113</v>
      </c>
      <c s="82" t="s">
        <v>1785</v>
      </c>
      <c s="340"/>
    </row>
    <row customHeight="1" ht="17.25">
      <c s="73">
        <v>2140114</v>
      </c>
      <c s="82" t="s">
        <v>1786</v>
      </c>
      <c s="340"/>
    </row>
    <row customHeight="1" ht="17.25">
      <c s="73">
        <v>2140122</v>
      </c>
      <c s="82" t="s">
        <v>1787</v>
      </c>
      <c s="340"/>
    </row>
    <row customHeight="1" ht="17.25">
      <c s="73">
        <v>2140123</v>
      </c>
      <c s="82" t="s">
        <v>1788</v>
      </c>
      <c s="340"/>
    </row>
    <row customHeight="1" ht="17.25">
      <c s="73">
        <v>2140124</v>
      </c>
      <c s="82" t="s">
        <v>1789</v>
      </c>
      <c s="340"/>
    </row>
    <row customHeight="1" ht="17.25">
      <c s="73">
        <v>2140125</v>
      </c>
      <c s="82" t="s">
        <v>1790</v>
      </c>
      <c s="340"/>
    </row>
    <row customHeight="1" ht="17.25">
      <c s="73">
        <v>2140126</v>
      </c>
      <c s="82" t="s">
        <v>1791</v>
      </c>
      <c s="340"/>
    </row>
    <row customHeight="1" ht="17.25">
      <c s="73">
        <v>2140127</v>
      </c>
      <c s="82" t="s">
        <v>1792</v>
      </c>
      <c s="340"/>
    </row>
    <row customHeight="1" ht="17.25">
      <c s="73">
        <v>2140128</v>
      </c>
      <c s="82" t="s">
        <v>1793</v>
      </c>
      <c s="340"/>
    </row>
    <row customHeight="1" ht="17.25">
      <c s="73">
        <v>2140129</v>
      </c>
      <c s="82" t="s">
        <v>1794</v>
      </c>
      <c s="340"/>
    </row>
    <row customHeight="1" ht="17.25">
      <c s="73">
        <v>2140130</v>
      </c>
      <c s="82" t="s">
        <v>1795</v>
      </c>
      <c s="340"/>
    </row>
    <row customHeight="1" ht="17.25">
      <c s="73">
        <v>2140131</v>
      </c>
      <c s="82" t="s">
        <v>1796</v>
      </c>
      <c s="340">
        <v>245</v>
      </c>
    </row>
    <row customHeight="1" ht="17.25">
      <c s="73">
        <v>2140133</v>
      </c>
      <c s="82" t="s">
        <v>1797</v>
      </c>
      <c s="340"/>
    </row>
    <row customHeight="1" ht="17.25">
      <c s="73">
        <v>2140136</v>
      </c>
      <c s="82" t="s">
        <v>1798</v>
      </c>
      <c s="340"/>
    </row>
    <row customHeight="1" ht="17.25">
      <c s="73">
        <v>2140138</v>
      </c>
      <c s="82" t="s">
        <v>1799</v>
      </c>
      <c s="340"/>
    </row>
    <row customHeight="1" ht="17.25">
      <c s="73">
        <v>2140139</v>
      </c>
      <c s="82" t="s">
        <v>1800</v>
      </c>
      <c s="340"/>
    </row>
    <row customHeight="1" ht="17.25">
      <c s="73">
        <v>2140199</v>
      </c>
      <c s="82" t="s">
        <v>1801</v>
      </c>
      <c s="340">
        <v>148</v>
      </c>
    </row>
    <row customHeight="1" ht="17.25">
      <c s="73">
        <v>21402</v>
      </c>
      <c s="80" t="s">
        <v>1802</v>
      </c>
      <c s="334">
        <f>SUM(C1043:C1051)</f>
        <v>0</v>
      </c>
    </row>
    <row customHeight="1" ht="17.25">
      <c s="73">
        <v>2140201</v>
      </c>
      <c s="82" t="s">
        <v>994</v>
      </c>
      <c s="340"/>
    </row>
    <row customHeight="1" ht="17.25">
      <c s="73">
        <v>2140202</v>
      </c>
      <c s="82" t="s">
        <v>995</v>
      </c>
      <c s="340"/>
    </row>
    <row customHeight="1" ht="17.25">
      <c s="73">
        <v>2140203</v>
      </c>
      <c s="82" t="s">
        <v>996</v>
      </c>
      <c s="340"/>
    </row>
    <row customHeight="1" ht="17.25">
      <c s="73">
        <v>2140204</v>
      </c>
      <c s="82" t="s">
        <v>1803</v>
      </c>
      <c s="340"/>
    </row>
    <row customHeight="1" ht="17.25">
      <c s="73">
        <v>2140205</v>
      </c>
      <c s="82" t="s">
        <v>1804</v>
      </c>
      <c s="340"/>
    </row>
    <row customHeight="1" ht="17.25">
      <c s="73">
        <v>2140206</v>
      </c>
      <c s="82" t="s">
        <v>1805</v>
      </c>
      <c s="340"/>
    </row>
    <row customHeight="1" ht="17.25">
      <c s="73">
        <v>2140207</v>
      </c>
      <c s="82" t="s">
        <v>1806</v>
      </c>
      <c s="340"/>
    </row>
    <row customHeight="1" ht="17.25">
      <c s="73">
        <v>2140208</v>
      </c>
      <c s="82" t="s">
        <v>1807</v>
      </c>
      <c s="340"/>
    </row>
    <row customHeight="1" ht="17.25">
      <c s="73">
        <v>2140299</v>
      </c>
      <c s="82" t="s">
        <v>1808</v>
      </c>
      <c s="340"/>
    </row>
    <row customHeight="1" ht="17.25">
      <c s="73">
        <v>21403</v>
      </c>
      <c s="80" t="s">
        <v>1809</v>
      </c>
      <c s="334">
        <f>SUM(C1053:C1061)</f>
        <v>0</v>
      </c>
    </row>
    <row customHeight="1" ht="17.25">
      <c s="73">
        <v>2140301</v>
      </c>
      <c s="82" t="s">
        <v>994</v>
      </c>
      <c s="340"/>
    </row>
    <row customHeight="1" ht="17.25">
      <c s="73">
        <v>2140302</v>
      </c>
      <c s="82" t="s">
        <v>995</v>
      </c>
      <c s="340"/>
    </row>
    <row customHeight="1" ht="17.25">
      <c s="73">
        <v>2140303</v>
      </c>
      <c s="82" t="s">
        <v>996</v>
      </c>
      <c s="340"/>
    </row>
    <row customHeight="1" ht="17.25">
      <c s="73">
        <v>2140304</v>
      </c>
      <c s="82" t="s">
        <v>1810</v>
      </c>
      <c s="340"/>
    </row>
    <row customHeight="1" ht="17.25">
      <c s="73">
        <v>2140305</v>
      </c>
      <c s="82" t="s">
        <v>1811</v>
      </c>
      <c s="340"/>
    </row>
    <row customHeight="1" ht="17.25">
      <c s="73">
        <v>2140306</v>
      </c>
      <c s="82" t="s">
        <v>1812</v>
      </c>
      <c s="340"/>
    </row>
    <row customHeight="1" ht="17.25">
      <c s="73">
        <v>2140307</v>
      </c>
      <c s="82" t="s">
        <v>1813</v>
      </c>
      <c s="340"/>
    </row>
    <row customHeight="1" ht="17.25">
      <c s="73">
        <v>2140308</v>
      </c>
      <c s="82" t="s">
        <v>1814</v>
      </c>
      <c s="340"/>
    </row>
    <row customHeight="1" ht="17.25">
      <c s="73">
        <v>2140399</v>
      </c>
      <c s="82" t="s">
        <v>1815</v>
      </c>
      <c s="340"/>
    </row>
    <row customHeight="1" ht="17.25">
      <c s="73">
        <v>21404</v>
      </c>
      <c s="80" t="s">
        <v>1816</v>
      </c>
      <c s="334">
        <f>SUM(C1063:C1066)</f>
        <v>803</v>
      </c>
    </row>
    <row customHeight="1" ht="17.25">
      <c s="73">
        <v>2140401</v>
      </c>
      <c s="82" t="s">
        <v>1817</v>
      </c>
      <c s="340">
        <v>174</v>
      </c>
    </row>
    <row customHeight="1" ht="17.25">
      <c s="73">
        <v>2140402</v>
      </c>
      <c s="82" t="s">
        <v>1818</v>
      </c>
      <c s="340">
        <v>581</v>
      </c>
    </row>
    <row customHeight="1" ht="17.25">
      <c s="73">
        <v>2140403</v>
      </c>
      <c s="82" t="s">
        <v>1819</v>
      </c>
      <c s="340">
        <v>39</v>
      </c>
    </row>
    <row customHeight="1" ht="17.25">
      <c s="73">
        <v>2140499</v>
      </c>
      <c s="82" t="s">
        <v>1820</v>
      </c>
      <c s="340">
        <v>9</v>
      </c>
    </row>
    <row customHeight="1" ht="17.25">
      <c s="73">
        <v>21405</v>
      </c>
      <c s="80" t="s">
        <v>1821</v>
      </c>
      <c s="334">
        <f>SUM(C1068:C1073)</f>
        <v>0</v>
      </c>
    </row>
    <row customHeight="1" ht="17.25">
      <c s="73">
        <v>2140501</v>
      </c>
      <c s="82" t="s">
        <v>994</v>
      </c>
      <c s="340"/>
    </row>
    <row customHeight="1" ht="17.25">
      <c s="73">
        <v>2140502</v>
      </c>
      <c s="82" t="s">
        <v>995</v>
      </c>
      <c s="340"/>
    </row>
    <row customHeight="1" ht="17.25">
      <c s="73">
        <v>2140503</v>
      </c>
      <c s="82" t="s">
        <v>996</v>
      </c>
      <c s="340"/>
    </row>
    <row customHeight="1" ht="17.25">
      <c s="73">
        <v>2140504</v>
      </c>
      <c s="82" t="s">
        <v>1807</v>
      </c>
      <c s="340"/>
    </row>
    <row customHeight="1" ht="17.25">
      <c s="73">
        <v>2140505</v>
      </c>
      <c s="82" t="s">
        <v>1822</v>
      </c>
      <c s="340"/>
    </row>
    <row customHeight="1" ht="17.25">
      <c s="73">
        <v>2140599</v>
      </c>
      <c s="82" t="s">
        <v>1823</v>
      </c>
      <c s="340"/>
    </row>
    <row customHeight="1" ht="17.25">
      <c s="73">
        <v>21406</v>
      </c>
      <c s="80" t="s">
        <v>1824</v>
      </c>
      <c s="334">
        <f>SUM(C1075:C1078)</f>
        <v>2867</v>
      </c>
    </row>
    <row customHeight="1" ht="17.25">
      <c s="73">
        <v>2140601</v>
      </c>
      <c s="82" t="s">
        <v>1825</v>
      </c>
      <c s="340"/>
    </row>
    <row customHeight="1" ht="17.25">
      <c s="73">
        <v>2140602</v>
      </c>
      <c s="82" t="s">
        <v>1826</v>
      </c>
      <c s="340">
        <v>2867</v>
      </c>
    </row>
    <row customHeight="1" ht="17.25">
      <c s="73">
        <v>2140603</v>
      </c>
      <c s="82" t="s">
        <v>1827</v>
      </c>
      <c s="340"/>
    </row>
    <row customHeight="1" ht="17.25">
      <c s="73">
        <v>2140699</v>
      </c>
      <c s="82" t="s">
        <v>1828</v>
      </c>
      <c s="340"/>
    </row>
    <row customHeight="1" ht="17.25">
      <c s="73">
        <v>21499</v>
      </c>
      <c s="80" t="s">
        <v>1829</v>
      </c>
      <c s="334">
        <f>SUM(C1080:C1081)</f>
        <v>0</v>
      </c>
    </row>
    <row customHeight="1" ht="17.25">
      <c s="73">
        <v>2149901</v>
      </c>
      <c s="82" t="s">
        <v>1830</v>
      </c>
      <c s="340"/>
    </row>
    <row customHeight="1" ht="17.25">
      <c s="73">
        <v>2149999</v>
      </c>
      <c s="82" t="s">
        <v>1831</v>
      </c>
      <c s="340"/>
    </row>
    <row customHeight="1" ht="17.25">
      <c s="73">
        <v>215</v>
      </c>
      <c s="80" t="s">
        <v>1832</v>
      </c>
      <c s="334">
        <f>SUM(C1083,C1093,C1109,C1114,C1128,C1137,C1144,C1151)</f>
        <v>2486</v>
      </c>
    </row>
    <row customHeight="1" ht="17.25">
      <c s="73">
        <v>21501</v>
      </c>
      <c s="80" t="s">
        <v>1833</v>
      </c>
      <c s="334">
        <f>SUM(C1084:C1092)</f>
        <v>15</v>
      </c>
    </row>
    <row customHeight="1" ht="17.25">
      <c s="73">
        <v>2150101</v>
      </c>
      <c s="82" t="s">
        <v>994</v>
      </c>
      <c s="340"/>
    </row>
    <row customHeight="1" ht="17.25">
      <c s="73">
        <v>2150102</v>
      </c>
      <c s="82" t="s">
        <v>995</v>
      </c>
      <c s="340"/>
    </row>
    <row customHeight="1" ht="17.25">
      <c s="73">
        <v>2150103</v>
      </c>
      <c s="82" t="s">
        <v>996</v>
      </c>
      <c s="340"/>
    </row>
    <row customHeight="1" ht="17.25">
      <c s="73">
        <v>2150104</v>
      </c>
      <c s="82" t="s">
        <v>1834</v>
      </c>
      <c s="340"/>
    </row>
    <row customHeight="1" ht="17.25">
      <c s="73">
        <v>2150105</v>
      </c>
      <c s="82" t="s">
        <v>1835</v>
      </c>
      <c s="340"/>
    </row>
    <row customHeight="1" ht="17.25">
      <c s="73">
        <v>2150106</v>
      </c>
      <c s="82" t="s">
        <v>1836</v>
      </c>
      <c s="340"/>
    </row>
    <row customHeight="1" ht="17.25">
      <c s="73">
        <v>2150107</v>
      </c>
      <c s="82" t="s">
        <v>1837</v>
      </c>
      <c s="340"/>
    </row>
    <row customHeight="1" ht="17.25">
      <c s="73">
        <v>2150108</v>
      </c>
      <c s="82" t="s">
        <v>1838</v>
      </c>
      <c s="340"/>
    </row>
    <row customHeight="1" ht="17.25">
      <c s="73">
        <v>2150199</v>
      </c>
      <c s="82" t="s">
        <v>1839</v>
      </c>
      <c s="340">
        <v>15</v>
      </c>
    </row>
    <row customHeight="1" ht="17.25">
      <c s="73">
        <v>21502</v>
      </c>
      <c s="80" t="s">
        <v>1840</v>
      </c>
      <c s="334">
        <f>SUM(C1094:C1108)</f>
        <v>394</v>
      </c>
    </row>
    <row customHeight="1" ht="17.25">
      <c s="73">
        <v>2150201</v>
      </c>
      <c s="82" t="s">
        <v>994</v>
      </c>
      <c s="340">
        <v>99</v>
      </c>
    </row>
    <row customHeight="1" ht="17.25">
      <c s="73">
        <v>2150202</v>
      </c>
      <c s="82" t="s">
        <v>995</v>
      </c>
      <c s="340"/>
    </row>
    <row customHeight="1" ht="17.25">
      <c s="73">
        <v>2150203</v>
      </c>
      <c s="82" t="s">
        <v>996</v>
      </c>
      <c s="340"/>
    </row>
    <row customHeight="1" ht="17.25">
      <c s="73">
        <v>2150204</v>
      </c>
      <c s="82" t="s">
        <v>1841</v>
      </c>
      <c s="340"/>
    </row>
    <row customHeight="1" ht="17.25">
      <c s="73">
        <v>2150205</v>
      </c>
      <c s="82" t="s">
        <v>1842</v>
      </c>
      <c s="340"/>
    </row>
    <row customHeight="1" ht="17.25">
      <c s="73">
        <v>2150206</v>
      </c>
      <c s="82" t="s">
        <v>1843</v>
      </c>
      <c s="340"/>
    </row>
    <row customHeight="1" ht="17.25">
      <c s="73">
        <v>2150207</v>
      </c>
      <c s="82" t="s">
        <v>1844</v>
      </c>
      <c s="340"/>
    </row>
    <row customHeight="1" ht="17.25">
      <c s="73">
        <v>2150208</v>
      </c>
      <c s="82" t="s">
        <v>1845</v>
      </c>
      <c s="340"/>
    </row>
    <row customHeight="1" ht="17.25">
      <c s="73">
        <v>2150209</v>
      </c>
      <c s="82" t="s">
        <v>1846</v>
      </c>
      <c s="340"/>
    </row>
    <row customHeight="1" ht="17.25">
      <c s="73">
        <v>2150210</v>
      </c>
      <c s="82" t="s">
        <v>1847</v>
      </c>
      <c s="340"/>
    </row>
    <row customHeight="1" ht="17.25">
      <c s="73">
        <v>2150212</v>
      </c>
      <c s="82" t="s">
        <v>1848</v>
      </c>
      <c s="340"/>
    </row>
    <row customHeight="1" ht="17.25">
      <c s="73">
        <v>2150213</v>
      </c>
      <c s="82" t="s">
        <v>1849</v>
      </c>
      <c s="340"/>
    </row>
    <row customHeight="1" ht="17.25">
      <c s="73">
        <v>2150214</v>
      </c>
      <c s="82" t="s">
        <v>1850</v>
      </c>
      <c s="340"/>
    </row>
    <row customHeight="1" ht="17.25">
      <c s="73">
        <v>2150215</v>
      </c>
      <c s="82" t="s">
        <v>1851</v>
      </c>
      <c s="340"/>
    </row>
    <row customHeight="1" ht="17.25">
      <c s="73">
        <v>2150299</v>
      </c>
      <c s="82" t="s">
        <v>1852</v>
      </c>
      <c s="340">
        <v>295</v>
      </c>
    </row>
    <row customHeight="1" ht="17.25">
      <c s="73">
        <v>21503</v>
      </c>
      <c s="80" t="s">
        <v>1853</v>
      </c>
      <c s="334">
        <f>SUM(C1110:C1113)</f>
        <v>0</v>
      </c>
    </row>
    <row customHeight="1" ht="17.25">
      <c s="73">
        <v>2150301</v>
      </c>
      <c s="82" t="s">
        <v>994</v>
      </c>
      <c s="340"/>
    </row>
    <row customHeight="1" ht="17.25">
      <c s="73">
        <v>2150302</v>
      </c>
      <c s="82" t="s">
        <v>995</v>
      </c>
      <c s="340"/>
    </row>
    <row customHeight="1" ht="17.25">
      <c s="73">
        <v>2150303</v>
      </c>
      <c s="82" t="s">
        <v>996</v>
      </c>
      <c s="340"/>
    </row>
    <row customHeight="1" ht="17.25">
      <c s="73">
        <v>2150399</v>
      </c>
      <c s="82" t="s">
        <v>1854</v>
      </c>
      <c s="340"/>
    </row>
    <row customHeight="1" ht="17.25">
      <c s="73">
        <v>21505</v>
      </c>
      <c s="80" t="s">
        <v>1855</v>
      </c>
      <c s="334">
        <f>SUM(C1115:C1127)</f>
        <v>28</v>
      </c>
    </row>
    <row customHeight="1" ht="17.25">
      <c s="73">
        <v>2150501</v>
      </c>
      <c s="82" t="s">
        <v>994</v>
      </c>
      <c s="340"/>
    </row>
    <row customHeight="1" ht="17.25">
      <c s="73">
        <v>2150502</v>
      </c>
      <c s="82" t="s">
        <v>995</v>
      </c>
      <c s="340"/>
    </row>
    <row customHeight="1" ht="17.25">
      <c s="73">
        <v>2150503</v>
      </c>
      <c s="82" t="s">
        <v>996</v>
      </c>
      <c s="340"/>
    </row>
    <row customHeight="1" ht="17.25">
      <c s="73">
        <v>2150505</v>
      </c>
      <c s="82" t="s">
        <v>1856</v>
      </c>
      <c s="340"/>
    </row>
    <row customHeight="1" ht="17.25">
      <c s="73">
        <v>2150506</v>
      </c>
      <c s="82" t="s">
        <v>1857</v>
      </c>
      <c s="340"/>
    </row>
    <row customHeight="1" ht="17.25">
      <c s="73">
        <v>2150507</v>
      </c>
      <c s="82" t="s">
        <v>1858</v>
      </c>
      <c s="340"/>
    </row>
    <row customHeight="1" ht="17.25">
      <c s="73">
        <v>2150508</v>
      </c>
      <c s="82" t="s">
        <v>1859</v>
      </c>
      <c s="340"/>
    </row>
    <row customHeight="1" ht="17.25">
      <c s="73">
        <v>2150509</v>
      </c>
      <c s="82" t="s">
        <v>1860</v>
      </c>
      <c s="340"/>
    </row>
    <row customHeight="1" ht="17.25">
      <c s="73">
        <v>2150510</v>
      </c>
      <c s="82" t="s">
        <v>1861</v>
      </c>
      <c s="340">
        <v>20</v>
      </c>
    </row>
    <row customHeight="1" ht="17.25">
      <c s="73">
        <v>2150511</v>
      </c>
      <c s="82" t="s">
        <v>1862</v>
      </c>
      <c s="340"/>
    </row>
    <row customHeight="1" ht="17.25">
      <c s="73">
        <v>2150513</v>
      </c>
      <c s="82" t="s">
        <v>1807</v>
      </c>
      <c s="340"/>
    </row>
    <row customHeight="1" ht="17.25">
      <c s="73">
        <v>2150515</v>
      </c>
      <c s="82" t="s">
        <v>1863</v>
      </c>
      <c s="340"/>
    </row>
    <row customHeight="1" ht="17.25">
      <c s="73">
        <v>2150599</v>
      </c>
      <c s="82" t="s">
        <v>1864</v>
      </c>
      <c s="340">
        <v>8</v>
      </c>
    </row>
    <row customHeight="1" ht="17.25">
      <c s="73">
        <v>21506</v>
      </c>
      <c s="80" t="s">
        <v>1865</v>
      </c>
      <c s="334">
        <f>SUM(C1129:C1136)</f>
        <v>730</v>
      </c>
    </row>
    <row customHeight="1" ht="17.25">
      <c s="73">
        <v>2150601</v>
      </c>
      <c s="82" t="s">
        <v>994</v>
      </c>
      <c s="340">
        <v>533</v>
      </c>
    </row>
    <row customHeight="1" ht="17.25">
      <c s="73">
        <v>2150602</v>
      </c>
      <c s="82" t="s">
        <v>995</v>
      </c>
      <c s="340"/>
    </row>
    <row customHeight="1" ht="17.25">
      <c s="73">
        <v>2150603</v>
      </c>
      <c s="82" t="s">
        <v>996</v>
      </c>
      <c s="340"/>
    </row>
    <row customHeight="1" ht="17.25">
      <c s="73">
        <v>2150604</v>
      </c>
      <c s="82" t="s">
        <v>1866</v>
      </c>
      <c s="340"/>
    </row>
    <row customHeight="1" ht="17.25">
      <c s="73">
        <v>2150605</v>
      </c>
      <c s="82" t="s">
        <v>1867</v>
      </c>
      <c s="340">
        <v>168</v>
      </c>
    </row>
    <row customHeight="1" ht="17.25">
      <c s="73">
        <v>2150606</v>
      </c>
      <c s="82" t="s">
        <v>1868</v>
      </c>
      <c s="340">
        <v>20</v>
      </c>
    </row>
    <row customHeight="1" ht="17.25">
      <c s="73">
        <v>2150607</v>
      </c>
      <c s="82" t="s">
        <v>1869</v>
      </c>
      <c s="340"/>
    </row>
    <row customHeight="1" ht="17.25">
      <c s="73">
        <v>2150699</v>
      </c>
      <c s="82" t="s">
        <v>1870</v>
      </c>
      <c s="340">
        <v>9</v>
      </c>
    </row>
    <row customHeight="1" ht="17.25">
      <c s="73">
        <v>21507</v>
      </c>
      <c s="80" t="s">
        <v>1871</v>
      </c>
      <c s="334">
        <f>SUM(C1138:C1143)</f>
        <v>0</v>
      </c>
    </row>
    <row customHeight="1" ht="17.25">
      <c s="73">
        <v>2150701</v>
      </c>
      <c s="82" t="s">
        <v>994</v>
      </c>
      <c s="340"/>
    </row>
    <row customHeight="1" ht="17.25">
      <c s="73">
        <v>2150702</v>
      </c>
      <c s="82" t="s">
        <v>995</v>
      </c>
      <c s="340"/>
    </row>
    <row customHeight="1" ht="17.25">
      <c s="73">
        <v>2150703</v>
      </c>
      <c s="82" t="s">
        <v>996</v>
      </c>
      <c s="340"/>
    </row>
    <row customHeight="1" ht="17.25">
      <c s="73">
        <v>2150704</v>
      </c>
      <c s="82" t="s">
        <v>1872</v>
      </c>
      <c s="340"/>
    </row>
    <row customHeight="1" ht="17.25">
      <c s="73">
        <v>2150705</v>
      </c>
      <c s="82" t="s">
        <v>1873</v>
      </c>
      <c s="340"/>
    </row>
    <row customHeight="1" ht="17.25">
      <c s="73">
        <v>2150799</v>
      </c>
      <c s="82" t="s">
        <v>1874</v>
      </c>
      <c s="340"/>
    </row>
    <row customHeight="1" ht="17.25">
      <c s="73">
        <v>21508</v>
      </c>
      <c s="80" t="s">
        <v>1875</v>
      </c>
      <c s="334">
        <f>SUM(C1145:C1150)</f>
        <v>1116</v>
      </c>
    </row>
    <row customHeight="1" ht="17.25">
      <c s="73">
        <v>2150801</v>
      </c>
      <c s="82" t="s">
        <v>994</v>
      </c>
      <c s="340">
        <v>288</v>
      </c>
    </row>
    <row customHeight="1" ht="17.25">
      <c s="73">
        <v>2150802</v>
      </c>
      <c s="82" t="s">
        <v>995</v>
      </c>
      <c s="340"/>
    </row>
    <row customHeight="1" ht="17.25">
      <c s="73">
        <v>2150803</v>
      </c>
      <c s="82" t="s">
        <v>996</v>
      </c>
      <c s="340"/>
    </row>
    <row customHeight="1" ht="17.25">
      <c s="73">
        <v>2150804</v>
      </c>
      <c s="82" t="s">
        <v>1876</v>
      </c>
      <c s="340"/>
    </row>
    <row customHeight="1" ht="17.25">
      <c s="73">
        <v>2150805</v>
      </c>
      <c s="82" t="s">
        <v>1877</v>
      </c>
      <c s="340">
        <v>89</v>
      </c>
    </row>
    <row customHeight="1" ht="17.25">
      <c s="73">
        <v>2150899</v>
      </c>
      <c s="82" t="s">
        <v>1878</v>
      </c>
      <c s="340">
        <v>739</v>
      </c>
    </row>
    <row customHeight="1" ht="17.25">
      <c s="73">
        <v>21599</v>
      </c>
      <c s="80" t="s">
        <v>1879</v>
      </c>
      <c s="334">
        <f>SUM(C1152:C1157)</f>
        <v>203</v>
      </c>
    </row>
    <row customHeight="1" ht="17.25">
      <c s="73">
        <v>2159901</v>
      </c>
      <c s="82" t="s">
        <v>1880</v>
      </c>
      <c s="340"/>
    </row>
    <row customHeight="1" ht="17.25">
      <c s="73">
        <v>2159902</v>
      </c>
      <c s="82" t="s">
        <v>1881</v>
      </c>
      <c s="340"/>
    </row>
    <row customHeight="1" ht="17.25">
      <c s="73">
        <v>2159904</v>
      </c>
      <c s="82" t="s">
        <v>1882</v>
      </c>
      <c s="340">
        <v>78</v>
      </c>
    </row>
    <row customHeight="1" ht="17.25">
      <c s="73">
        <v>2159905</v>
      </c>
      <c s="82" t="s">
        <v>1883</v>
      </c>
      <c s="340"/>
    </row>
    <row customHeight="1" ht="17.25">
      <c s="73">
        <v>2159906</v>
      </c>
      <c s="82" t="s">
        <v>1884</v>
      </c>
      <c s="340"/>
    </row>
    <row customHeight="1" ht="17.25">
      <c s="73">
        <v>2159999</v>
      </c>
      <c s="82" t="s">
        <v>1885</v>
      </c>
      <c s="340">
        <v>125</v>
      </c>
    </row>
    <row customHeight="1" ht="17.25">
      <c s="73">
        <v>216</v>
      </c>
      <c s="80" t="s">
        <v>1886</v>
      </c>
      <c s="334">
        <f>SUM(C1159,C1169,C1176,C1182)</f>
        <v>1621</v>
      </c>
    </row>
    <row customHeight="1" ht="17.25">
      <c s="73">
        <v>21602</v>
      </c>
      <c s="80" t="s">
        <v>1887</v>
      </c>
      <c s="334">
        <f>SUM(C1160:C1168)</f>
        <v>782</v>
      </c>
    </row>
    <row customHeight="1" ht="17.25">
      <c s="73">
        <v>2160201</v>
      </c>
      <c s="82" t="s">
        <v>994</v>
      </c>
      <c s="340">
        <v>177</v>
      </c>
    </row>
    <row customHeight="1" ht="17.25">
      <c s="73">
        <v>2160202</v>
      </c>
      <c s="82" t="s">
        <v>995</v>
      </c>
      <c s="340"/>
    </row>
    <row customHeight="1" ht="17.25">
      <c s="73">
        <v>2160203</v>
      </c>
      <c s="82" t="s">
        <v>996</v>
      </c>
      <c s="340"/>
    </row>
    <row customHeight="1" ht="17.25">
      <c s="73">
        <v>2160216</v>
      </c>
      <c s="82" t="s">
        <v>1888</v>
      </c>
      <c s="340"/>
    </row>
    <row customHeight="1" ht="17.25">
      <c s="73">
        <v>2160217</v>
      </c>
      <c s="82" t="s">
        <v>1889</v>
      </c>
      <c s="340"/>
    </row>
    <row customHeight="1" ht="17.25">
      <c s="73">
        <v>2160218</v>
      </c>
      <c s="82" t="s">
        <v>1890</v>
      </c>
      <c s="340"/>
    </row>
    <row customHeight="1" ht="17.25">
      <c s="73">
        <v>2160219</v>
      </c>
      <c s="82" t="s">
        <v>1891</v>
      </c>
      <c s="340"/>
    </row>
    <row customHeight="1" ht="17.25">
      <c s="73">
        <v>2160250</v>
      </c>
      <c s="82" t="s">
        <v>1003</v>
      </c>
      <c s="340"/>
    </row>
    <row customHeight="1" ht="17.25">
      <c s="73">
        <v>2160299</v>
      </c>
      <c s="82" t="s">
        <v>1892</v>
      </c>
      <c s="340">
        <v>605</v>
      </c>
    </row>
    <row customHeight="1" ht="17.25">
      <c s="73">
        <v>21605</v>
      </c>
      <c s="80" t="s">
        <v>1893</v>
      </c>
      <c s="334">
        <f>SUM(C1170:C1175)</f>
        <v>515</v>
      </c>
    </row>
    <row customHeight="1" ht="17.25">
      <c s="73">
        <v>2160501</v>
      </c>
      <c s="82" t="s">
        <v>994</v>
      </c>
      <c s="340">
        <v>177</v>
      </c>
    </row>
    <row customHeight="1" ht="17.25">
      <c s="73">
        <v>2160502</v>
      </c>
      <c s="82" t="s">
        <v>995</v>
      </c>
      <c s="340"/>
    </row>
    <row customHeight="1" ht="17.25">
      <c s="73">
        <v>2160503</v>
      </c>
      <c s="82" t="s">
        <v>996</v>
      </c>
      <c s="340"/>
    </row>
    <row customHeight="1" ht="17.25">
      <c s="73">
        <v>2160504</v>
      </c>
      <c s="82" t="s">
        <v>1894</v>
      </c>
      <c s="340"/>
    </row>
    <row customHeight="1" ht="17.25">
      <c s="73">
        <v>2160505</v>
      </c>
      <c s="82" t="s">
        <v>1895</v>
      </c>
      <c s="340"/>
    </row>
    <row customHeight="1" ht="17.25">
      <c s="73">
        <v>2160599</v>
      </c>
      <c s="82" t="s">
        <v>1896</v>
      </c>
      <c s="340">
        <v>338</v>
      </c>
    </row>
    <row customHeight="1" ht="17.25">
      <c s="73">
        <v>21606</v>
      </c>
      <c s="80" t="s">
        <v>1897</v>
      </c>
      <c s="334">
        <f>SUM(C1177:C1181)</f>
        <v>302</v>
      </c>
    </row>
    <row customHeight="1" ht="17.25">
      <c s="73">
        <v>2160601</v>
      </c>
      <c s="82" t="s">
        <v>994</v>
      </c>
      <c s="340">
        <v>285</v>
      </c>
    </row>
    <row customHeight="1" ht="17.25">
      <c s="73">
        <v>2160602</v>
      </c>
      <c s="82" t="s">
        <v>995</v>
      </c>
      <c s="340"/>
    </row>
    <row customHeight="1" ht="17.25">
      <c s="73">
        <v>2160603</v>
      </c>
      <c s="82" t="s">
        <v>996</v>
      </c>
      <c s="340"/>
    </row>
    <row customHeight="1" ht="17.25">
      <c s="73">
        <v>2160607</v>
      </c>
      <c s="82" t="s">
        <v>1898</v>
      </c>
      <c s="340"/>
    </row>
    <row customHeight="1" ht="17.25">
      <c s="73">
        <v>2160699</v>
      </c>
      <c s="82" t="s">
        <v>1899</v>
      </c>
      <c s="340">
        <v>17</v>
      </c>
    </row>
    <row customHeight="1" ht="17.25">
      <c s="73">
        <v>21699</v>
      </c>
      <c s="80" t="s">
        <v>1900</v>
      </c>
      <c s="334">
        <f>SUM(C1183:C1184)</f>
        <v>22</v>
      </c>
    </row>
    <row customHeight="1" ht="17.25">
      <c s="73">
        <v>2169901</v>
      </c>
      <c s="82" t="s">
        <v>1901</v>
      </c>
      <c s="340"/>
    </row>
    <row customHeight="1" ht="17.25">
      <c s="88">
        <v>2169999</v>
      </c>
      <c s="89" t="s">
        <v>1902</v>
      </c>
      <c s="340">
        <v>22</v>
      </c>
    </row>
    <row customHeight="1" ht="17.25">
      <c s="73">
        <v>217</v>
      </c>
      <c s="80" t="s">
        <v>1903</v>
      </c>
      <c s="334">
        <f>SUM(C1186,C1193,C1203,C1209,C1212)</f>
        <v>0</v>
      </c>
    </row>
    <row customHeight="1" ht="17.25">
      <c s="73">
        <v>21701</v>
      </c>
      <c s="80" t="s">
        <v>1904</v>
      </c>
      <c s="334">
        <f>SUM(C1187:C1192)</f>
        <v>0</v>
      </c>
    </row>
    <row customHeight="1" ht="17.25">
      <c s="73">
        <v>2170101</v>
      </c>
      <c s="82" t="s">
        <v>994</v>
      </c>
      <c s="340"/>
    </row>
    <row customHeight="1" ht="17.25">
      <c s="73">
        <v>2170102</v>
      </c>
      <c s="82" t="s">
        <v>995</v>
      </c>
      <c s="340"/>
    </row>
    <row customHeight="1" ht="17.25">
      <c s="73">
        <v>2170103</v>
      </c>
      <c s="82" t="s">
        <v>996</v>
      </c>
      <c s="340"/>
    </row>
    <row customHeight="1" ht="17.25">
      <c s="73">
        <v>2170104</v>
      </c>
      <c s="82" t="s">
        <v>1905</v>
      </c>
      <c s="340"/>
    </row>
    <row customHeight="1" ht="17.25">
      <c s="73">
        <v>2170150</v>
      </c>
      <c s="82" t="s">
        <v>1003</v>
      </c>
      <c s="340"/>
    </row>
    <row customHeight="1" ht="17.25">
      <c s="73">
        <v>2170199</v>
      </c>
      <c s="82" t="s">
        <v>1906</v>
      </c>
      <c s="340"/>
    </row>
    <row customHeight="1" ht="17.25">
      <c s="73">
        <v>21702</v>
      </c>
      <c s="80" t="s">
        <v>1907</v>
      </c>
      <c s="334">
        <f>SUM(C1194:C1202)</f>
        <v>0</v>
      </c>
    </row>
    <row customHeight="1" ht="17.25">
      <c s="73">
        <v>2170201</v>
      </c>
      <c s="82" t="s">
        <v>1908</v>
      </c>
      <c s="340"/>
    </row>
    <row customHeight="1" ht="17.25">
      <c s="73">
        <v>2170202</v>
      </c>
      <c s="82" t="s">
        <v>1909</v>
      </c>
      <c s="340"/>
    </row>
    <row customHeight="1" ht="17.25">
      <c s="73">
        <v>2170203</v>
      </c>
      <c s="82" t="s">
        <v>1910</v>
      </c>
      <c s="340"/>
    </row>
    <row customHeight="1" ht="17.25">
      <c s="73">
        <v>2170204</v>
      </c>
      <c s="82" t="s">
        <v>1911</v>
      </c>
      <c s="340"/>
    </row>
    <row customHeight="1" ht="17.25">
      <c s="73">
        <v>2170205</v>
      </c>
      <c s="82" t="s">
        <v>1912</v>
      </c>
      <c s="340"/>
    </row>
    <row customHeight="1" ht="17.25">
      <c s="73">
        <v>2170206</v>
      </c>
      <c s="82" t="s">
        <v>1913</v>
      </c>
      <c s="340"/>
    </row>
    <row customHeight="1" ht="17.25">
      <c s="73">
        <v>2170207</v>
      </c>
      <c s="82" t="s">
        <v>1914</v>
      </c>
      <c s="340"/>
    </row>
    <row customHeight="1" ht="17.25">
      <c s="73">
        <v>2170208</v>
      </c>
      <c s="82" t="s">
        <v>1915</v>
      </c>
      <c s="340"/>
    </row>
    <row customHeight="1" ht="17.25">
      <c s="73">
        <v>2170299</v>
      </c>
      <c s="82" t="s">
        <v>1916</v>
      </c>
      <c s="340"/>
    </row>
    <row customHeight="1" ht="17.25">
      <c s="73">
        <v>21703</v>
      </c>
      <c s="80" t="s">
        <v>1917</v>
      </c>
      <c s="334">
        <f>SUM(C1204:C1208)</f>
        <v>0</v>
      </c>
    </row>
    <row customHeight="1" ht="17.25">
      <c s="73">
        <v>2170301</v>
      </c>
      <c s="82" t="s">
        <v>1918</v>
      </c>
      <c s="340"/>
    </row>
    <row customHeight="1" ht="17.25">
      <c s="73">
        <v>2170302</v>
      </c>
      <c s="82" t="s">
        <v>1919</v>
      </c>
      <c s="340"/>
    </row>
    <row customHeight="1" ht="17.25">
      <c s="73">
        <v>2170303</v>
      </c>
      <c s="82" t="s">
        <v>1920</v>
      </c>
      <c s="340"/>
    </row>
    <row customHeight="1" ht="17.25">
      <c s="73">
        <v>2170304</v>
      </c>
      <c s="82" t="s">
        <v>1921</v>
      </c>
      <c s="340"/>
    </row>
    <row customHeight="1" ht="17.25">
      <c s="73">
        <v>2170399</v>
      </c>
      <c s="82" t="s">
        <v>1922</v>
      </c>
      <c s="340"/>
    </row>
    <row customHeight="1" ht="17.25">
      <c s="73">
        <v>21704</v>
      </c>
      <c s="80" t="s">
        <v>1923</v>
      </c>
      <c s="334">
        <f>SUM(C1210:C1211)</f>
        <v>0</v>
      </c>
    </row>
    <row customHeight="1" ht="17.25">
      <c s="73">
        <v>2170401</v>
      </c>
      <c s="82" t="s">
        <v>1924</v>
      </c>
      <c s="340"/>
    </row>
    <row customHeight="1" ht="17.25">
      <c s="73">
        <v>2170499</v>
      </c>
      <c s="82" t="s">
        <v>1925</v>
      </c>
      <c s="340"/>
    </row>
    <row customHeight="1" ht="17.25">
      <c s="90">
        <v>21799</v>
      </c>
      <c s="91" t="s">
        <v>1926</v>
      </c>
      <c s="334">
        <f>C1213</f>
        <v>0</v>
      </c>
    </row>
    <row customHeight="1" ht="17.25">
      <c s="90">
        <v>2179901</v>
      </c>
      <c s="109" t="s">
        <v>1927</v>
      </c>
      <c s="340"/>
    </row>
    <row customHeight="1" ht="17.25">
      <c s="73">
        <v>219</v>
      </c>
      <c s="80" t="s">
        <v>1928</v>
      </c>
      <c s="334">
        <f>SUM(C1215:C1223)</f>
        <v>0</v>
      </c>
    </row>
    <row customHeight="1" ht="17.25">
      <c s="73">
        <v>21901</v>
      </c>
      <c s="80" t="s">
        <v>1929</v>
      </c>
      <c s="340"/>
    </row>
    <row customHeight="1" ht="17.25">
      <c s="73">
        <v>21902</v>
      </c>
      <c s="80" t="s">
        <v>1930</v>
      </c>
      <c s="340"/>
    </row>
    <row customHeight="1" ht="17.25">
      <c s="73">
        <v>21903</v>
      </c>
      <c s="80" t="s">
        <v>1931</v>
      </c>
      <c s="340"/>
    </row>
    <row customHeight="1" ht="17.25">
      <c s="73">
        <v>21904</v>
      </c>
      <c s="80" t="s">
        <v>1932</v>
      </c>
      <c s="340"/>
    </row>
    <row customHeight="1" ht="17.25">
      <c s="73">
        <v>21905</v>
      </c>
      <c s="80" t="s">
        <v>1933</v>
      </c>
      <c s="340"/>
    </row>
    <row customHeight="1" ht="17.25">
      <c s="73">
        <v>21906</v>
      </c>
      <c s="80" t="s">
        <v>1661</v>
      </c>
      <c s="340"/>
    </row>
    <row customHeight="1" ht="17.25">
      <c s="73">
        <v>21907</v>
      </c>
      <c s="80" t="s">
        <v>1934</v>
      </c>
      <c s="340"/>
    </row>
    <row customHeight="1" ht="17.25">
      <c s="73">
        <v>21908</v>
      </c>
      <c s="80" t="s">
        <v>1935</v>
      </c>
      <c s="340"/>
    </row>
    <row customHeight="1" ht="17.25">
      <c s="73">
        <v>21999</v>
      </c>
      <c s="80" t="s">
        <v>1936</v>
      </c>
      <c s="340"/>
    </row>
    <row customHeight="1" ht="17.25">
      <c s="73">
        <v>220</v>
      </c>
      <c s="80" t="s">
        <v>1937</v>
      </c>
      <c s="334">
        <f>SUM(C1225,C1246,C1266,C1275,C1288,C1304)</f>
        <v>3491</v>
      </c>
    </row>
    <row customHeight="1" ht="17.25">
      <c s="73">
        <v>22001</v>
      </c>
      <c s="80" t="s">
        <v>1938</v>
      </c>
      <c s="334">
        <f>SUM(C1226:C1245)</f>
        <v>3405</v>
      </c>
    </row>
    <row customHeight="1" ht="17.25">
      <c s="73">
        <v>2200101</v>
      </c>
      <c s="82" t="s">
        <v>994</v>
      </c>
      <c s="340">
        <v>2026</v>
      </c>
    </row>
    <row customHeight="1" ht="17.25">
      <c s="73">
        <v>2200102</v>
      </c>
      <c s="82" t="s">
        <v>995</v>
      </c>
      <c s="340"/>
    </row>
    <row customHeight="1" ht="17.25">
      <c s="73">
        <v>2200103</v>
      </c>
      <c s="82" t="s">
        <v>996</v>
      </c>
      <c s="340"/>
    </row>
    <row customHeight="1" ht="17.25">
      <c s="73">
        <v>2200104</v>
      </c>
      <c s="82" t="s">
        <v>1939</v>
      </c>
      <c s="340"/>
    </row>
    <row customHeight="1" ht="17.25">
      <c s="73">
        <v>2200105</v>
      </c>
      <c s="82" t="s">
        <v>1940</v>
      </c>
      <c s="340">
        <v>255</v>
      </c>
    </row>
    <row customHeight="1" ht="17.25">
      <c s="73">
        <v>2200106</v>
      </c>
      <c s="82" t="s">
        <v>1941</v>
      </c>
      <c s="340"/>
    </row>
    <row customHeight="1" ht="17.25">
      <c s="73">
        <v>2200107</v>
      </c>
      <c s="82" t="s">
        <v>1942</v>
      </c>
      <c s="340"/>
    </row>
    <row customHeight="1" ht="17.25">
      <c s="73">
        <v>2200108</v>
      </c>
      <c s="82" t="s">
        <v>1943</v>
      </c>
      <c s="340"/>
    </row>
    <row customHeight="1" ht="17.25">
      <c s="73">
        <v>2200109</v>
      </c>
      <c s="82" t="s">
        <v>1944</v>
      </c>
      <c s="340"/>
    </row>
    <row customHeight="1" ht="17.25">
      <c s="73">
        <v>2200110</v>
      </c>
      <c s="82" t="s">
        <v>1945</v>
      </c>
      <c s="340"/>
    </row>
    <row customHeight="1" ht="17.25">
      <c s="73">
        <v>2200111</v>
      </c>
      <c s="82" t="s">
        <v>1946</v>
      </c>
      <c s="340">
        <v>118</v>
      </c>
    </row>
    <row customHeight="1" ht="17.25">
      <c s="73">
        <v>2200112</v>
      </c>
      <c s="82" t="s">
        <v>1947</v>
      </c>
      <c s="340"/>
    </row>
    <row customHeight="1" ht="17.25">
      <c s="73">
        <v>2200113</v>
      </c>
      <c s="82" t="s">
        <v>1948</v>
      </c>
      <c s="340"/>
    </row>
    <row customHeight="1" ht="17.25">
      <c s="73">
        <v>2200114</v>
      </c>
      <c s="82" t="s">
        <v>1949</v>
      </c>
      <c s="340"/>
    </row>
    <row customHeight="1" ht="17.25">
      <c s="73">
        <v>2200115</v>
      </c>
      <c s="82" t="s">
        <v>1950</v>
      </c>
      <c s="340"/>
    </row>
    <row customHeight="1" ht="17.25">
      <c s="73">
        <v>2200116</v>
      </c>
      <c s="82" t="s">
        <v>1951</v>
      </c>
      <c s="340"/>
    </row>
    <row customHeight="1" ht="17.25">
      <c s="73">
        <v>2200119</v>
      </c>
      <c s="82" t="s">
        <v>1952</v>
      </c>
      <c s="340"/>
    </row>
    <row customHeight="1" ht="17.25">
      <c s="73">
        <v>2200120</v>
      </c>
      <c s="82" t="s">
        <v>1953</v>
      </c>
      <c s="340">
        <v>36</v>
      </c>
    </row>
    <row customHeight="1" ht="17.25">
      <c s="73">
        <v>2200150</v>
      </c>
      <c s="82" t="s">
        <v>1003</v>
      </c>
      <c s="340"/>
    </row>
    <row customHeight="1" ht="17.25">
      <c s="73">
        <v>2200199</v>
      </c>
      <c s="82" t="s">
        <v>1954</v>
      </c>
      <c s="340">
        <v>970</v>
      </c>
    </row>
    <row customHeight="1" ht="17.25">
      <c s="73">
        <v>22002</v>
      </c>
      <c s="80" t="s">
        <v>1955</v>
      </c>
      <c s="334">
        <f>SUM(C1247:C1265)</f>
        <v>0</v>
      </c>
    </row>
    <row customHeight="1" ht="17.25">
      <c s="73">
        <v>2200201</v>
      </c>
      <c s="82" t="s">
        <v>994</v>
      </c>
      <c s="340"/>
    </row>
    <row customHeight="1" ht="17.25">
      <c s="73">
        <v>2200202</v>
      </c>
      <c s="82" t="s">
        <v>995</v>
      </c>
      <c s="340"/>
    </row>
    <row customHeight="1" ht="17.25">
      <c s="73">
        <v>2200203</v>
      </c>
      <c s="82" t="s">
        <v>996</v>
      </c>
      <c s="340"/>
    </row>
    <row customHeight="1" ht="17.25">
      <c s="73">
        <v>2200204</v>
      </c>
      <c s="82" t="s">
        <v>1956</v>
      </c>
      <c s="340"/>
    </row>
    <row customHeight="1" ht="17.25">
      <c s="73">
        <v>2200205</v>
      </c>
      <c s="82" t="s">
        <v>1957</v>
      </c>
      <c s="340"/>
    </row>
    <row customHeight="1" ht="17.25">
      <c s="73">
        <v>2200206</v>
      </c>
      <c s="82" t="s">
        <v>1958</v>
      </c>
      <c s="340"/>
    </row>
    <row customHeight="1" ht="17.25">
      <c s="73">
        <v>2200207</v>
      </c>
      <c s="82" t="s">
        <v>1959</v>
      </c>
      <c s="340"/>
    </row>
    <row customHeight="1" ht="17.25">
      <c s="73">
        <v>2200208</v>
      </c>
      <c s="82" t="s">
        <v>1960</v>
      </c>
      <c s="340"/>
    </row>
    <row customHeight="1" ht="17.25">
      <c s="73">
        <v>2200209</v>
      </c>
      <c s="82" t="s">
        <v>1961</v>
      </c>
      <c s="340"/>
    </row>
    <row customHeight="1" ht="17.25">
      <c s="73">
        <v>2200210</v>
      </c>
      <c s="82" t="s">
        <v>1962</v>
      </c>
      <c s="340"/>
    </row>
    <row customHeight="1" ht="17.25">
      <c s="73">
        <v>2200211</v>
      </c>
      <c s="82" t="s">
        <v>1963</v>
      </c>
      <c s="340"/>
    </row>
    <row customHeight="1" ht="17.25">
      <c s="73">
        <v>2200212</v>
      </c>
      <c s="82" t="s">
        <v>1964</v>
      </c>
      <c s="340"/>
    </row>
    <row customHeight="1" ht="17.25">
      <c s="73">
        <v>2200213</v>
      </c>
      <c s="82" t="s">
        <v>1965</v>
      </c>
      <c s="340"/>
    </row>
    <row customHeight="1" ht="17.25">
      <c s="73">
        <v>2200214</v>
      </c>
      <c s="82" t="s">
        <v>1966</v>
      </c>
      <c s="340"/>
    </row>
    <row customHeight="1" ht="17.25">
      <c s="73">
        <v>2200215</v>
      </c>
      <c s="82" t="s">
        <v>1967</v>
      </c>
      <c s="340"/>
    </row>
    <row customHeight="1" ht="17.25">
      <c s="73">
        <v>2200216</v>
      </c>
      <c s="82" t="s">
        <v>1968</v>
      </c>
      <c s="340"/>
    </row>
    <row customHeight="1" ht="17.25">
      <c s="73">
        <v>2200217</v>
      </c>
      <c s="82" t="s">
        <v>1969</v>
      </c>
      <c s="340"/>
    </row>
    <row customHeight="1" ht="17.25">
      <c s="73">
        <v>2200250</v>
      </c>
      <c s="82" t="s">
        <v>1003</v>
      </c>
      <c s="340"/>
    </row>
    <row customHeight="1" ht="17.25">
      <c s="73">
        <v>2200299</v>
      </c>
      <c s="82" t="s">
        <v>1970</v>
      </c>
      <c s="340"/>
    </row>
    <row customHeight="1" ht="17.25">
      <c s="73">
        <v>22003</v>
      </c>
      <c s="80" t="s">
        <v>1971</v>
      </c>
      <c s="334">
        <f>SUM(C1267:C1274)</f>
        <v>0</v>
      </c>
    </row>
    <row customHeight="1" ht="17.25">
      <c s="73">
        <v>2200301</v>
      </c>
      <c s="82" t="s">
        <v>994</v>
      </c>
      <c s="340"/>
    </row>
    <row customHeight="1" ht="17.25">
      <c s="73">
        <v>2200302</v>
      </c>
      <c s="82" t="s">
        <v>995</v>
      </c>
      <c s="340"/>
    </row>
    <row customHeight="1" ht="17.25">
      <c s="73">
        <v>2200303</v>
      </c>
      <c s="82" t="s">
        <v>996</v>
      </c>
      <c s="340"/>
    </row>
    <row customHeight="1" ht="17.25">
      <c s="73">
        <v>2200304</v>
      </c>
      <c s="82" t="s">
        <v>1972</v>
      </c>
      <c s="340"/>
    </row>
    <row customHeight="1" ht="17.25">
      <c s="73">
        <v>2200305</v>
      </c>
      <c s="82" t="s">
        <v>1973</v>
      </c>
      <c s="340"/>
    </row>
    <row customHeight="1" ht="17.25">
      <c s="73">
        <v>2200306</v>
      </c>
      <c s="82" t="s">
        <v>1974</v>
      </c>
      <c s="340"/>
    </row>
    <row customHeight="1" ht="17.25">
      <c s="73">
        <v>2200350</v>
      </c>
      <c s="82" t="s">
        <v>1003</v>
      </c>
      <c s="340"/>
    </row>
    <row customHeight="1" ht="17.25">
      <c s="73">
        <v>2200399</v>
      </c>
      <c s="82" t="s">
        <v>1975</v>
      </c>
      <c s="340"/>
    </row>
    <row customHeight="1" ht="17.25">
      <c s="73">
        <v>22004</v>
      </c>
      <c s="80" t="s">
        <v>1976</v>
      </c>
      <c s="334">
        <f>SUM(C1276:C1287)</f>
        <v>0</v>
      </c>
    </row>
    <row customHeight="1" ht="17.25">
      <c s="73">
        <v>2200401</v>
      </c>
      <c s="82" t="s">
        <v>994</v>
      </c>
      <c s="340"/>
    </row>
    <row customHeight="1" ht="17.25">
      <c s="73">
        <v>2200402</v>
      </c>
      <c s="82" t="s">
        <v>995</v>
      </c>
      <c s="340"/>
    </row>
    <row customHeight="1" ht="17.25">
      <c s="73">
        <v>2200403</v>
      </c>
      <c s="82" t="s">
        <v>996</v>
      </c>
      <c s="340"/>
    </row>
    <row customHeight="1" ht="17.25">
      <c s="73">
        <v>2200404</v>
      </c>
      <c s="82" t="s">
        <v>1977</v>
      </c>
      <c s="340"/>
    </row>
    <row customHeight="1" ht="17.25">
      <c s="73">
        <v>2200405</v>
      </c>
      <c s="82" t="s">
        <v>1978</v>
      </c>
      <c s="340"/>
    </row>
    <row customHeight="1" ht="17.25">
      <c s="73">
        <v>2200406</v>
      </c>
      <c s="82" t="s">
        <v>1979</v>
      </c>
      <c s="340"/>
    </row>
    <row customHeight="1" ht="17.25">
      <c s="73">
        <v>2200407</v>
      </c>
      <c s="82" t="s">
        <v>1980</v>
      </c>
      <c s="340"/>
    </row>
    <row customHeight="1" ht="17.25">
      <c s="73">
        <v>2200408</v>
      </c>
      <c s="82" t="s">
        <v>1981</v>
      </c>
      <c s="340"/>
    </row>
    <row customHeight="1" ht="17.25">
      <c s="73">
        <v>2200409</v>
      </c>
      <c s="82" t="s">
        <v>1982</v>
      </c>
      <c s="340"/>
    </row>
    <row customHeight="1" ht="17.25">
      <c s="73">
        <v>2200410</v>
      </c>
      <c s="82" t="s">
        <v>1983</v>
      </c>
      <c s="340"/>
    </row>
    <row customHeight="1" ht="17.25">
      <c s="73">
        <v>2200450</v>
      </c>
      <c s="82" t="s">
        <v>1984</v>
      </c>
      <c s="340"/>
    </row>
    <row customHeight="1" ht="17.25">
      <c s="73">
        <v>2200499</v>
      </c>
      <c s="82" t="s">
        <v>1985</v>
      </c>
      <c s="340"/>
    </row>
    <row customHeight="1" ht="17.25">
      <c s="73">
        <v>22005</v>
      </c>
      <c s="80" t="s">
        <v>1986</v>
      </c>
      <c s="334">
        <f>SUM(C1289:C1303)</f>
        <v>86</v>
      </c>
    </row>
    <row customHeight="1" ht="17.25">
      <c s="73">
        <v>2200501</v>
      </c>
      <c s="82" t="s">
        <v>994</v>
      </c>
      <c s="340">
        <v>73</v>
      </c>
    </row>
    <row customHeight="1" ht="17.25">
      <c s="73">
        <v>2200502</v>
      </c>
      <c s="82" t="s">
        <v>995</v>
      </c>
      <c s="340"/>
    </row>
    <row customHeight="1" ht="17.25">
      <c s="73">
        <v>2200503</v>
      </c>
      <c s="82" t="s">
        <v>996</v>
      </c>
      <c s="340"/>
    </row>
    <row customHeight="1" ht="17.25">
      <c s="73">
        <v>2200504</v>
      </c>
      <c s="82" t="s">
        <v>1987</v>
      </c>
      <c s="340"/>
    </row>
    <row customHeight="1" ht="17.25">
      <c s="73">
        <v>2200505</v>
      </c>
      <c s="82" t="s">
        <v>1988</v>
      </c>
      <c s="340"/>
    </row>
    <row customHeight="1" ht="17.25">
      <c s="73">
        <v>2200506</v>
      </c>
      <c s="82" t="s">
        <v>1989</v>
      </c>
      <c s="340"/>
    </row>
    <row customHeight="1" ht="17.25">
      <c s="73">
        <v>2200507</v>
      </c>
      <c s="82" t="s">
        <v>1990</v>
      </c>
      <c s="340"/>
    </row>
    <row customHeight="1" ht="17.25">
      <c s="73">
        <v>2200508</v>
      </c>
      <c s="82" t="s">
        <v>1991</v>
      </c>
      <c s="340"/>
    </row>
    <row customHeight="1" ht="17.25">
      <c s="73">
        <v>2200509</v>
      </c>
      <c s="82" t="s">
        <v>1992</v>
      </c>
      <c s="340"/>
    </row>
    <row customHeight="1" ht="17.25">
      <c s="73">
        <v>2200510</v>
      </c>
      <c s="82" t="s">
        <v>1993</v>
      </c>
      <c s="340"/>
    </row>
    <row customHeight="1" ht="17.25">
      <c s="73">
        <v>2200511</v>
      </c>
      <c s="82" t="s">
        <v>1994</v>
      </c>
      <c s="340"/>
    </row>
    <row customHeight="1" ht="17.25">
      <c s="73">
        <v>2200512</v>
      </c>
      <c s="82" t="s">
        <v>1995</v>
      </c>
      <c s="340"/>
    </row>
    <row customHeight="1" ht="17.25">
      <c s="73">
        <v>2200513</v>
      </c>
      <c s="82" t="s">
        <v>1996</v>
      </c>
      <c s="340"/>
    </row>
    <row customHeight="1" ht="17.25">
      <c s="73">
        <v>2200514</v>
      </c>
      <c s="82" t="s">
        <v>1997</v>
      </c>
      <c s="340"/>
    </row>
    <row customHeight="1" ht="17.25">
      <c s="73">
        <v>2200599</v>
      </c>
      <c s="82" t="s">
        <v>1998</v>
      </c>
      <c s="340">
        <v>13</v>
      </c>
    </row>
    <row customHeight="1" ht="17.25">
      <c s="73">
        <v>22099</v>
      </c>
      <c s="80" t="s">
        <v>1999</v>
      </c>
      <c s="340"/>
    </row>
    <row customHeight="1" ht="17.25">
      <c s="73">
        <v>221</v>
      </c>
      <c s="80" t="s">
        <v>2000</v>
      </c>
      <c s="334">
        <f>SUM(C1306,C1315,C1319)</f>
        <v>8824</v>
      </c>
    </row>
    <row customHeight="1" ht="17.25">
      <c s="73">
        <v>22101</v>
      </c>
      <c s="80" t="s">
        <v>2001</v>
      </c>
      <c s="334">
        <f>SUM(C1307:C1314)</f>
        <v>8824</v>
      </c>
    </row>
    <row customHeight="1" ht="17.25">
      <c s="73">
        <v>2210101</v>
      </c>
      <c s="82" t="s">
        <v>2002</v>
      </c>
      <c s="340"/>
    </row>
    <row customHeight="1" ht="17.25">
      <c s="73">
        <v>2210102</v>
      </c>
      <c s="82" t="s">
        <v>2003</v>
      </c>
      <c s="340"/>
    </row>
    <row customHeight="1" ht="17.25">
      <c s="73">
        <v>2210103</v>
      </c>
      <c s="82" t="s">
        <v>2004</v>
      </c>
      <c s="340"/>
    </row>
    <row customHeight="1" ht="17.25">
      <c s="73">
        <v>2210104</v>
      </c>
      <c s="82" t="s">
        <v>2005</v>
      </c>
      <c s="340"/>
    </row>
    <row customHeight="1" ht="17.25">
      <c s="73">
        <v>2210105</v>
      </c>
      <c s="82" t="s">
        <v>2006</v>
      </c>
      <c s="340">
        <v>3102</v>
      </c>
    </row>
    <row customHeight="1" ht="17.25">
      <c s="73">
        <v>2210106</v>
      </c>
      <c s="82" t="s">
        <v>2007</v>
      </c>
      <c s="340">
        <v>1483</v>
      </c>
    </row>
    <row customHeight="1" ht="17.25">
      <c s="73">
        <v>2210107</v>
      </c>
      <c s="82" t="s">
        <v>2008</v>
      </c>
      <c s="340">
        <v>2437</v>
      </c>
    </row>
    <row customHeight="1" ht="17.25">
      <c s="73">
        <v>2210199</v>
      </c>
      <c s="82" t="s">
        <v>2009</v>
      </c>
      <c s="340">
        <v>1802</v>
      </c>
    </row>
    <row customHeight="1" ht="17.25">
      <c s="73">
        <v>22102</v>
      </c>
      <c s="80" t="s">
        <v>2010</v>
      </c>
      <c s="334">
        <f>SUM(C1316:C1318)</f>
        <v>0</v>
      </c>
    </row>
    <row customHeight="1" ht="17.25">
      <c s="73">
        <v>2210201</v>
      </c>
      <c s="82" t="s">
        <v>2011</v>
      </c>
      <c s="340"/>
    </row>
    <row customHeight="1" ht="17.25">
      <c s="73">
        <v>2210202</v>
      </c>
      <c s="82" t="s">
        <v>2012</v>
      </c>
      <c s="340"/>
    </row>
    <row customHeight="1" ht="17.25">
      <c s="73">
        <v>2210203</v>
      </c>
      <c s="82" t="s">
        <v>2013</v>
      </c>
      <c s="340"/>
    </row>
    <row customHeight="1" ht="17.25">
      <c s="73">
        <v>22103</v>
      </c>
      <c s="80" t="s">
        <v>2014</v>
      </c>
      <c s="334">
        <f>SUM(C1320:C1321)</f>
        <v>0</v>
      </c>
    </row>
    <row customHeight="1" ht="17.25">
      <c s="73">
        <v>2210301</v>
      </c>
      <c s="82" t="s">
        <v>2015</v>
      </c>
      <c s="340"/>
    </row>
    <row customHeight="1" ht="17.25">
      <c s="73">
        <v>2210399</v>
      </c>
      <c s="82" t="s">
        <v>2016</v>
      </c>
      <c s="340"/>
    </row>
    <row customHeight="1" ht="17.25">
      <c s="73">
        <v>222</v>
      </c>
      <c s="80" t="s">
        <v>2017</v>
      </c>
      <c s="334">
        <f>SUM(C1323,C1338,C1352,C1358,C1364)</f>
        <v>627</v>
      </c>
    </row>
    <row customHeight="1" ht="17.25">
      <c s="73">
        <v>22201</v>
      </c>
      <c s="80" t="s">
        <v>2018</v>
      </c>
      <c s="334">
        <f>SUM(C1324:C1337)</f>
        <v>516</v>
      </c>
    </row>
    <row customHeight="1" ht="17.25">
      <c s="73">
        <v>2220101</v>
      </c>
      <c s="82" t="s">
        <v>994</v>
      </c>
      <c s="340">
        <v>184</v>
      </c>
    </row>
    <row customHeight="1" ht="17.25">
      <c s="73">
        <v>2220102</v>
      </c>
      <c s="82" t="s">
        <v>995</v>
      </c>
      <c s="340"/>
    </row>
    <row customHeight="1" ht="17.25">
      <c s="73">
        <v>2220103</v>
      </c>
      <c s="82" t="s">
        <v>996</v>
      </c>
      <c s="340"/>
    </row>
    <row customHeight="1" ht="17.25">
      <c s="73">
        <v>2220104</v>
      </c>
      <c s="82" t="s">
        <v>2019</v>
      </c>
      <c s="340"/>
    </row>
    <row customHeight="1" ht="17.25">
      <c s="73">
        <v>2220105</v>
      </c>
      <c s="82" t="s">
        <v>2020</v>
      </c>
      <c s="340"/>
    </row>
    <row customHeight="1" ht="17.25">
      <c s="73">
        <v>2220106</v>
      </c>
      <c s="82" t="s">
        <v>2021</v>
      </c>
      <c s="340"/>
    </row>
    <row customHeight="1" ht="17.25">
      <c s="73">
        <v>2220107</v>
      </c>
      <c s="82" t="s">
        <v>2022</v>
      </c>
      <c s="340"/>
    </row>
    <row customHeight="1" ht="17.25">
      <c s="73">
        <v>2220112</v>
      </c>
      <c s="82" t="s">
        <v>2023</v>
      </c>
      <c s="340">
        <v>17</v>
      </c>
    </row>
    <row customHeight="1" ht="17.25">
      <c s="73">
        <v>2220113</v>
      </c>
      <c s="82" t="s">
        <v>2024</v>
      </c>
      <c s="340"/>
    </row>
    <row customHeight="1" ht="17.25">
      <c s="73">
        <v>2220114</v>
      </c>
      <c s="82" t="s">
        <v>2025</v>
      </c>
      <c s="340"/>
    </row>
    <row customHeight="1" ht="17.25">
      <c s="73">
        <v>2220115</v>
      </c>
      <c s="82" t="s">
        <v>2026</v>
      </c>
      <c s="340">
        <v>175</v>
      </c>
    </row>
    <row customHeight="1" ht="17.25">
      <c s="73">
        <v>2220118</v>
      </c>
      <c s="82" t="s">
        <v>2027</v>
      </c>
      <c s="340"/>
    </row>
    <row customHeight="1" ht="17.25">
      <c s="73">
        <v>2220150</v>
      </c>
      <c s="82" t="s">
        <v>1003</v>
      </c>
      <c s="340"/>
    </row>
    <row customHeight="1" ht="17.25">
      <c s="73">
        <v>2220199</v>
      </c>
      <c s="82" t="s">
        <v>2028</v>
      </c>
      <c s="340">
        <v>140</v>
      </c>
    </row>
    <row customHeight="1" ht="17.25">
      <c s="73">
        <v>22202</v>
      </c>
      <c s="80" t="s">
        <v>2029</v>
      </c>
      <c s="334">
        <f>SUM(C1339:C1351)</f>
        <v>111</v>
      </c>
    </row>
    <row customHeight="1" ht="17.25">
      <c s="73">
        <v>2220201</v>
      </c>
      <c s="82" t="s">
        <v>994</v>
      </c>
      <c s="340">
        <v>111</v>
      </c>
    </row>
    <row customHeight="1" ht="17.25">
      <c s="73">
        <v>2220202</v>
      </c>
      <c s="82" t="s">
        <v>995</v>
      </c>
      <c s="340"/>
    </row>
    <row customHeight="1" ht="17.25">
      <c s="73">
        <v>2220203</v>
      </c>
      <c s="82" t="s">
        <v>996</v>
      </c>
      <c s="340"/>
    </row>
    <row customHeight="1" ht="17.25">
      <c s="73">
        <v>2220204</v>
      </c>
      <c s="82" t="s">
        <v>2030</v>
      </c>
      <c s="340"/>
    </row>
    <row customHeight="1" ht="17.25">
      <c s="73">
        <v>2220205</v>
      </c>
      <c s="82" t="s">
        <v>2031</v>
      </c>
      <c s="340"/>
    </row>
    <row customHeight="1" ht="17.25">
      <c s="73">
        <v>2220206</v>
      </c>
      <c s="82" t="s">
        <v>2032</v>
      </c>
      <c s="340"/>
    </row>
    <row customHeight="1" ht="17.25">
      <c s="73">
        <v>2220207</v>
      </c>
      <c s="82" t="s">
        <v>2033</v>
      </c>
      <c s="340"/>
    </row>
    <row customHeight="1" ht="17.25">
      <c s="73">
        <v>2220209</v>
      </c>
      <c s="82" t="s">
        <v>2034</v>
      </c>
      <c s="340"/>
    </row>
    <row customHeight="1" ht="17.25">
      <c s="73">
        <v>2220210</v>
      </c>
      <c s="82" t="s">
        <v>2035</v>
      </c>
      <c s="345"/>
    </row>
    <row customHeight="1" ht="17.25">
      <c s="73">
        <v>2220211</v>
      </c>
      <c s="82" t="s">
        <v>2036</v>
      </c>
      <c s="340"/>
    </row>
    <row customHeight="1" ht="17.25">
      <c s="73">
        <v>2220212</v>
      </c>
      <c s="82" t="s">
        <v>2037</v>
      </c>
      <c s="357"/>
    </row>
    <row customHeight="1" ht="17.25">
      <c s="73">
        <v>2220250</v>
      </c>
      <c s="82" t="s">
        <v>1003</v>
      </c>
      <c s="340"/>
    </row>
    <row customHeight="1" ht="17.25">
      <c s="73">
        <v>2220299</v>
      </c>
      <c s="82" t="s">
        <v>2038</v>
      </c>
      <c s="340"/>
    </row>
    <row customHeight="1" ht="17.25">
      <c s="73">
        <v>22203</v>
      </c>
      <c s="80" t="s">
        <v>2039</v>
      </c>
      <c s="334">
        <f>SUM(C1353:C1357)</f>
        <v>0</v>
      </c>
    </row>
    <row customHeight="1" ht="17.25">
      <c s="73">
        <v>2220301</v>
      </c>
      <c s="82" t="s">
        <v>2040</v>
      </c>
      <c s="340"/>
    </row>
    <row customHeight="1" ht="17.25">
      <c s="73">
        <v>2220302</v>
      </c>
      <c s="82" t="s">
        <v>2041</v>
      </c>
      <c s="340"/>
    </row>
    <row customHeight="1" ht="17.25">
      <c s="73">
        <v>2220303</v>
      </c>
      <c s="82" t="s">
        <v>2042</v>
      </c>
      <c s="340"/>
    </row>
    <row customHeight="1" ht="17.25">
      <c s="73">
        <v>2220304</v>
      </c>
      <c s="82" t="s">
        <v>2043</v>
      </c>
      <c s="340"/>
    </row>
    <row customHeight="1" ht="17.25">
      <c s="73">
        <v>2220399</v>
      </c>
      <c s="82" t="s">
        <v>2044</v>
      </c>
      <c s="340"/>
    </row>
    <row customHeight="1" ht="17.25">
      <c s="73">
        <v>22204</v>
      </c>
      <c s="80" t="s">
        <v>2045</v>
      </c>
      <c s="334">
        <f>SUM(C1359:C1363)</f>
        <v>0</v>
      </c>
    </row>
    <row customHeight="1" ht="17.25">
      <c s="73">
        <v>2220401</v>
      </c>
      <c s="82" t="s">
        <v>2046</v>
      </c>
      <c s="340"/>
    </row>
    <row customHeight="1" ht="17.25">
      <c s="73">
        <v>2220402</v>
      </c>
      <c s="82" t="s">
        <v>2047</v>
      </c>
      <c s="340"/>
    </row>
    <row customHeight="1" ht="17.25">
      <c s="73">
        <v>2220403</v>
      </c>
      <c s="82" t="s">
        <v>2048</v>
      </c>
      <c s="340"/>
    </row>
    <row customHeight="1" ht="17.25">
      <c s="73">
        <v>2220404</v>
      </c>
      <c s="82" t="s">
        <v>2049</v>
      </c>
      <c s="340"/>
    </row>
    <row customHeight="1" ht="17.25">
      <c s="73">
        <v>2220499</v>
      </c>
      <c s="82" t="s">
        <v>2050</v>
      </c>
      <c s="340"/>
    </row>
    <row customHeight="1" ht="17.25">
      <c s="73">
        <v>22205</v>
      </c>
      <c s="80" t="s">
        <v>2051</v>
      </c>
      <c s="334">
        <f>SUM(C1365:C1375)</f>
        <v>0</v>
      </c>
    </row>
    <row customHeight="1" ht="17.25">
      <c s="73">
        <v>2220501</v>
      </c>
      <c s="82" t="s">
        <v>2052</v>
      </c>
      <c s="340"/>
    </row>
    <row customHeight="1" ht="17.25">
      <c s="73">
        <v>2220502</v>
      </c>
      <c s="82" t="s">
        <v>2053</v>
      </c>
      <c s="340"/>
    </row>
    <row customHeight="1" ht="17.25">
      <c s="73">
        <v>2220503</v>
      </c>
      <c s="82" t="s">
        <v>2054</v>
      </c>
      <c s="340"/>
    </row>
    <row customHeight="1" ht="17.25">
      <c s="73">
        <v>2220504</v>
      </c>
      <c s="82" t="s">
        <v>2055</v>
      </c>
      <c s="340"/>
    </row>
    <row customHeight="1" ht="17.25">
      <c s="73">
        <v>2220505</v>
      </c>
      <c s="82" t="s">
        <v>2056</v>
      </c>
      <c s="340"/>
    </row>
    <row customHeight="1" ht="17.25">
      <c s="73">
        <v>2220506</v>
      </c>
      <c s="82" t="s">
        <v>2057</v>
      </c>
      <c s="340"/>
    </row>
    <row customHeight="1" ht="17.25">
      <c s="73">
        <v>2220507</v>
      </c>
      <c s="82" t="s">
        <v>2058</v>
      </c>
      <c s="340"/>
    </row>
    <row customHeight="1" ht="17.25">
      <c s="73">
        <v>2220508</v>
      </c>
      <c s="82" t="s">
        <v>2059</v>
      </c>
      <c s="340"/>
    </row>
    <row customHeight="1" ht="17.25">
      <c s="73">
        <v>2220509</v>
      </c>
      <c s="82" t="s">
        <v>2060</v>
      </c>
      <c s="340"/>
    </row>
    <row customHeight="1" ht="17.25">
      <c s="73">
        <v>2220510</v>
      </c>
      <c s="82" t="s">
        <v>2061</v>
      </c>
      <c s="340"/>
    </row>
    <row customHeight="1" ht="17.25">
      <c s="73">
        <v>2220599</v>
      </c>
      <c s="82" t="s">
        <v>2062</v>
      </c>
      <c s="340"/>
    </row>
    <row customHeight="1" ht="17.25">
      <c s="73">
        <v>229</v>
      </c>
      <c s="80" t="s">
        <v>2063</v>
      </c>
      <c s="334">
        <f>C1377</f>
        <v>0</v>
      </c>
    </row>
    <row customHeight="1" ht="17.25">
      <c s="88">
        <v>22999</v>
      </c>
      <c s="111" t="s">
        <v>2064</v>
      </c>
      <c s="334">
        <f>C1378</f>
        <v>0</v>
      </c>
    </row>
    <row customHeight="1" ht="17.25">
      <c s="88">
        <v>2299901</v>
      </c>
      <c s="133" t="s">
        <v>2065</v>
      </c>
      <c s="340"/>
    </row>
    <row customHeight="1" ht="17.25">
      <c s="73">
        <v>232</v>
      </c>
      <c s="80" t="s">
        <v>2066</v>
      </c>
      <c s="334">
        <f>SUM(C1380,C1387)</f>
        <v>392</v>
      </c>
    </row>
    <row customHeight="1" ht="17.25">
      <c s="73">
        <v>23201</v>
      </c>
      <c s="80" t="s">
        <v>2067</v>
      </c>
      <c s="334">
        <f>SUM(C1381:C1382)</f>
        <v>0</v>
      </c>
    </row>
    <row customHeight="1" ht="17.25">
      <c s="73">
        <v>2320101</v>
      </c>
      <c s="80" t="s">
        <v>2068</v>
      </c>
      <c s="340"/>
    </row>
    <row customHeight="1" ht="17.25">
      <c s="73">
        <v>2320102</v>
      </c>
      <c s="80" t="s">
        <v>2069</v>
      </c>
      <c s="334">
        <f>SUM(C1383:C1386)</f>
        <v>0</v>
      </c>
    </row>
    <row customHeight="1" ht="17.25">
      <c s="73">
        <v>232010201</v>
      </c>
      <c s="82" t="s">
        <v>2070</v>
      </c>
      <c s="340"/>
    </row>
    <row customHeight="1" ht="17.25">
      <c s="73">
        <v>232010202</v>
      </c>
      <c s="82" t="s">
        <v>2071</v>
      </c>
      <c s="340"/>
    </row>
    <row customHeight="1" ht="17.25">
      <c s="73">
        <v>232010203</v>
      </c>
      <c s="82" t="s">
        <v>2072</v>
      </c>
      <c s="340"/>
    </row>
    <row customHeight="1" ht="17.25">
      <c s="73">
        <v>232010204</v>
      </c>
      <c s="82" t="s">
        <v>2073</v>
      </c>
      <c s="340"/>
    </row>
    <row customHeight="1" ht="17.25">
      <c s="73">
        <v>23202</v>
      </c>
      <c s="80" t="s">
        <v>2074</v>
      </c>
      <c s="334">
        <f>C1388</f>
        <v>392</v>
      </c>
    </row>
    <row customHeight="1" ht="17.25">
      <c s="73">
        <v>2320201</v>
      </c>
      <c s="80" t="s">
        <v>2075</v>
      </c>
      <c s="334">
        <f>SUM(C1389:C1392)</f>
        <v>392</v>
      </c>
    </row>
    <row customHeight="1" ht="17.25">
      <c s="73">
        <v>232020101</v>
      </c>
      <c s="82" t="s">
        <v>2076</v>
      </c>
      <c s="340">
        <v>392</v>
      </c>
    </row>
    <row customHeight="1" ht="17.25">
      <c s="73">
        <v>232020102</v>
      </c>
      <c s="82" t="s">
        <v>2077</v>
      </c>
      <c s="340"/>
    </row>
    <row customHeight="1" ht="17.25">
      <c s="73">
        <v>232020103</v>
      </c>
      <c s="82" t="s">
        <v>2078</v>
      </c>
      <c s="340"/>
    </row>
    <row customHeight="1" ht="17.25">
      <c s="73">
        <v>232020104</v>
      </c>
      <c s="82" t="s">
        <v>2079</v>
      </c>
      <c s="340"/>
    </row>
    <row customHeight="1" ht="17.25">
      <c s="73">
        <v>233</v>
      </c>
      <c s="80" t="s">
        <v>2080</v>
      </c>
      <c s="334">
        <f>SUM(C1394,C1397)</f>
        <v>0</v>
      </c>
    </row>
    <row customHeight="1" ht="17.25">
      <c s="73">
        <v>23301</v>
      </c>
      <c s="80" t="s">
        <v>2081</v>
      </c>
      <c s="334">
        <f>SUM(C1395:C1396)</f>
        <v>0</v>
      </c>
    </row>
    <row customHeight="1" ht="17.25">
      <c s="73">
        <v>2330101</v>
      </c>
      <c s="82" t="s">
        <v>2082</v>
      </c>
      <c s="340"/>
    </row>
    <row customHeight="1" ht="17.25">
      <c s="73">
        <v>2330102</v>
      </c>
      <c s="82" t="s">
        <v>2083</v>
      </c>
      <c s="340"/>
    </row>
    <row customHeight="1" ht="17.25">
      <c s="73">
        <v>23302</v>
      </c>
      <c s="80" t="s">
        <v>2084</v>
      </c>
      <c s="334">
        <f>C1398</f>
        <v>0</v>
      </c>
    </row>
    <row customHeight="1" ht="17.25">
      <c s="73">
        <v>2330201</v>
      </c>
      <c s="82" t="s">
        <v>2085</v>
      </c>
      <c s="340"/>
    </row>
  </sheetData>
  <sheetProtection autoFilter="0" sort="1" allowResizeRows="1" allowResizeColumns="1" objects="1" allowDragInsertRows="1" allowDragInsertColumns="1" insertRows="1" insertColumns="1" deleteRows="1" deleteColumns="1"/>
  <mergeCells count="3">
    <mergeCell ref="A1:C1"/>
    <mergeCell ref="A2:C2"/>
    <mergeCell ref="A3:C3"/>
  </mergeCells>
  <dataValidations count="1">
    <dataValidation type="decimal" allowBlank="1" showInputMessage="1" showErrorMessage="1" sqref="C5:C1398">
      <formula1>-99999999999999</formula1>
      <formula2>99999999999999</formula2>
    </dataValidation>
  </dataValidations>
  <printOptions gridLines="1" horizontalCentered="1" verticalCentered="1"/>
  <pageMargins left="3.00" right="2.00" top="1.00" bottom="1.00" header="0.00" footer="0.00"/>
  <pageSetup scale="60" pageOrder="downThenOver" orientation="landscape" blackAndWhite="1"/>
  <headerFooter>
    <oddHeader>&amp;L&amp;C@$&amp;R</oddHeader>
    <oddFooter>&amp;L&amp;C@&amp;- &amp;P&amp;-$&amp;R</oddFooter>
    <evenHeader>&amp;L&amp;C@$&amp;R</evenHeader>
    <evenFooter>&amp;L&amp;C@&amp;- &amp;P&amp;-$&amp;R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50088-03B9-E535-B3B8-2DD782589792}" mc:Ignorable="x14ac">
  <dimension ref="A1:D65"/>
  <sheetViews>
    <sheetView defaultGridColor="0" colorId="8" topLeftCell="A1" showGridLines="0" workbookViewId="0" showZeros="0">
      <selection activeCell="A1" sqref="A1:D1"/>
    </sheetView>
  </sheetViews>
  <sheetFormatPr defaultColWidth="9.125" customHeight="1" defaultRowHeight="12.75"/>
  <cols>
    <col min="1" max="1" style="296" width="34.75390625" customWidth="1"/>
    <col min="2" max="2" style="296" width="19.50390625" customWidth="1"/>
    <col min="3" max="3" style="296" width="33.75390625" customWidth="1"/>
    <col min="4" max="4" style="296" width="19.75390625" customWidth="1"/>
  </cols>
  <sheetData>
    <row customHeight="1" ht="33.75">
      <c s="352" t="str">
        <f>'##BASEINFO'!$B$2&amp;"度"&amp;'##BASEINFO'!$B$7&amp;"一般公共预算转移性收支决算录入表"</f>
        <v>2015年度芷江侗族自治县一般公共预算转移性收支决算录入表</v>
      </c>
      <c s="66"/>
      <c s="66"/>
      <c s="66"/>
    </row>
    <row customHeight="1" ht="17.25">
      <c s="67" t="s">
        <v>156</v>
      </c>
      <c s="67"/>
      <c s="67"/>
      <c s="67"/>
    </row>
    <row customHeight="1" ht="17.25">
      <c s="67" t="s">
        <v>179</v>
      </c>
      <c s="67"/>
      <c s="67"/>
      <c s="67"/>
    </row>
    <row customHeight="1" ht="17.25">
      <c s="72" t="s">
        <v>2086</v>
      </c>
      <c s="72" t="s">
        <v>2087</v>
      </c>
      <c s="72" t="s">
        <v>2086</v>
      </c>
      <c s="72" t="s">
        <v>2087</v>
      </c>
    </row>
    <row customHeight="1" ht="17.25">
      <c s="101" t="s">
        <v>183</v>
      </c>
      <c s="334">
        <f>L01!C5</f>
        <v>43811</v>
      </c>
      <c s="101" t="s">
        <v>991</v>
      </c>
      <c s="334">
        <f>L02!C5</f>
        <v>234418</v>
      </c>
    </row>
    <row customHeight="1" ht="17.25">
      <c s="101" t="s">
        <v>2088</v>
      </c>
      <c s="334">
        <f>SUM(B7,B12,B31)</f>
        <v>180130</v>
      </c>
      <c s="148" t="s">
        <v>2089</v>
      </c>
      <c s="334">
        <f>SUM(D7,D12,D31)</f>
        <v>0</v>
      </c>
    </row>
    <row customHeight="1" ht="17.25">
      <c s="101" t="s">
        <v>2090</v>
      </c>
      <c s="334">
        <f>SUM(B8:B11)</f>
        <v>4451</v>
      </c>
      <c s="148" t="s">
        <v>2091</v>
      </c>
      <c s="334">
        <f>SUM(D8:D11)</f>
        <v>0</v>
      </c>
    </row>
    <row customHeight="1" ht="17.25">
      <c s="73" t="s">
        <v>2092</v>
      </c>
      <c s="348">
        <v>1587</v>
      </c>
      <c s="98" t="s">
        <v>2093</v>
      </c>
      <c s="348"/>
    </row>
    <row customHeight="1" ht="17.25">
      <c s="73" t="s">
        <v>2094</v>
      </c>
      <c s="348">
        <v>820</v>
      </c>
      <c s="98" t="s">
        <v>2095</v>
      </c>
      <c s="348"/>
    </row>
    <row customHeight="1" ht="17.25">
      <c s="73" t="s">
        <v>2096</v>
      </c>
      <c s="348">
        <v>1043</v>
      </c>
      <c s="98" t="s">
        <v>2097</v>
      </c>
      <c s="348"/>
    </row>
    <row customHeight="1" ht="17.25">
      <c s="73" t="s">
        <v>2098</v>
      </c>
      <c s="348">
        <v>1001</v>
      </c>
      <c s="98" t="s">
        <v>2099</v>
      </c>
      <c s="348"/>
    </row>
    <row customHeight="1" ht="17.25">
      <c s="101" t="s">
        <v>2100</v>
      </c>
      <c s="334">
        <f>SUM(B13:B30)</f>
        <v>99868</v>
      </c>
      <c s="148" t="s">
        <v>2101</v>
      </c>
      <c s="334">
        <f>SUM(D13:D30)</f>
        <v>0</v>
      </c>
    </row>
    <row customHeight="1" ht="17.25">
      <c s="73" t="s">
        <v>2102</v>
      </c>
      <c s="348">
        <v>214</v>
      </c>
      <c s="98" t="s">
        <v>2103</v>
      </c>
      <c s="348"/>
    </row>
    <row customHeight="1" ht="17.25">
      <c s="73" t="s">
        <v>2104</v>
      </c>
      <c s="348">
        <v>26143</v>
      </c>
      <c s="98" t="s">
        <v>2105</v>
      </c>
      <c s="348"/>
    </row>
    <row customHeight="1" ht="17.25">
      <c s="73" t="s">
        <v>2106</v>
      </c>
      <c s="348">
        <v>7968</v>
      </c>
      <c s="98" t="s">
        <v>2107</v>
      </c>
      <c s="348"/>
    </row>
    <row customHeight="1" ht="17.25">
      <c s="73" t="s">
        <v>2108</v>
      </c>
      <c s="348">
        <v>7888</v>
      </c>
      <c s="98" t="s">
        <v>2109</v>
      </c>
      <c s="348"/>
    </row>
    <row customHeight="1" ht="17.25">
      <c s="73" t="s">
        <v>2110</v>
      </c>
      <c s="348">
        <v>1509</v>
      </c>
      <c s="98" t="s">
        <v>2111</v>
      </c>
      <c s="348"/>
    </row>
    <row customHeight="1" ht="17.25">
      <c s="73" t="s">
        <v>2112</v>
      </c>
      <c s="348"/>
      <c s="98" t="s">
        <v>2113</v>
      </c>
      <c s="348"/>
    </row>
    <row customHeight="1" ht="17.25">
      <c s="73" t="s">
        <v>2114</v>
      </c>
      <c s="348"/>
      <c s="98" t="s">
        <v>2115</v>
      </c>
      <c s="348"/>
    </row>
    <row customHeight="1" ht="17.25">
      <c s="73" t="s">
        <v>2116</v>
      </c>
      <c s="348">
        <v>71</v>
      </c>
      <c s="98" t="s">
        <v>2117</v>
      </c>
      <c s="348"/>
    </row>
    <row customHeight="1" ht="17.25">
      <c s="73" t="s">
        <v>2118</v>
      </c>
      <c s="348"/>
      <c s="98" t="s">
        <v>2119</v>
      </c>
      <c s="348"/>
    </row>
    <row customHeight="1" ht="17.25">
      <c s="73" t="s">
        <v>2120</v>
      </c>
      <c s="348">
        <v>1059</v>
      </c>
      <c s="98" t="s">
        <v>2121</v>
      </c>
      <c s="348"/>
    </row>
    <row customHeight="1" ht="17.25">
      <c s="73" t="s">
        <v>2122</v>
      </c>
      <c s="348">
        <v>7157</v>
      </c>
      <c s="98" t="s">
        <v>2123</v>
      </c>
      <c s="348"/>
    </row>
    <row customHeight="1" ht="17.25">
      <c s="73" t="s">
        <v>2124</v>
      </c>
      <c s="348">
        <v>15851</v>
      </c>
      <c s="98" t="s">
        <v>2125</v>
      </c>
      <c s="348"/>
    </row>
    <row customHeight="1" ht="17.25">
      <c s="73" t="s">
        <v>2126</v>
      </c>
      <c s="348">
        <v>12148</v>
      </c>
      <c s="98" t="s">
        <v>2127</v>
      </c>
      <c s="348"/>
    </row>
    <row customHeight="1" ht="17.25">
      <c s="73" t="s">
        <v>2128</v>
      </c>
      <c s="348">
        <v>2354</v>
      </c>
      <c s="98" t="s">
        <v>2129</v>
      </c>
      <c s="348"/>
    </row>
    <row customHeight="1" ht="17.25">
      <c s="73" t="s">
        <v>2130</v>
      </c>
      <c s="348">
        <v>1224</v>
      </c>
      <c s="98" t="s">
        <v>2131</v>
      </c>
      <c s="348"/>
    </row>
    <row customHeight="1" ht="17.25">
      <c s="73" t="s">
        <v>2132</v>
      </c>
      <c s="348">
        <v>5743</v>
      </c>
      <c s="98" t="s">
        <v>2133</v>
      </c>
      <c s="348"/>
    </row>
    <row customHeight="1" ht="17.25">
      <c s="73" t="s">
        <v>2134</v>
      </c>
      <c s="348">
        <v>10413</v>
      </c>
      <c s="98" t="s">
        <v>2135</v>
      </c>
      <c s="348"/>
    </row>
    <row customHeight="1" ht="17.25">
      <c s="73" t="s">
        <v>2136</v>
      </c>
      <c s="348">
        <v>126</v>
      </c>
      <c s="98" t="s">
        <v>2137</v>
      </c>
      <c s="348"/>
    </row>
    <row customHeight="1" ht="17.25">
      <c s="101" t="s">
        <v>2138</v>
      </c>
      <c s="348">
        <v>75811</v>
      </c>
      <c s="148" t="s">
        <v>2139</v>
      </c>
      <c s="348"/>
    </row>
    <row customHeight="1" ht="17.25">
      <c s="101" t="s">
        <v>2140</v>
      </c>
      <c s="348"/>
      <c s="148" t="s">
        <v>2141</v>
      </c>
      <c s="348"/>
    </row>
    <row customHeight="1" ht="17.25">
      <c s="101" t="s">
        <v>2142</v>
      </c>
      <c s="334">
        <f>SUM(B34:B37)</f>
        <v>0</v>
      </c>
      <c s="148" t="s">
        <v>2143</v>
      </c>
      <c s="334">
        <f>SUM(D34:D37)</f>
        <v>1757</v>
      </c>
    </row>
    <row customHeight="1" ht="17.25">
      <c s="73" t="s">
        <v>2144</v>
      </c>
      <c s="348"/>
      <c s="98" t="s">
        <v>2145</v>
      </c>
      <c s="348"/>
    </row>
    <row customHeight="1" ht="17.25">
      <c s="73" t="s">
        <v>2146</v>
      </c>
      <c s="348"/>
      <c s="98" t="s">
        <v>2147</v>
      </c>
      <c s="348"/>
    </row>
    <row customHeight="1" ht="17.25">
      <c s="73" t="s">
        <v>2148</v>
      </c>
      <c s="348"/>
      <c s="98" t="s">
        <v>2149</v>
      </c>
      <c s="348"/>
    </row>
    <row customHeight="1" ht="17.25">
      <c s="73" t="s">
        <v>2150</v>
      </c>
      <c s="348"/>
      <c s="98" t="s">
        <v>2151</v>
      </c>
      <c s="348">
        <v>1757</v>
      </c>
    </row>
    <row customHeight="1" ht="17.25">
      <c s="101" t="s">
        <v>2152</v>
      </c>
      <c s="348"/>
      <c s="148" t="s">
        <v>2153</v>
      </c>
      <c s="348"/>
    </row>
    <row customHeight="1" ht="17.25">
      <c s="101" t="s">
        <v>2154</v>
      </c>
      <c s="334">
        <f>SUM(B40:B42)</f>
        <v>0</v>
      </c>
      <c s="148" t="s">
        <v>1928</v>
      </c>
      <c s="334">
        <f>SUM(D40:D42)</f>
        <v>0</v>
      </c>
    </row>
    <row customHeight="1" ht="17.25">
      <c s="73" t="s">
        <v>2155</v>
      </c>
      <c s="340"/>
      <c s="98" t="s">
        <v>2156</v>
      </c>
      <c s="340"/>
    </row>
    <row customHeight="1" ht="17.25">
      <c s="73" t="s">
        <v>2157</v>
      </c>
      <c s="348"/>
      <c s="98" t="s">
        <v>2158</v>
      </c>
      <c s="348"/>
    </row>
    <row customHeight="1" ht="17.25">
      <c s="73" t="s">
        <v>2159</v>
      </c>
      <c s="348"/>
      <c s="98" t="s">
        <v>2160</v>
      </c>
      <c s="348"/>
    </row>
    <row customHeight="1" ht="17.25">
      <c s="101" t="s">
        <v>2161</v>
      </c>
      <c s="338">
        <f>B44</f>
        <v>0</v>
      </c>
      <c s="148" t="s">
        <v>2162</v>
      </c>
      <c s="334">
        <f>D44</f>
        <v>59330</v>
      </c>
    </row>
    <row customHeight="1" ht="17.25">
      <c s="80" t="s">
        <v>2163</v>
      </c>
      <c s="334">
        <f>B45</f>
        <v>0</v>
      </c>
      <c s="236" t="s">
        <v>2164</v>
      </c>
      <c s="334">
        <f>D45</f>
        <v>59330</v>
      </c>
    </row>
    <row customHeight="1" ht="17.25">
      <c s="101" t="s">
        <v>2165</v>
      </c>
      <c s="337">
        <f>SUM(B46:B49)</f>
        <v>0</v>
      </c>
      <c s="148" t="s">
        <v>2166</v>
      </c>
      <c s="337">
        <f>SUM(D46:D49)</f>
        <v>59330</v>
      </c>
    </row>
    <row customHeight="1" ht="17.25">
      <c s="73" t="s">
        <v>2167</v>
      </c>
      <c s="340"/>
      <c s="98" t="s">
        <v>2168</v>
      </c>
      <c s="340">
        <v>1430</v>
      </c>
    </row>
    <row customHeight="1" ht="17.25">
      <c s="73" t="s">
        <v>2169</v>
      </c>
      <c s="340"/>
      <c s="98" t="s">
        <v>2170</v>
      </c>
      <c s="340"/>
    </row>
    <row customHeight="1" ht="17.25">
      <c s="73" t="s">
        <v>2171</v>
      </c>
      <c s="340"/>
      <c s="98" t="s">
        <v>2172</v>
      </c>
      <c s="340"/>
    </row>
    <row customHeight="1" ht="17.25">
      <c s="73" t="s">
        <v>2173</v>
      </c>
      <c s="340"/>
      <c s="98" t="s">
        <v>2174</v>
      </c>
      <c s="340">
        <v>57900</v>
      </c>
    </row>
    <row customHeight="1" ht="17.25">
      <c s="101" t="s">
        <v>2175</v>
      </c>
      <c s="334">
        <f>B51</f>
        <v>61124</v>
      </c>
      <c s="148" t="s">
        <v>2176</v>
      </c>
      <c s="334">
        <f>D51</f>
        <v>0</v>
      </c>
    </row>
    <row customHeight="1" ht="17.25">
      <c s="73" t="s">
        <v>2177</v>
      </c>
      <c s="338">
        <f>SUM(B52:B55)</f>
        <v>61124</v>
      </c>
      <c s="98" t="s">
        <v>2178</v>
      </c>
      <c s="334">
        <f>SUM(D52:D55)</f>
        <v>0</v>
      </c>
    </row>
    <row customHeight="1" ht="17.25">
      <c s="82" t="s">
        <v>2179</v>
      </c>
      <c s="348">
        <v>61124</v>
      </c>
      <c s="237" t="s">
        <v>2180</v>
      </c>
      <c s="348"/>
    </row>
    <row customHeight="1" ht="17.25">
      <c s="73" t="s">
        <v>2181</v>
      </c>
      <c s="348"/>
      <c s="98" t="s">
        <v>2182</v>
      </c>
      <c s="348"/>
    </row>
    <row customHeight="1" ht="17.25">
      <c s="73" t="s">
        <v>2183</v>
      </c>
      <c s="348"/>
      <c s="98" t="s">
        <v>2184</v>
      </c>
      <c s="348"/>
    </row>
    <row customHeight="1" ht="17.25">
      <c s="73" t="s">
        <v>2185</v>
      </c>
      <c s="348"/>
      <c s="98" t="s">
        <v>2186</v>
      </c>
      <c s="348"/>
    </row>
    <row customHeight="1" ht="17.25">
      <c s="101" t="s">
        <v>2187</v>
      </c>
      <c s="348"/>
      <c s="148" t="s">
        <v>2188</v>
      </c>
      <c s="340"/>
    </row>
    <row customHeight="1" ht="17.25">
      <c s="101" t="s">
        <v>2189</v>
      </c>
      <c s="340"/>
      <c s="148" t="s">
        <v>2190</v>
      </c>
      <c s="340"/>
    </row>
    <row customHeight="1" ht="17.25">
      <c s="101" t="s">
        <v>2191</v>
      </c>
      <c s="348"/>
      <c s="148" t="s">
        <v>2192</v>
      </c>
      <c s="340"/>
    </row>
    <row customHeight="1" ht="17.25">
      <c s="101" t="s">
        <v>2193</v>
      </c>
      <c s="340">
        <v>150</v>
      </c>
      <c s="55"/>
      <c s="125"/>
    </row>
    <row customHeight="1" ht="17.25">
      <c s="101" t="s">
        <v>2194</v>
      </c>
      <c s="340"/>
      <c s="110" t="s">
        <v>2195</v>
      </c>
      <c s="340"/>
    </row>
    <row customHeight="1" ht="17.25">
      <c s="101" t="s">
        <v>2196</v>
      </c>
      <c s="334">
        <f>SUM(B62:B64)</f>
        <v>10420</v>
      </c>
      <c s="148" t="s">
        <v>2197</v>
      </c>
      <c s="357"/>
    </row>
    <row customHeight="1" ht="17.25">
      <c s="73" t="s">
        <v>2198</v>
      </c>
      <c s="340"/>
      <c s="148" t="s">
        <v>2199</v>
      </c>
      <c s="334">
        <f>B65-D5-D6-D32-D33-D38-D39-D43-D50-D56-D57-D58-D60-D61</f>
        <v>130</v>
      </c>
    </row>
    <row customHeight="1" ht="17.25">
      <c s="73" t="s">
        <v>2200</v>
      </c>
      <c s="340"/>
      <c s="148" t="s">
        <v>2201</v>
      </c>
      <c s="340">
        <v>130</v>
      </c>
    </row>
    <row customHeight="1" ht="17.25">
      <c s="73" t="s">
        <v>2202</v>
      </c>
      <c s="345">
        <v>10420</v>
      </c>
      <c s="148" t="s">
        <v>2203</v>
      </c>
      <c s="338">
        <f>D62-D63</f>
        <v>0</v>
      </c>
    </row>
    <row customHeight="1" ht="17.25">
      <c s="85" t="s">
        <v>2204</v>
      </c>
      <c s="334">
        <f>SUM(B5:B6,B32:B33,B38:B39,B43,B50,B56:B61)</f>
        <v>295635</v>
      </c>
      <c s="131" t="s">
        <v>2205</v>
      </c>
      <c s="334">
        <f>SUM(D5:D6,D32:D33,D38:D39,D43,D50,D56:D58,D60:D62)</f>
        <v>295635</v>
      </c>
    </row>
  </sheetData>
  <sheetProtection autoFilter="0" sort="1" allowResizeRows="1" allowResizeColumns="1" objects="1" allowDragInsertRows="1" allowDragInsertColumns="1" insertRows="1" insertColumns="1" deleteRows="1" deleteColumns="1"/>
  <mergeCells count="3">
    <mergeCell ref="A1:D1"/>
    <mergeCell ref="A2:D2"/>
    <mergeCell ref="A3:D3"/>
  </mergeCells>
  <dataValidations count="1">
    <dataValidation type="decimal" allowBlank="1" showInputMessage="1" showErrorMessage="1" sqref="B5:B65 D5:D58 D60:D65">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35F78-C838-70AF-BEF8-485F758271E8}" mc:Ignorable="x14ac">
  <dimension ref="A1:H36"/>
  <sheetViews>
    <sheetView defaultGridColor="0" colorId="8" topLeftCell="A1" showGridLines="0" workbookViewId="0" showZeros="0">
      <selection activeCell="A1" sqref="A1:H1"/>
    </sheetView>
  </sheetViews>
  <sheetFormatPr defaultColWidth="9.125" customHeight="1" defaultRowHeight="12.75"/>
  <cols>
    <col min="1" max="1" style="296" width="9.50390625" customWidth="1"/>
    <col min="2" max="2" style="296" width="31.125" customWidth="1"/>
    <col min="3" max="6" style="296" width="14.50390625" customWidth="1"/>
    <col min="7" max="8" style="296" width="13.875" customWidth="1"/>
  </cols>
  <sheetData>
    <row customHeight="1" ht="33.75">
      <c s="328" t="str">
        <f>'##BASEINFO'!$B$2&amp;"度"&amp;'##BASEINFO'!$B$7&amp;"一般公共预算收入预算变动情况录入表"</f>
        <v>2015年度芷江侗族自治县一般公共预算收入预算变动情况录入表</v>
      </c>
      <c s="68"/>
      <c s="68"/>
      <c s="68"/>
      <c s="68"/>
      <c s="68"/>
      <c s="68"/>
      <c s="68"/>
    </row>
    <row customHeight="1" ht="17.25">
      <c s="67" t="s">
        <v>157</v>
      </c>
      <c s="67"/>
      <c s="67"/>
      <c s="67"/>
      <c s="67"/>
      <c s="67"/>
      <c s="67"/>
      <c s="67"/>
    </row>
    <row customHeight="1" ht="17.25">
      <c s="67" t="s">
        <v>179</v>
      </c>
      <c s="67"/>
      <c s="67"/>
      <c s="67"/>
      <c s="67"/>
      <c s="67"/>
      <c s="67"/>
      <c s="67"/>
    </row>
    <row customHeight="1" ht="17.25">
      <c s="69" t="s">
        <v>180</v>
      </c>
      <c s="69" t="s">
        <v>181</v>
      </c>
      <c s="69" t="s">
        <v>2206</v>
      </c>
      <c s="69" t="s">
        <v>2207</v>
      </c>
      <c s="69"/>
      <c s="69"/>
      <c s="69"/>
      <c s="69" t="s">
        <v>2208</v>
      </c>
    </row>
    <row customHeight="1" ht="17.25">
      <c s="69"/>
      <c s="69"/>
      <c s="69"/>
      <c s="69" t="s">
        <v>2209</v>
      </c>
      <c s="69"/>
      <c s="69"/>
      <c s="70" t="s">
        <v>2210</v>
      </c>
      <c s="69"/>
    </row>
    <row customHeight="1" ht="17.25">
      <c s="69"/>
      <c s="86"/>
      <c s="86"/>
      <c s="83" t="s">
        <v>2211</v>
      </c>
      <c s="83" t="s">
        <v>2212</v>
      </c>
      <c s="83" t="s">
        <v>2213</v>
      </c>
      <c s="87"/>
      <c s="86"/>
    </row>
    <row customHeight="1" ht="17.25">
      <c s="81"/>
      <c s="79" t="s">
        <v>183</v>
      </c>
      <c s="334">
        <f>SUM(C8,C30)</f>
        <v>44262</v>
      </c>
      <c s="334">
        <f>SUM(D8,D30)</f>
        <v>0</v>
      </c>
      <c s="334">
        <f>SUM(E8,E30)</f>
        <v>0</v>
      </c>
      <c s="334">
        <f>SUM(F8,F30)</f>
        <v>0</v>
      </c>
      <c s="376">
        <f>SUM(G8,G30)</f>
        <v>0</v>
      </c>
      <c s="334">
        <f>SUM(H8,H30)</f>
        <v>44262</v>
      </c>
    </row>
    <row customHeight="1" ht="17.25">
      <c s="82">
        <v>101</v>
      </c>
      <c s="84" t="s">
        <v>184</v>
      </c>
      <c s="334">
        <f>SUM(C9,C11:C29)</f>
        <v>26482</v>
      </c>
      <c s="334">
        <f>SUM(D9,D11:D29)</f>
        <v>0</v>
      </c>
      <c s="334">
        <f>SUM(E9,E11:E29)</f>
        <v>0</v>
      </c>
      <c s="377">
        <f>SUM(F9,F11:F29)</f>
        <v>0</v>
      </c>
      <c s="378">
        <f>SUM(G9,G11:G29)</f>
        <v>0</v>
      </c>
      <c s="379">
        <f>SUM(H9,H11:H29)</f>
        <v>26482</v>
      </c>
    </row>
    <row customHeight="1" ht="17.25">
      <c s="82">
        <v>10101</v>
      </c>
      <c s="81" t="s">
        <v>185</v>
      </c>
      <c s="348">
        <v>4196</v>
      </c>
      <c s="334">
        <f>E9+F9</f>
        <v>0</v>
      </c>
      <c s="348"/>
      <c s="348"/>
      <c s="380"/>
      <c s="379">
        <f>C9+D9+G9</f>
        <v>4196</v>
      </c>
    </row>
    <row customHeight="1" ht="17.25">
      <c s="82">
        <v>1010104</v>
      </c>
      <c s="81" t="s">
        <v>2214</v>
      </c>
      <c s="348"/>
      <c s="334">
        <f>E10+F10</f>
        <v>0</v>
      </c>
      <c s="348"/>
      <c s="348"/>
      <c s="380"/>
      <c s="379">
        <f>C10+D10+G10</f>
        <v>0</v>
      </c>
    </row>
    <row customHeight="1" ht="17.25">
      <c s="82">
        <v>10102</v>
      </c>
      <c s="81" t="s">
        <v>223</v>
      </c>
      <c s="348"/>
      <c s="334">
        <f>E11+F11</f>
        <v>0</v>
      </c>
      <c s="348"/>
      <c s="348"/>
      <c s="380"/>
      <c s="379">
        <f>C11+D11+G11</f>
        <v>0</v>
      </c>
    </row>
    <row customHeight="1" ht="17.25">
      <c s="82">
        <v>10103</v>
      </c>
      <c s="81" t="s">
        <v>243</v>
      </c>
      <c s="348">
        <v>7400</v>
      </c>
      <c s="334">
        <f>E12+F12</f>
        <v>0</v>
      </c>
      <c s="348"/>
      <c s="348"/>
      <c s="380"/>
      <c s="379">
        <f>C12+D12+G12</f>
        <v>7400</v>
      </c>
    </row>
    <row customHeight="1" ht="17.25">
      <c s="82">
        <v>10104</v>
      </c>
      <c s="81" t="s">
        <v>256</v>
      </c>
      <c s="348">
        <v>2564</v>
      </c>
      <c s="334">
        <f>E13+F13</f>
        <v>0</v>
      </c>
      <c s="348"/>
      <c s="348"/>
      <c s="380"/>
      <c s="379">
        <f>C13+D13+G13</f>
        <v>2564</v>
      </c>
    </row>
    <row customHeight="1" ht="17.25">
      <c s="82">
        <v>10105</v>
      </c>
      <c s="81" t="s">
        <v>357</v>
      </c>
      <c s="348"/>
      <c s="334">
        <f>E14+F14</f>
        <v>0</v>
      </c>
      <c s="348"/>
      <c s="348"/>
      <c s="380"/>
      <c s="381">
        <f>C14+D14+G14</f>
        <v>0</v>
      </c>
    </row>
    <row customHeight="1" ht="17.25">
      <c s="82">
        <v>10106</v>
      </c>
      <c s="81" t="s">
        <v>2215</v>
      </c>
      <c s="348">
        <v>501</v>
      </c>
      <c s="334">
        <f>E15+F15</f>
        <v>0</v>
      </c>
      <c s="348"/>
      <c s="348"/>
      <c s="380"/>
      <c s="379">
        <f>C15+D15+G15</f>
        <v>501</v>
      </c>
    </row>
    <row customHeight="1" ht="17.25">
      <c s="82">
        <v>10107</v>
      </c>
      <c s="81" t="s">
        <v>426</v>
      </c>
      <c s="348">
        <v>221</v>
      </c>
      <c s="334">
        <f>E16+F16</f>
        <v>0</v>
      </c>
      <c s="348"/>
      <c s="348"/>
      <c s="380"/>
      <c s="382">
        <f>C16+D16+G16</f>
        <v>221</v>
      </c>
    </row>
    <row customHeight="1" ht="17.25">
      <c s="82">
        <v>10109</v>
      </c>
      <c s="81" t="s">
        <v>430</v>
      </c>
      <c s="348">
        <v>1170</v>
      </c>
      <c s="334">
        <f>E17+F17</f>
        <v>0</v>
      </c>
      <c s="348"/>
      <c s="348"/>
      <c s="380"/>
      <c s="379">
        <f>C17+D17+G17</f>
        <v>1170</v>
      </c>
    </row>
    <row customHeight="1" ht="17.25">
      <c s="82">
        <v>10110</v>
      </c>
      <c s="81" t="s">
        <v>444</v>
      </c>
      <c s="348">
        <v>360</v>
      </c>
      <c s="334">
        <f>E18+F18</f>
        <v>0</v>
      </c>
      <c s="348"/>
      <c s="348"/>
      <c s="380"/>
      <c s="379">
        <f>C18+D18+G18</f>
        <v>360</v>
      </c>
    </row>
    <row customHeight="1" ht="17.25">
      <c s="82">
        <v>10111</v>
      </c>
      <c s="81" t="s">
        <v>453</v>
      </c>
      <c s="348">
        <v>227</v>
      </c>
      <c s="334">
        <f>E19+F19</f>
        <v>0</v>
      </c>
      <c s="348"/>
      <c s="348"/>
      <c s="380"/>
      <c s="379">
        <f>C19+D19+G19</f>
        <v>227</v>
      </c>
    </row>
    <row customHeight="1" ht="17.25">
      <c s="82">
        <v>10112</v>
      </c>
      <c s="81" t="s">
        <v>459</v>
      </c>
      <c s="348">
        <v>316</v>
      </c>
      <c s="334">
        <f>E20+F20</f>
        <v>0</v>
      </c>
      <c s="348"/>
      <c s="348"/>
      <c s="380"/>
      <c s="381">
        <f>C20+D20+G20</f>
        <v>316</v>
      </c>
    </row>
    <row customHeight="1" ht="17.25">
      <c s="82">
        <v>10113</v>
      </c>
      <c s="81" t="s">
        <v>468</v>
      </c>
      <c s="348">
        <v>2741</v>
      </c>
      <c s="334">
        <f>E21+F21</f>
        <v>0</v>
      </c>
      <c s="348"/>
      <c s="348"/>
      <c s="380"/>
      <c s="379">
        <f>C21+D21+G21</f>
        <v>2741</v>
      </c>
    </row>
    <row customHeight="1" ht="17.25">
      <c s="82">
        <v>10114</v>
      </c>
      <c s="81" t="s">
        <v>2216</v>
      </c>
      <c s="348">
        <v>234</v>
      </c>
      <c s="334">
        <f>E22+F22</f>
        <v>0</v>
      </c>
      <c s="348"/>
      <c s="348"/>
      <c s="380"/>
      <c s="382">
        <f>C22+D22+G22</f>
        <v>234</v>
      </c>
    </row>
    <row customHeight="1" ht="17.25">
      <c s="82">
        <v>10115</v>
      </c>
      <c s="81" t="s">
        <v>2217</v>
      </c>
      <c s="348"/>
      <c s="334">
        <f>E23+F23</f>
        <v>0</v>
      </c>
      <c s="348"/>
      <c s="348"/>
      <c s="380"/>
      <c s="379">
        <f>C23+D23+G23</f>
        <v>0</v>
      </c>
    </row>
    <row customHeight="1" ht="17.25">
      <c s="82">
        <v>10116</v>
      </c>
      <c s="81" t="s">
        <v>2218</v>
      </c>
      <c s="348"/>
      <c s="334">
        <f>E24+F24</f>
        <v>0</v>
      </c>
      <c s="348"/>
      <c s="348"/>
      <c s="380"/>
      <c s="379">
        <f>C24+D24+G24</f>
        <v>0</v>
      </c>
    </row>
    <row customHeight="1" ht="17.25">
      <c s="82">
        <v>10117</v>
      </c>
      <c s="81" t="s">
        <v>2219</v>
      </c>
      <c s="348"/>
      <c s="334">
        <f>E25+F25</f>
        <v>0</v>
      </c>
      <c s="348"/>
      <c s="348"/>
      <c s="380"/>
      <c s="379">
        <f>C25+D25+G25</f>
        <v>0</v>
      </c>
    </row>
    <row customHeight="1" ht="17.25">
      <c s="82">
        <v>10118</v>
      </c>
      <c s="81" t="s">
        <v>2220</v>
      </c>
      <c s="348">
        <v>1716</v>
      </c>
      <c s="334">
        <f>E26+F26</f>
        <v>0</v>
      </c>
      <c s="348"/>
      <c s="348"/>
      <c s="380"/>
      <c s="379">
        <f>C26+D26+G26</f>
        <v>1716</v>
      </c>
    </row>
    <row customHeight="1" ht="17.25">
      <c s="82">
        <v>10119</v>
      </c>
      <c s="81" t="s">
        <v>2221</v>
      </c>
      <c s="348">
        <v>4170</v>
      </c>
      <c s="334">
        <f>E27+F27</f>
        <v>0</v>
      </c>
      <c s="348"/>
      <c s="348"/>
      <c s="380"/>
      <c s="379">
        <f>C27+D27+G27</f>
        <v>4170</v>
      </c>
    </row>
    <row customHeight="1" ht="17.25">
      <c s="82">
        <v>10120</v>
      </c>
      <c s="81" t="s">
        <v>2222</v>
      </c>
      <c s="348">
        <v>666</v>
      </c>
      <c s="334">
        <f>E28+F28</f>
        <v>0</v>
      </c>
      <c s="348"/>
      <c s="348"/>
      <c s="380"/>
      <c s="379">
        <f>C28+D28+G28</f>
        <v>666</v>
      </c>
    </row>
    <row customHeight="1" ht="17.25">
      <c s="82">
        <v>10199</v>
      </c>
      <c s="81" t="s">
        <v>507</v>
      </c>
      <c s="348"/>
      <c s="334">
        <f>E29+F29</f>
        <v>0</v>
      </c>
      <c s="348"/>
      <c s="348"/>
      <c s="380"/>
      <c s="379">
        <f>C29+D29+G29</f>
        <v>0</v>
      </c>
    </row>
    <row customHeight="1" ht="17.25">
      <c s="82">
        <v>103</v>
      </c>
      <c s="84" t="s">
        <v>508</v>
      </c>
      <c s="334">
        <f>SUM(C31:C36)</f>
        <v>17780</v>
      </c>
      <c s="334">
        <f>SUM(D31:D36)</f>
        <v>0</v>
      </c>
      <c s="334">
        <f>SUM(E31:E36)</f>
        <v>0</v>
      </c>
      <c s="377">
        <f>SUM(F31:F36)</f>
        <v>0</v>
      </c>
      <c s="376">
        <f>SUM(G31:G36)</f>
        <v>0</v>
      </c>
      <c s="379">
        <f>SUM(H31:H36)</f>
        <v>17780</v>
      </c>
    </row>
    <row customHeight="1" ht="17.25">
      <c s="82">
        <v>10302</v>
      </c>
      <c s="81" t="s">
        <v>509</v>
      </c>
      <c s="348">
        <v>1105</v>
      </c>
      <c s="334">
        <f>E31+F31</f>
        <v>0</v>
      </c>
      <c s="348"/>
      <c s="348"/>
      <c s="380"/>
      <c s="379">
        <f>C31+D31+G31</f>
        <v>1105</v>
      </c>
    </row>
    <row customHeight="1" ht="17.25">
      <c s="82">
        <v>10304</v>
      </c>
      <c s="81" t="s">
        <v>543</v>
      </c>
      <c s="348">
        <v>6237</v>
      </c>
      <c s="334">
        <f>E32+F32</f>
        <v>0</v>
      </c>
      <c s="348"/>
      <c s="348"/>
      <c s="380"/>
      <c s="379">
        <f>C32+D32+G32</f>
        <v>6237</v>
      </c>
    </row>
    <row customHeight="1" ht="17.25">
      <c s="82">
        <v>10305</v>
      </c>
      <c s="81" t="s">
        <v>856</v>
      </c>
      <c s="348">
        <v>2255</v>
      </c>
      <c s="334">
        <f>E33+F33</f>
        <v>0</v>
      </c>
      <c s="348"/>
      <c s="348"/>
      <c s="380"/>
      <c s="379">
        <f>C33+D33+G33</f>
        <v>2255</v>
      </c>
    </row>
    <row customHeight="1" ht="17.25">
      <c s="82">
        <v>10306</v>
      </c>
      <c s="81" t="s">
        <v>889</v>
      </c>
      <c s="348"/>
      <c s="334">
        <f>E34+F34</f>
        <v>0</v>
      </c>
      <c s="348"/>
      <c s="348"/>
      <c s="380"/>
      <c s="379">
        <f>C34+D34+G34</f>
        <v>0</v>
      </c>
    </row>
    <row customHeight="1" ht="17.25">
      <c s="82">
        <v>10307</v>
      </c>
      <c s="81" t="s">
        <v>907</v>
      </c>
      <c s="348">
        <v>3543</v>
      </c>
      <c s="334">
        <f>E35+F35</f>
        <v>0</v>
      </c>
      <c s="348"/>
      <c s="348"/>
      <c s="380"/>
      <c s="379">
        <f>C35+D35+G35</f>
        <v>3543</v>
      </c>
    </row>
    <row customHeight="1" ht="17.25">
      <c s="82">
        <v>10399</v>
      </c>
      <c s="81" t="s">
        <v>2223</v>
      </c>
      <c s="348">
        <v>4640</v>
      </c>
      <c s="334">
        <f>E36+F36</f>
        <v>0</v>
      </c>
      <c s="348"/>
      <c s="348"/>
      <c s="380"/>
      <c s="379">
        <f>C36+D36+G36</f>
        <v>4640</v>
      </c>
    </row>
  </sheetData>
  <sheetProtection autoFilter="0" sort="1" allowResizeRows="1" allowResizeColumns="1" objects="1" allowDragInsertRows="1" allowDragInsertColumns="1" insertRows="1" insertColumns="1" deleteRows="1" deleteColumns="1"/>
  <mergeCells count="10">
    <mergeCell ref="B4:B6"/>
    <mergeCell ref="C4:C6"/>
    <mergeCell ref="D4:G4"/>
    <mergeCell ref="D5:F5"/>
    <mergeCell ref="G5:G6"/>
    <mergeCell ref="H4:H6"/>
    <mergeCell ref="A1:H1"/>
    <mergeCell ref="A2:H2"/>
    <mergeCell ref="A3:H3"/>
    <mergeCell ref="A4:A6"/>
  </mergeCells>
  <dataValidations count="1">
    <dataValidation type="decimal" allowBlank="1" showInputMessage="1" showErrorMessage="1" sqref="C7:H36">
      <formula1>-99999999999999</formula1>
      <formula2>99999999999999</formula2>
    </dataValidation>
  </dataValidations>
  <printOptions gridLines="1"/>
  <pageMargins left="3.00" right="2.00" top="1.00" bottom="1.00" header="0.00" footer="0.00"/>
  <pageSetup pageOrder="downThenOver" orientation="landscape" blackAndWhite="1"/>
  <headerFooter>
    <oddHeader>&amp;L&amp;C@$&amp;R</oddHeader>
    <oddFooter>&amp;L&amp;C@&amp;- &amp;P&amp;-$&amp;R</oddFooter>
    <evenHeader>&amp;L&amp;C@$&amp;R</evenHeader>
    <evenFooter>&amp;L&amp;C@&amp;- &amp;P&amp;-$&amp;R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06DD8-F8A8-883F-78BD-3DF9B28EE741}" mc:Ignorable="x14ac">
  <dimension ref="A1:Y226"/>
  <sheetViews>
    <sheetView defaultGridColor="0" colorId="8" topLeftCell="A1" showGridLines="0" workbookViewId="0" showZeros="0">
      <selection activeCell="A1" sqref="A1:Y1"/>
    </sheetView>
  </sheetViews>
  <sheetFormatPr defaultColWidth="9.125" customHeight="1" defaultRowHeight="12.75"/>
  <cols>
    <col min="1" max="1" style="383" width="9.50390625" customWidth="1"/>
    <col min="2" max="2" style="383" width="33.00390625" customWidth="1"/>
    <col min="3" max="7" style="383" width="12.875" customWidth="1"/>
    <col min="8" max="8" style="410" width="12.875" customWidth="1"/>
    <col min="9" max="25" style="383" width="12.875" customWidth="1"/>
  </cols>
  <sheetData>
    <row s="383" customFormat="1" customHeight="1" ht="33.75">
      <c s="352" t="str">
        <f>'##BASEINFO'!$B$2&amp;"度"&amp;'##BASEINFO'!$B$7&amp;"一般公共预算支出预算变动及结余、结转情况录入表"</f>
        <v>2015年度芷江侗族自治县一般公共预算支出预算变动及结余、结转情况录入表</v>
      </c>
      <c s="66"/>
      <c s="66"/>
      <c s="66"/>
      <c s="66"/>
      <c s="66"/>
      <c s="66"/>
      <c s="66"/>
      <c s="66"/>
      <c s="66"/>
      <c s="66"/>
      <c s="66"/>
      <c s="66"/>
      <c s="66"/>
      <c s="66"/>
      <c s="66"/>
      <c s="66"/>
      <c s="66"/>
      <c s="66"/>
      <c s="66"/>
      <c s="66"/>
      <c s="66"/>
      <c s="66"/>
      <c s="66"/>
      <c s="66"/>
    </row>
    <row customHeight="1" ht="17.25">
      <c s="118" t="s">
        <v>158</v>
      </c>
      <c s="118"/>
      <c s="118"/>
      <c s="118"/>
      <c s="118"/>
      <c s="118"/>
      <c s="118"/>
      <c s="118"/>
      <c s="118"/>
      <c s="118"/>
      <c s="118"/>
      <c s="118"/>
      <c s="118"/>
      <c s="118"/>
      <c s="118"/>
      <c s="118"/>
      <c s="118"/>
      <c s="118"/>
      <c s="118"/>
      <c s="118"/>
      <c s="118"/>
      <c s="118"/>
      <c s="118"/>
      <c s="118"/>
      <c s="118"/>
    </row>
    <row customHeight="1" ht="17.25">
      <c s="138" t="s">
        <v>179</v>
      </c>
      <c s="138"/>
      <c s="138"/>
      <c s="138"/>
      <c s="138"/>
      <c s="138"/>
      <c s="138"/>
      <c s="138"/>
      <c s="138"/>
      <c s="138"/>
      <c s="138"/>
      <c s="138"/>
      <c s="138"/>
      <c s="138"/>
      <c s="138"/>
      <c s="138"/>
      <c s="138"/>
      <c s="138"/>
      <c s="138"/>
      <c s="138"/>
      <c s="138"/>
      <c s="138"/>
      <c s="138"/>
      <c s="138"/>
      <c s="138"/>
    </row>
    <row customHeight="1" ht="17.25">
      <c s="96" t="s">
        <v>180</v>
      </c>
      <c s="96" t="s">
        <v>181</v>
      </c>
      <c s="97" t="s">
        <v>2206</v>
      </c>
      <c s="96" t="s">
        <v>2207</v>
      </c>
      <c s="96"/>
      <c s="96"/>
      <c s="96"/>
      <c s="96"/>
      <c s="96"/>
      <c s="96"/>
      <c s="96"/>
      <c s="96"/>
      <c s="96"/>
      <c s="96"/>
      <c s="96"/>
      <c s="96"/>
      <c s="96"/>
      <c s="96"/>
      <c s="96"/>
      <c s="96"/>
      <c s="96"/>
      <c s="103" t="s">
        <v>2208</v>
      </c>
      <c s="102" t="s">
        <v>182</v>
      </c>
      <c s="102" t="s">
        <v>2224</v>
      </c>
      <c s="102" t="s">
        <v>2225</v>
      </c>
    </row>
    <row customHeight="1" ht="11.25">
      <c s="69"/>
      <c s="69"/>
      <c s="70"/>
      <c s="97" t="s">
        <v>2211</v>
      </c>
      <c s="102" t="s">
        <v>2226</v>
      </c>
      <c s="194" t="s">
        <v>2227</v>
      </c>
      <c s="102" t="s">
        <v>2228</v>
      </c>
      <c s="103" t="s">
        <v>2229</v>
      </c>
      <c s="102" t="s">
        <v>2230</v>
      </c>
      <c s="102" t="s">
        <v>2231</v>
      </c>
      <c s="102" t="s">
        <v>2232</v>
      </c>
      <c s="102" t="s">
        <v>2233</v>
      </c>
      <c s="102" t="s">
        <v>2161</v>
      </c>
      <c s="97" t="s">
        <v>2175</v>
      </c>
      <c s="97" t="s">
        <v>2234</v>
      </c>
      <c s="97" t="s">
        <v>2235</v>
      </c>
      <c s="97" t="s">
        <v>2236</v>
      </c>
      <c s="97" t="s">
        <v>2237</v>
      </c>
      <c s="97" t="s">
        <v>2176</v>
      </c>
      <c s="97" t="s">
        <v>2195</v>
      </c>
      <c s="102" t="s">
        <v>2213</v>
      </c>
      <c s="195"/>
      <c s="70"/>
      <c s="70"/>
      <c s="70"/>
    </row>
    <row customHeight="1" ht="23.25">
      <c s="69"/>
      <c s="69"/>
      <c s="87"/>
      <c s="104"/>
      <c s="87"/>
      <c s="196"/>
      <c s="70"/>
      <c s="105"/>
      <c s="87"/>
      <c s="87"/>
      <c s="87"/>
      <c s="87"/>
      <c s="87"/>
      <c s="104"/>
      <c s="197"/>
      <c s="197"/>
      <c s="197"/>
      <c s="197"/>
      <c s="197"/>
      <c s="197"/>
      <c s="70"/>
      <c s="105"/>
      <c s="87"/>
      <c s="87"/>
      <c s="87"/>
    </row>
    <row customHeight="1" ht="17.25">
      <c s="73"/>
      <c s="79" t="s">
        <v>991</v>
      </c>
      <c s="334">
        <f>SUM(C8,C37,C46,C52,C64,C75,C86,C93,C113,C123,C141,C148,C160,C168,C177,C182,C188,C198,C207,C211,C217,C218,C221,C224)</f>
        <v>143210</v>
      </c>
      <c s="334">
        <f>SUM(D8,D37,D46,D52,D64,D75,D86,D93,D113,D123,D141,D148,D160,D168,D177,D182,D188,D198,D207,D211,D217,D218,D221,D224)</f>
        <v>91338</v>
      </c>
      <c s="334">
        <f>SUM(E8,E37,E46,E52,E64,E75,E86,E93,E113,E123,E141,E148,E160,E168,E177,E182,E188,E198,E207,E211,E217,E218,E221,E224)</f>
        <v>75811</v>
      </c>
      <c s="334">
        <f>SUM(F8,F37,F46,F52,F64,F75,F86,F93,F113,F123,F141,F148,F160,F168,F177,F182,F188,F198,F207,F211,F217,F218,F221,F224)</f>
        <v>0</v>
      </c>
      <c s="376">
        <f>SUM(G8,G37,G46,G52,G64,G75,G86,G93,G113,G123,G141,G148,G160,G168,G177,G182,G188,G198,G207,G211,G217,G218,G221,G224)</f>
        <v>2334</v>
      </c>
      <c s="376">
        <f>SUM(H8,H37,H46,H52,H64,H75,H86,H93,H113,H123,H141,H148,H160,H168,H177,H182,H188,H198,H207,H211,H217,H218,H221,H224)</f>
        <v>0</v>
      </c>
      <c s="376">
        <f>SUM(I8,I37,I46,I52,I64,I75,I86,I93,I113,I123,I141,I148,I160,I168,I177,I182,I188,I198,I207,I211,I217,I218,I221,I224)</f>
        <v>0</v>
      </c>
      <c s="376">
        <f>SUM(J8,J37,J46,J52,J64,J75,J86,J93,J113,J123,J141,J148,J160,J168,J177,J182,J188,J198,J207,J211,J217,J218,J221,J224)</f>
        <v>0</v>
      </c>
      <c s="334">
        <f>SUM(K8,K37,K46,K52,K64,K75,K86,K93,K113,K123,K141,K148,K160,K168,K177,K182,K188,K198,K207,K211,K217,K218,K221,K224)</f>
        <v>0</v>
      </c>
      <c s="334">
        <f>SUM(L8,L37,L46,L52,L64,L75,L86,L93,L113,L123,L141,L148,L160,L168,L177,L182,L188,L198,L207,L211,L217,L218,L221,L224)</f>
        <v>-451</v>
      </c>
      <c s="334">
        <f>SUM(M8,M37,M46,M52,M64,M75,M86,M93,M113,M123,M141,M148,M160,M168,M177,M182,M188,M198,M207,M211,M217,M218,M221,M224)</f>
        <v>0</v>
      </c>
      <c s="334">
        <f>SUM(N8,N37,N46,N52,N64,N75,N86,N93,N113,N123,N141,N148,N160,N168,N177,N182,N188,N198,N207,N211,N217,N218,N221,N224)</f>
        <v>3224</v>
      </c>
      <c s="334">
        <f>SUM(O8,O37,O46,O52,O64,O75,O86,O93,O113,O123,O141,O148,O160,O168,O177,O182,O188,O198,O207,O211,O217,O218,O221,O224)</f>
        <v>0</v>
      </c>
      <c s="334">
        <f>SUM(P8,P37,P46,P52,P64,P75,P86,P93,P113,P123,P141,P148,P160,P168,P177,P182,P188,P198,P207,P211,P217,P218,P221,P224)</f>
        <v>10420</v>
      </c>
      <c s="334">
        <f>SUM(Q8,Q37,Q46,Q52,Q64,Q75,Q86,Q93,Q113,Q123,Q141,Q148,Q160,Q168,Q177,Q182,Q188,Q198,Q207,Q211,Q217,Q218,Q221,Q224)</f>
        <v>0</v>
      </c>
      <c s="334">
        <f>SUM(R8,R37,R46,R52,R64,R75,R86,R93,R113,R123,R141,R148,R160,R168,R177,R182,R188,R198,R207,R211,R217,R218,R221,R224)</f>
        <v>0</v>
      </c>
      <c s="334">
        <f>SUM(S8,S37,S46,S52,S64,S75,S86,S93,S113,S123,S141,S148,S160,S168,S177,S182,S188,S198,S207,S211,S217,S218,S221,S224)</f>
        <v>0</v>
      </c>
      <c s="334">
        <f>SUM(T8,T37,T46,T52,T64,T75,T86,T93,T113,T123,T141,T148,T160,T168,T177,T182,T188,T198,T207,T211,T217,T218,T221,T224)</f>
        <v>0</v>
      </c>
      <c s="334">
        <f>SUM(U8,U37,U46,U52,U64,U75,U86,U93,U113,U123,U141,U148,U160,U168,U177,U182,U188,U198,U207,U211,U217,U218,U221,U224)</f>
        <v>0</v>
      </c>
      <c s="334">
        <f>SUM(V8,V37,V46,V52,V64,V75,V86,V93,V113,V123,V141,V148,V160,V168,V177,V182,V188,V198,V207,V211,V217,V218,V221,V224)</f>
        <v>234548</v>
      </c>
      <c s="334">
        <f>SUM(W8,W37,W46,W52,W64,W75,W86,W93,W113,W123,W141,W148,W160,W168,W177,W182,W188,W198,W207,W211,W217,W218,W221,W224)</f>
        <v>234418</v>
      </c>
      <c s="334">
        <f>SUM(X8,X37,X46,X52,X64,X75,X86,X93,X113,X123,X141,X148,X160,X168,X177,X182,X188,X198,X207,X211,X217,X218,X221,X224)</f>
        <v>130</v>
      </c>
      <c s="334">
        <f>SUM(Y8,Y37,Y46,Y52,Y64,Y75,Y86,Y93,Y113,Y123,Y141,Y148,Y160,Y168,Y177,Y182,Y188,Y198,Y207,Y211,Y217,Y218,Y221,Y224)</f>
        <v>130</v>
      </c>
    </row>
    <row customHeight="1" ht="17.25">
      <c s="73">
        <v>201</v>
      </c>
      <c s="84" t="s">
        <v>992</v>
      </c>
      <c s="334">
        <f>SUM(C9:C36)</f>
        <v>17091</v>
      </c>
      <c s="379">
        <f>SUM(D9:D36)</f>
        <v>9710</v>
      </c>
      <c s="334">
        <f>SUM(E9:E36)</f>
        <v>3345</v>
      </c>
      <c s="334">
        <f>SUM(F9:F36)</f>
        <v>0</v>
      </c>
      <c s="376">
        <f>SUM(G9:G36)</f>
        <v>101</v>
      </c>
      <c s="376">
        <f>SUM(H9:H36)</f>
        <v>0</v>
      </c>
      <c s="376">
        <f>SUM(I9:I36)</f>
        <v>0</v>
      </c>
      <c s="376">
        <f>SUM(J9:J36)</f>
        <v>1367</v>
      </c>
      <c s="334">
        <f>SUM(K9:K36)</f>
        <v>2048</v>
      </c>
      <c s="334">
        <f>SUM(L9:L36)</f>
        <v>-451</v>
      </c>
      <c s="334">
        <f>SUM(M9:M36)</f>
        <v>0</v>
      </c>
      <c s="337">
        <f>SUM(N9:N36)</f>
        <v>0</v>
      </c>
      <c s="334">
        <f>SUM(O9:O36)</f>
        <v>0</v>
      </c>
      <c s="334">
        <f>SUM(P9:P36)</f>
        <v>3300</v>
      </c>
      <c s="376">
        <f>SUM(Q9:Q36)</f>
        <v>0</v>
      </c>
      <c s="376">
        <f>SUM(R9:R36)</f>
        <v>0</v>
      </c>
      <c s="334">
        <f>SUM(S9:S36)</f>
        <v>0</v>
      </c>
      <c s="334">
        <f>SUM(T9:T36)</f>
        <v>0</v>
      </c>
      <c s="334">
        <f>SUM(U9:U36)</f>
        <v>0</v>
      </c>
      <c s="337">
        <f>SUM(V9:V36)</f>
        <v>26801</v>
      </c>
      <c s="334">
        <f>SUM(W9:W36)</f>
        <v>26801</v>
      </c>
      <c s="334">
        <f>SUM(X9:X36)</f>
        <v>0</v>
      </c>
      <c s="334">
        <f>SUM(Y9:Y36)</f>
        <v>0</v>
      </c>
    </row>
    <row customHeight="1" ht="17.25">
      <c s="73">
        <v>20101</v>
      </c>
      <c s="81" t="s">
        <v>993</v>
      </c>
      <c s="348">
        <v>442</v>
      </c>
      <c s="334">
        <f>SUM(E9:U9)</f>
        <v>172</v>
      </c>
      <c s="348"/>
      <c s="348"/>
      <c s="380"/>
      <c s="396"/>
      <c s="396"/>
      <c s="396">
        <v>112</v>
      </c>
      <c s="348">
        <v>60</v>
      </c>
      <c s="348"/>
      <c s="397"/>
      <c s="348"/>
      <c s="340"/>
      <c s="340"/>
      <c s="380"/>
      <c s="380"/>
      <c s="348"/>
      <c s="340"/>
      <c s="348"/>
      <c s="334">
        <f>C9+D9</f>
        <v>614</v>
      </c>
      <c s="334">
        <f>L02!C7</f>
        <v>614</v>
      </c>
      <c s="334">
        <f>V9-W9</f>
        <v>0</v>
      </c>
      <c s="340"/>
    </row>
    <row customHeight="1" ht="17.25">
      <c s="73">
        <v>20102</v>
      </c>
      <c s="81" t="s">
        <v>1005</v>
      </c>
      <c s="348">
        <v>383</v>
      </c>
      <c s="334">
        <f>SUM(E10:U10)</f>
        <v>107</v>
      </c>
      <c s="348"/>
      <c s="348"/>
      <c s="380"/>
      <c s="396"/>
      <c s="396"/>
      <c s="396">
        <v>38</v>
      </c>
      <c s="348">
        <v>69</v>
      </c>
      <c s="348"/>
      <c s="397"/>
      <c s="348"/>
      <c s="340"/>
      <c s="340"/>
      <c s="380"/>
      <c s="380"/>
      <c s="348"/>
      <c s="340"/>
      <c s="348"/>
      <c s="334">
        <f>C10+D10</f>
        <v>490</v>
      </c>
      <c s="334">
        <f>L02!C19</f>
        <v>490</v>
      </c>
      <c s="334">
        <f>V10-W10</f>
        <v>0</v>
      </c>
      <c s="340"/>
    </row>
    <row customHeight="1" ht="17.25">
      <c s="73">
        <v>20103</v>
      </c>
      <c s="81" t="s">
        <v>1010</v>
      </c>
      <c s="348">
        <v>7449</v>
      </c>
      <c s="334">
        <f>SUM(E11:U11)</f>
        <v>3924</v>
      </c>
      <c s="348">
        <v>107</v>
      </c>
      <c s="348"/>
      <c s="380"/>
      <c s="396"/>
      <c s="396"/>
      <c s="396">
        <v>586</v>
      </c>
      <c s="348">
        <v>1720</v>
      </c>
      <c s="348"/>
      <c s="397"/>
      <c s="348"/>
      <c s="340"/>
      <c s="340">
        <v>1511</v>
      </c>
      <c s="380"/>
      <c s="380"/>
      <c s="348"/>
      <c s="340"/>
      <c s="348"/>
      <c s="334">
        <f>C11+D11</f>
        <v>11373</v>
      </c>
      <c s="334">
        <f>L02!C28</f>
        <v>11373</v>
      </c>
      <c s="334">
        <f>V11-W11</f>
        <v>0</v>
      </c>
      <c s="340"/>
    </row>
    <row customHeight="1" ht="17.25">
      <c s="73">
        <v>20104</v>
      </c>
      <c s="81" t="s">
        <v>1018</v>
      </c>
      <c s="348">
        <v>543</v>
      </c>
      <c s="334">
        <f>SUM(E12:U12)</f>
        <v>541</v>
      </c>
      <c s="348">
        <v>811</v>
      </c>
      <c s="348"/>
      <c s="380"/>
      <c s="396"/>
      <c s="396"/>
      <c s="398">
        <v>81</v>
      </c>
      <c s="348">
        <v>-351</v>
      </c>
      <c s="348"/>
      <c s="397"/>
      <c s="348"/>
      <c s="340"/>
      <c s="340"/>
      <c s="380"/>
      <c s="380"/>
      <c s="348"/>
      <c s="340"/>
      <c s="348"/>
      <c s="334">
        <f>C12+D12</f>
        <v>1084</v>
      </c>
      <c s="334">
        <f>L02!C40</f>
        <v>1084</v>
      </c>
      <c s="334">
        <f>V12-W12</f>
        <v>0</v>
      </c>
      <c s="340"/>
    </row>
    <row customHeight="1" ht="17.25">
      <c s="73">
        <v>20105</v>
      </c>
      <c s="81" t="s">
        <v>1026</v>
      </c>
      <c s="348">
        <v>229</v>
      </c>
      <c s="334">
        <f>SUM(E13:U13)</f>
        <v>19</v>
      </c>
      <c s="348">
        <v>4</v>
      </c>
      <c s="348"/>
      <c s="380"/>
      <c s="396"/>
      <c s="396"/>
      <c s="398">
        <v>2</v>
      </c>
      <c s="348">
        <v>13</v>
      </c>
      <c s="348"/>
      <c s="397"/>
      <c s="348"/>
      <c s="340"/>
      <c s="340"/>
      <c s="380"/>
      <c s="380"/>
      <c s="348"/>
      <c s="340"/>
      <c s="348"/>
      <c s="334">
        <f>C13+D13</f>
        <v>248</v>
      </c>
      <c s="334">
        <f>L02!C52</f>
        <v>248</v>
      </c>
      <c s="334">
        <f>V13-W13</f>
        <v>0</v>
      </c>
      <c s="340"/>
    </row>
    <row customHeight="1" ht="17.25">
      <c s="73">
        <v>20106</v>
      </c>
      <c s="81" t="s">
        <v>1033</v>
      </c>
      <c s="348">
        <v>1822</v>
      </c>
      <c s="334">
        <f>SUM(E14:U14)</f>
        <v>225</v>
      </c>
      <c s="348">
        <v>117</v>
      </c>
      <c s="348"/>
      <c s="380">
        <v>86</v>
      </c>
      <c s="396"/>
      <c s="396"/>
      <c s="396">
        <v>37</v>
      </c>
      <c s="348">
        <v>-15</v>
      </c>
      <c s="348"/>
      <c s="397"/>
      <c s="348"/>
      <c s="340"/>
      <c s="340"/>
      <c s="380"/>
      <c s="380"/>
      <c s="348"/>
      <c s="340"/>
      <c s="348"/>
      <c s="334">
        <f>C14+D14</f>
        <v>2047</v>
      </c>
      <c s="334">
        <f>L02!C63</f>
        <v>2047</v>
      </c>
      <c s="334">
        <f>V14-W14</f>
        <v>0</v>
      </c>
      <c s="340"/>
    </row>
    <row customHeight="1" ht="17.25">
      <c s="73">
        <v>20107</v>
      </c>
      <c s="81" t="s">
        <v>1040</v>
      </c>
      <c s="348">
        <v>2188</v>
      </c>
      <c s="334">
        <f>SUM(E15:U15)</f>
        <v>-156</v>
      </c>
      <c s="348"/>
      <c s="348"/>
      <c s="380"/>
      <c s="396"/>
      <c s="396"/>
      <c s="396"/>
      <c s="348">
        <v>-156</v>
      </c>
      <c s="348"/>
      <c s="397"/>
      <c s="348"/>
      <c s="340"/>
      <c s="340"/>
      <c s="380"/>
      <c s="380"/>
      <c s="348"/>
      <c s="340"/>
      <c s="348"/>
      <c s="334">
        <f>C15+D15</f>
        <v>2032</v>
      </c>
      <c s="334">
        <f>L02!C74</f>
        <v>2032</v>
      </c>
      <c s="334">
        <f>V15-W15</f>
        <v>0</v>
      </c>
      <c s="340"/>
    </row>
    <row customHeight="1" ht="17.25">
      <c s="73">
        <v>20108</v>
      </c>
      <c s="81" t="s">
        <v>1047</v>
      </c>
      <c s="348">
        <v>199</v>
      </c>
      <c s="334">
        <f>SUM(E16:U16)</f>
        <v>534</v>
      </c>
      <c s="348">
        <v>25</v>
      </c>
      <c s="348"/>
      <c s="380"/>
      <c s="396"/>
      <c s="396"/>
      <c s="396">
        <v>28</v>
      </c>
      <c s="348"/>
      <c s="348"/>
      <c s="397"/>
      <c s="348"/>
      <c s="340"/>
      <c s="340">
        <v>481</v>
      </c>
      <c s="380"/>
      <c s="380"/>
      <c s="348"/>
      <c s="340"/>
      <c s="348"/>
      <c s="334">
        <f>C16+D16</f>
        <v>733</v>
      </c>
      <c s="334">
        <f>L02!C86</f>
        <v>733</v>
      </c>
      <c s="334">
        <f>V16-W16</f>
        <v>0</v>
      </c>
      <c s="340"/>
    </row>
    <row s="383" customFormat="1" customHeight="1" ht="17.25">
      <c s="73">
        <v>20109</v>
      </c>
      <c s="81" t="s">
        <v>1051</v>
      </c>
      <c s="348"/>
      <c s="334">
        <f>SUM(E17:U17)</f>
        <v>0</v>
      </c>
      <c s="348"/>
      <c s="348"/>
      <c s="380"/>
      <c s="396"/>
      <c s="396"/>
      <c s="396"/>
      <c s="348"/>
      <c s="348"/>
      <c s="397"/>
      <c s="348"/>
      <c s="340"/>
      <c s="340"/>
      <c s="380"/>
      <c s="380"/>
      <c s="348"/>
      <c s="340"/>
      <c s="348"/>
      <c s="334">
        <f>C17+D17</f>
        <v>0</v>
      </c>
      <c s="334">
        <f>L02!C95</f>
        <v>0</v>
      </c>
      <c s="334">
        <f>V17-W17</f>
        <v>0</v>
      </c>
      <c s="340"/>
    </row>
    <row customHeight="1" ht="17.25">
      <c s="73">
        <v>20110</v>
      </c>
      <c s="81" t="s">
        <v>1056</v>
      </c>
      <c s="348">
        <v>79</v>
      </c>
      <c s="334">
        <f>SUM(E18:U18)</f>
        <v>-30</v>
      </c>
      <c s="348">
        <v>17</v>
      </c>
      <c s="348"/>
      <c s="380">
        <v>15</v>
      </c>
      <c s="396"/>
      <c s="396"/>
      <c s="396"/>
      <c s="348">
        <v>-62</v>
      </c>
      <c s="348"/>
      <c s="397"/>
      <c s="348"/>
      <c s="340"/>
      <c s="340"/>
      <c s="380"/>
      <c s="380"/>
      <c s="348"/>
      <c s="340"/>
      <c s="348"/>
      <c s="334">
        <f>C18+D18</f>
        <v>49</v>
      </c>
      <c s="334">
        <f>L02!C105</f>
        <v>49</v>
      </c>
      <c s="334">
        <f>V18-W18</f>
        <v>0</v>
      </c>
      <c s="340"/>
    </row>
    <row customHeight="1" ht="17.25">
      <c s="73">
        <v>20111</v>
      </c>
      <c s="81" t="s">
        <v>1067</v>
      </c>
      <c s="348">
        <v>287</v>
      </c>
      <c s="379">
        <f>SUM(E19:U19)</f>
        <v>298</v>
      </c>
      <c s="348">
        <v>5</v>
      </c>
      <c s="348"/>
      <c s="380"/>
      <c s="396"/>
      <c s="396"/>
      <c s="396">
        <v>26</v>
      </c>
      <c s="348">
        <v>259</v>
      </c>
      <c s="348"/>
      <c s="397"/>
      <c s="348"/>
      <c s="340"/>
      <c s="340">
        <v>8</v>
      </c>
      <c s="380"/>
      <c s="380"/>
      <c s="348"/>
      <c s="340"/>
      <c s="348"/>
      <c s="334">
        <f>C19+D19</f>
        <v>585</v>
      </c>
      <c s="334">
        <f>L02!C120</f>
        <v>585</v>
      </c>
      <c s="334">
        <f>V19-W19</f>
        <v>0</v>
      </c>
      <c s="340"/>
    </row>
    <row customHeight="1" ht="17.25">
      <c s="73">
        <v>20113</v>
      </c>
      <c s="81" t="s">
        <v>1072</v>
      </c>
      <c s="348">
        <v>373</v>
      </c>
      <c s="334">
        <f>SUM(E20:U20)</f>
        <v>64</v>
      </c>
      <c s="348">
        <v>3</v>
      </c>
      <c s="348"/>
      <c s="380"/>
      <c s="396"/>
      <c s="396"/>
      <c s="396">
        <v>5</v>
      </c>
      <c s="348">
        <v>56</v>
      </c>
      <c s="348"/>
      <c s="397"/>
      <c s="348"/>
      <c s="340"/>
      <c s="340"/>
      <c s="380"/>
      <c s="380"/>
      <c s="348"/>
      <c s="340"/>
      <c s="348"/>
      <c s="334">
        <f>C20+D20</f>
        <v>437</v>
      </c>
      <c s="334">
        <f>L02!C129</f>
        <v>437</v>
      </c>
      <c s="334">
        <f>V20-W20</f>
        <v>0</v>
      </c>
      <c s="340"/>
    </row>
    <row customHeight="1" ht="17.25">
      <c s="73">
        <v>20114</v>
      </c>
      <c s="81" t="s">
        <v>1079</v>
      </c>
      <c s="348"/>
      <c s="334">
        <f>SUM(E21:U21)</f>
        <v>0</v>
      </c>
      <c s="348"/>
      <c s="348"/>
      <c s="380"/>
      <c s="396"/>
      <c s="396"/>
      <c s="396"/>
      <c s="348"/>
      <c s="348"/>
      <c s="397"/>
      <c s="348"/>
      <c s="340"/>
      <c s="340"/>
      <c s="380"/>
      <c s="380"/>
      <c s="348"/>
      <c s="340"/>
      <c s="348"/>
      <c s="334">
        <f>C21+D21</f>
        <v>0</v>
      </c>
      <c s="334">
        <f>L02!C140</f>
        <v>0</v>
      </c>
      <c s="334">
        <f>V21-W21</f>
        <v>0</v>
      </c>
      <c s="340"/>
    </row>
    <row customHeight="1" ht="17.25">
      <c s="73">
        <v>20115</v>
      </c>
      <c s="81" t="s">
        <v>1087</v>
      </c>
      <c s="348">
        <v>15</v>
      </c>
      <c s="334">
        <f>SUM(E22:U22)</f>
        <v>857</v>
      </c>
      <c s="348">
        <v>839</v>
      </c>
      <c s="348"/>
      <c s="380"/>
      <c s="396"/>
      <c s="396"/>
      <c s="396">
        <v>5</v>
      </c>
      <c s="348">
        <v>13</v>
      </c>
      <c s="348"/>
      <c s="397"/>
      <c s="348"/>
      <c s="340"/>
      <c s="340"/>
      <c s="380"/>
      <c s="380"/>
      <c s="348"/>
      <c s="340"/>
      <c s="348"/>
      <c s="334">
        <f>C22+D22</f>
        <v>872</v>
      </c>
      <c s="334">
        <f>L02!C152</f>
        <v>872</v>
      </c>
      <c s="334">
        <f>V22-W22</f>
        <v>0</v>
      </c>
      <c s="340"/>
    </row>
    <row customHeight="1" ht="17.25">
      <c s="73">
        <v>20117</v>
      </c>
      <c s="81" t="s">
        <v>1092</v>
      </c>
      <c s="348">
        <v>8</v>
      </c>
      <c s="334">
        <f>SUM(E23:U23)</f>
        <v>272</v>
      </c>
      <c s="348">
        <v>259</v>
      </c>
      <c s="348"/>
      <c s="380"/>
      <c s="396"/>
      <c s="396"/>
      <c s="396">
        <v>3</v>
      </c>
      <c s="348">
        <v>10</v>
      </c>
      <c s="348"/>
      <c s="397"/>
      <c s="348"/>
      <c s="340"/>
      <c s="340"/>
      <c s="380"/>
      <c s="380"/>
      <c s="348"/>
      <c s="340"/>
      <c s="348"/>
      <c s="334">
        <f>C23+D23</f>
        <v>280</v>
      </c>
      <c s="334">
        <f>L02!C162</f>
        <v>280</v>
      </c>
      <c s="334">
        <f>V23-W23</f>
        <v>0</v>
      </c>
      <c s="340"/>
    </row>
    <row customHeight="1" ht="17.25">
      <c s="73">
        <v>20123</v>
      </c>
      <c s="81" t="s">
        <v>1100</v>
      </c>
      <c s="348">
        <v>104</v>
      </c>
      <c s="334">
        <f>SUM(E24:U24)</f>
        <v>36</v>
      </c>
      <c s="348">
        <v>5</v>
      </c>
      <c s="348"/>
      <c s="380"/>
      <c s="396"/>
      <c s="396"/>
      <c s="396">
        <v>17</v>
      </c>
      <c s="348">
        <v>14</v>
      </c>
      <c s="348"/>
      <c s="397"/>
      <c s="348"/>
      <c s="340"/>
      <c s="340"/>
      <c s="380"/>
      <c s="380"/>
      <c s="348"/>
      <c s="340"/>
      <c s="348"/>
      <c s="334">
        <f>C24+D24</f>
        <v>140</v>
      </c>
      <c s="334">
        <f>L02!C175</f>
        <v>140</v>
      </c>
      <c s="334">
        <f>V24-W24</f>
        <v>0</v>
      </c>
      <c s="340"/>
    </row>
    <row customHeight="1" ht="17.25">
      <c s="73">
        <v>20124</v>
      </c>
      <c s="81" t="s">
        <v>1103</v>
      </c>
      <c s="348"/>
      <c s="334">
        <f>SUM(E25:U25)</f>
        <v>0</v>
      </c>
      <c s="348"/>
      <c s="348"/>
      <c s="380"/>
      <c s="396"/>
      <c s="396"/>
      <c s="396"/>
      <c s="348"/>
      <c s="348"/>
      <c s="397"/>
      <c s="348"/>
      <c s="340"/>
      <c s="340"/>
      <c s="380"/>
      <c s="380"/>
      <c s="348"/>
      <c s="340"/>
      <c s="348"/>
      <c s="334">
        <f>C25+D25</f>
        <v>0</v>
      </c>
      <c s="334">
        <f>L02!C182</f>
        <v>0</v>
      </c>
      <c s="334">
        <f>V25-W25</f>
        <v>0</v>
      </c>
      <c s="340"/>
    </row>
    <row customHeight="1" ht="17.25">
      <c s="73">
        <v>20125</v>
      </c>
      <c s="81" t="s">
        <v>1106</v>
      </c>
      <c s="348"/>
      <c s="334">
        <f>SUM(E26:U26)</f>
        <v>20</v>
      </c>
      <c s="348"/>
      <c s="348"/>
      <c s="380"/>
      <c s="396"/>
      <c s="396"/>
      <c s="396"/>
      <c s="348">
        <v>20</v>
      </c>
      <c s="348"/>
      <c s="397"/>
      <c s="348"/>
      <c s="340"/>
      <c s="340"/>
      <c s="380"/>
      <c s="380"/>
      <c s="348"/>
      <c s="340"/>
      <c s="348"/>
      <c s="334">
        <f>C26+D26</f>
        <v>20</v>
      </c>
      <c s="334">
        <f>L02!C189</f>
        <v>20</v>
      </c>
      <c s="334">
        <f>V26-W26</f>
        <v>0</v>
      </c>
      <c s="340"/>
    </row>
    <row customHeight="1" ht="17.25">
      <c s="73">
        <v>20126</v>
      </c>
      <c s="81" t="s">
        <v>1111</v>
      </c>
      <c s="348">
        <v>76</v>
      </c>
      <c s="334">
        <f>SUM(E27:U27)</f>
        <v>508</v>
      </c>
      <c s="348">
        <v>400</v>
      </c>
      <c s="348"/>
      <c s="380"/>
      <c s="396"/>
      <c s="396"/>
      <c s="396">
        <v>15</v>
      </c>
      <c s="348">
        <v>93</v>
      </c>
      <c s="348"/>
      <c s="397"/>
      <c s="348"/>
      <c s="340"/>
      <c s="340"/>
      <c s="380"/>
      <c s="380"/>
      <c s="348"/>
      <c s="340"/>
      <c s="348"/>
      <c s="334">
        <f>C27+D27</f>
        <v>584</v>
      </c>
      <c s="334">
        <f>L02!C198</f>
        <v>584</v>
      </c>
      <c s="334">
        <f>V27-W27</f>
        <v>0</v>
      </c>
      <c s="340"/>
    </row>
    <row customHeight="1" ht="17.25">
      <c s="73">
        <v>20128</v>
      </c>
      <c s="81" t="s">
        <v>1114</v>
      </c>
      <c s="348">
        <v>42</v>
      </c>
      <c s="334">
        <f>SUM(E28:U28)</f>
        <v>10</v>
      </c>
      <c s="348"/>
      <c s="348"/>
      <c s="380"/>
      <c s="396"/>
      <c s="396"/>
      <c s="396">
        <v>4</v>
      </c>
      <c s="348">
        <v>6</v>
      </c>
      <c s="348"/>
      <c s="397"/>
      <c s="348"/>
      <c s="340"/>
      <c s="340"/>
      <c s="380"/>
      <c s="380"/>
      <c s="348"/>
      <c s="340"/>
      <c s="348"/>
      <c s="334">
        <f>C28+D28</f>
        <v>52</v>
      </c>
      <c s="334">
        <f>L02!C204</f>
        <v>52</v>
      </c>
      <c s="334">
        <f>V28-W28</f>
        <v>0</v>
      </c>
      <c s="340"/>
    </row>
    <row customHeight="1" ht="17.25">
      <c s="73">
        <v>20129</v>
      </c>
      <c s="81" t="s">
        <v>1116</v>
      </c>
      <c s="348">
        <v>188</v>
      </c>
      <c s="334">
        <f>SUM(E29:U29)</f>
        <v>228</v>
      </c>
      <c s="348">
        <v>7</v>
      </c>
      <c s="348"/>
      <c s="380"/>
      <c s="396"/>
      <c s="396"/>
      <c s="396">
        <v>34</v>
      </c>
      <c s="348">
        <v>187</v>
      </c>
      <c s="348"/>
      <c s="397"/>
      <c s="348"/>
      <c s="340"/>
      <c s="340"/>
      <c s="380"/>
      <c s="380"/>
      <c s="348"/>
      <c s="340"/>
      <c s="348"/>
      <c s="334">
        <f>C29+D29</f>
        <v>416</v>
      </c>
      <c s="334">
        <f>L02!C211</f>
        <v>416</v>
      </c>
      <c s="334">
        <f>V29-W29</f>
        <v>0</v>
      </c>
      <c s="340"/>
    </row>
    <row customHeight="1" ht="17.25">
      <c s="73">
        <v>20131</v>
      </c>
      <c s="81" t="s">
        <v>1120</v>
      </c>
      <c s="348">
        <v>562</v>
      </c>
      <c s="381">
        <f>SUM(E30:U30)</f>
        <v>291</v>
      </c>
      <c s="348"/>
      <c s="348"/>
      <c s="380"/>
      <c s="396"/>
      <c s="396"/>
      <c s="396">
        <v>80</v>
      </c>
      <c s="348">
        <v>211</v>
      </c>
      <c s="348"/>
      <c s="397"/>
      <c s="348"/>
      <c s="340"/>
      <c s="340"/>
      <c s="380"/>
      <c s="380"/>
      <c s="348"/>
      <c s="340"/>
      <c s="348"/>
      <c s="334">
        <f>C30+D30</f>
        <v>853</v>
      </c>
      <c s="334">
        <f>L02!C219</f>
        <v>853</v>
      </c>
      <c s="334">
        <f>V30-W30</f>
        <v>0</v>
      </c>
      <c s="340"/>
    </row>
    <row customHeight="1" ht="17.25">
      <c s="73">
        <v>20132</v>
      </c>
      <c s="81" t="s">
        <v>1123</v>
      </c>
      <c s="348">
        <v>619</v>
      </c>
      <c s="334">
        <f>SUM(E31:U31)</f>
        <v>-89</v>
      </c>
      <c s="348">
        <v>6</v>
      </c>
      <c s="348"/>
      <c s="380"/>
      <c s="396"/>
      <c s="396"/>
      <c s="396">
        <v>57</v>
      </c>
      <c s="348">
        <v>-152</v>
      </c>
      <c s="348"/>
      <c s="397"/>
      <c s="348"/>
      <c s="340"/>
      <c s="340"/>
      <c s="380"/>
      <c s="380"/>
      <c s="348"/>
      <c s="340"/>
      <c s="348"/>
      <c s="334">
        <f>C31+D31</f>
        <v>530</v>
      </c>
      <c s="334">
        <f>L02!C226</f>
        <v>530</v>
      </c>
      <c s="334">
        <f>V31-W31</f>
        <v>0</v>
      </c>
      <c s="340"/>
    </row>
    <row customHeight="1" ht="17.25">
      <c s="73">
        <v>20133</v>
      </c>
      <c s="81" t="s">
        <v>1125</v>
      </c>
      <c s="348">
        <v>134</v>
      </c>
      <c s="337">
        <f>SUM(E32:U32)</f>
        <v>297</v>
      </c>
      <c s="348"/>
      <c s="348"/>
      <c s="380"/>
      <c s="396"/>
      <c s="396"/>
      <c s="396">
        <v>71</v>
      </c>
      <c s="348">
        <v>226</v>
      </c>
      <c s="348"/>
      <c s="397"/>
      <c s="348"/>
      <c s="340"/>
      <c s="340"/>
      <c s="380"/>
      <c s="380"/>
      <c s="348"/>
      <c s="340"/>
      <c s="348"/>
      <c s="334">
        <f>C32+D32</f>
        <v>431</v>
      </c>
      <c s="334">
        <f>L02!C232</f>
        <v>431</v>
      </c>
      <c s="334">
        <f>V32-W32</f>
        <v>0</v>
      </c>
      <c s="340"/>
    </row>
    <row customHeight="1" ht="17.25">
      <c s="73">
        <v>20134</v>
      </c>
      <c s="81" t="s">
        <v>1127</v>
      </c>
      <c s="348">
        <v>87</v>
      </c>
      <c s="334">
        <f>SUM(E33:U33)</f>
        <v>47</v>
      </c>
      <c s="348"/>
      <c s="348"/>
      <c s="380"/>
      <c s="396"/>
      <c s="396"/>
      <c s="396">
        <v>27</v>
      </c>
      <c s="348">
        <v>20</v>
      </c>
      <c s="348"/>
      <c s="397"/>
      <c s="348"/>
      <c s="340"/>
      <c s="340"/>
      <c s="380"/>
      <c s="380"/>
      <c s="348"/>
      <c s="340"/>
      <c s="348"/>
      <c s="334">
        <f>C33+D33</f>
        <v>134</v>
      </c>
      <c s="334">
        <f>L02!C238</f>
        <v>134</v>
      </c>
      <c s="334">
        <f>V33-W33</f>
        <v>0</v>
      </c>
      <c s="340"/>
    </row>
    <row customHeight="1" ht="17.25">
      <c s="73">
        <v>20135</v>
      </c>
      <c s="81" t="s">
        <v>1129</v>
      </c>
      <c s="348"/>
      <c s="334">
        <f>SUM(E34:U34)</f>
        <v>0</v>
      </c>
      <c s="348"/>
      <c s="348"/>
      <c s="380"/>
      <c s="396"/>
      <c s="396"/>
      <c s="396"/>
      <c s="348"/>
      <c s="348"/>
      <c s="397"/>
      <c s="348"/>
      <c s="340"/>
      <c s="340"/>
      <c s="380"/>
      <c s="380"/>
      <c s="348"/>
      <c s="340"/>
      <c s="348"/>
      <c s="334">
        <f>C34+D34</f>
        <v>0</v>
      </c>
      <c s="334">
        <f>L02!C244</f>
        <v>0</v>
      </c>
      <c s="334">
        <f>V34-W34</f>
        <v>0</v>
      </c>
      <c s="340"/>
    </row>
    <row customHeight="1" ht="17.25">
      <c s="73">
        <v>20136</v>
      </c>
      <c s="81" t="s">
        <v>2238</v>
      </c>
      <c s="348">
        <v>731</v>
      </c>
      <c s="379">
        <f>SUM(E35:U35)</f>
        <v>1523</v>
      </c>
      <c s="348">
        <v>10</v>
      </c>
      <c s="348"/>
      <c s="380"/>
      <c s="396"/>
      <c s="396"/>
      <c s="396">
        <v>139</v>
      </c>
      <c s="348">
        <v>74</v>
      </c>
      <c s="348"/>
      <c s="397"/>
      <c s="348"/>
      <c s="340"/>
      <c s="340">
        <v>1300</v>
      </c>
      <c s="380"/>
      <c s="380"/>
      <c s="348"/>
      <c s="340"/>
      <c s="348"/>
      <c s="334">
        <f>C35+D35</f>
        <v>2254</v>
      </c>
      <c s="334">
        <f>L02!C250</f>
        <v>2254</v>
      </c>
      <c s="334">
        <f>V35-W35</f>
        <v>0</v>
      </c>
      <c s="340"/>
    </row>
    <row customHeight="1" ht="17.25">
      <c s="73">
        <v>20199</v>
      </c>
      <c s="81" t="s">
        <v>2239</v>
      </c>
      <c s="348">
        <v>531</v>
      </c>
      <c s="334">
        <f>SUM(E36:U36)</f>
        <v>12</v>
      </c>
      <c s="348">
        <v>730</v>
      </c>
      <c s="348"/>
      <c s="380"/>
      <c s="396"/>
      <c s="396"/>
      <c s="396"/>
      <c s="348">
        <v>-267</v>
      </c>
      <c s="348">
        <v>-451</v>
      </c>
      <c s="397"/>
      <c s="348"/>
      <c s="340"/>
      <c s="340"/>
      <c s="380"/>
      <c s="380"/>
      <c s="348"/>
      <c s="340"/>
      <c s="348"/>
      <c s="334">
        <f>C36+D36</f>
        <v>543</v>
      </c>
      <c s="334">
        <f>L02!C256</f>
        <v>543</v>
      </c>
      <c s="334">
        <f>V36-W36</f>
        <v>0</v>
      </c>
      <c s="340"/>
    </row>
    <row customHeight="1" ht="17.25">
      <c s="73">
        <v>202</v>
      </c>
      <c s="84" t="s">
        <v>1136</v>
      </c>
      <c s="334">
        <f>SUM(C38:C45)</f>
        <v>0</v>
      </c>
      <c s="334">
        <f>SUM(D38:D45)</f>
        <v>0</v>
      </c>
      <c s="334">
        <f>SUM(E38:E45)</f>
        <v>0</v>
      </c>
      <c s="334">
        <f>SUM(F38:F45)</f>
        <v>0</v>
      </c>
      <c s="376">
        <f>SUM(G38:G45)</f>
        <v>0</v>
      </c>
      <c s="376">
        <f>SUM(H38:H45)</f>
        <v>0</v>
      </c>
      <c s="376">
        <f>SUM(I38:I45)</f>
        <v>0</v>
      </c>
      <c s="376">
        <f>SUM(J38:J45)</f>
        <v>0</v>
      </c>
      <c s="334">
        <f>SUM(K38:K45)</f>
        <v>0</v>
      </c>
      <c s="334">
        <f>SUM(L38:L45)</f>
        <v>0</v>
      </c>
      <c s="334">
        <f>SUM(M38:M45)</f>
        <v>0</v>
      </c>
      <c s="334">
        <f>SUM(N38:N45)</f>
        <v>0</v>
      </c>
      <c s="334">
        <f>SUM(O38:O45)</f>
        <v>0</v>
      </c>
      <c s="334">
        <f>SUM(P38:P45)</f>
        <v>0</v>
      </c>
      <c s="376">
        <f>SUM(Q38:Q45)</f>
        <v>0</v>
      </c>
      <c s="376">
        <f>SUM(R38:R45)</f>
        <v>0</v>
      </c>
      <c s="334">
        <f>SUM(S38:S45)</f>
        <v>0</v>
      </c>
      <c s="334">
        <f>SUM(T38:T45)</f>
        <v>0</v>
      </c>
      <c s="334">
        <f>SUM(U38:U45)</f>
        <v>0</v>
      </c>
      <c s="334">
        <f>SUM(V38:V45)</f>
        <v>0</v>
      </c>
      <c s="334">
        <f>SUM(W38:W45)</f>
        <v>0</v>
      </c>
      <c s="334">
        <f>SUM(X38:X45)</f>
        <v>0</v>
      </c>
      <c s="334">
        <f>SUM(Y38:Y45)</f>
        <v>0</v>
      </c>
    </row>
    <row customHeight="1" ht="17.25">
      <c s="73">
        <v>20201</v>
      </c>
      <c s="81" t="s">
        <v>1137</v>
      </c>
      <c s="348"/>
      <c s="334">
        <f>SUM(E38:U38)</f>
        <v>0</v>
      </c>
      <c s="348"/>
      <c s="348"/>
      <c s="380"/>
      <c s="396"/>
      <c s="396"/>
      <c s="396"/>
      <c s="348"/>
      <c s="348"/>
      <c s="397"/>
      <c s="348"/>
      <c s="340"/>
      <c s="340"/>
      <c s="380"/>
      <c s="380"/>
      <c s="348"/>
      <c s="340"/>
      <c s="348"/>
      <c s="334">
        <f>C38+D38</f>
        <v>0</v>
      </c>
      <c s="334">
        <f>L02!C260</f>
        <v>0</v>
      </c>
      <c s="334">
        <f>V38-W38</f>
        <v>0</v>
      </c>
      <c s="340"/>
    </row>
    <row customHeight="1" ht="17.25">
      <c s="73">
        <v>20202</v>
      </c>
      <c s="81" t="s">
        <v>1139</v>
      </c>
      <c s="348"/>
      <c s="334">
        <f>SUM(E39:U39)</f>
        <v>0</v>
      </c>
      <c s="348"/>
      <c s="348"/>
      <c s="380"/>
      <c s="396"/>
      <c s="396"/>
      <c s="396"/>
      <c s="348"/>
      <c s="348"/>
      <c s="397"/>
      <c s="348"/>
      <c s="340"/>
      <c s="340"/>
      <c s="380"/>
      <c s="380"/>
      <c s="348"/>
      <c s="340"/>
      <c s="348"/>
      <c s="334">
        <f>C39+D39</f>
        <v>0</v>
      </c>
      <c s="334">
        <f>L02!C267</f>
        <v>0</v>
      </c>
      <c s="334">
        <f>V39-W39</f>
        <v>0</v>
      </c>
      <c s="340"/>
    </row>
    <row customHeight="1" ht="17.25">
      <c s="73">
        <v>20203</v>
      </c>
      <c s="81" t="s">
        <v>1142</v>
      </c>
      <c s="348"/>
      <c s="334">
        <f>SUM(E40:U40)</f>
        <v>0</v>
      </c>
      <c s="348"/>
      <c s="348"/>
      <c s="380"/>
      <c s="396"/>
      <c s="396"/>
      <c s="396"/>
      <c s="348"/>
      <c s="348"/>
      <c s="397"/>
      <c s="348"/>
      <c s="340"/>
      <c s="340"/>
      <c s="380"/>
      <c s="380"/>
      <c s="348"/>
      <c s="340"/>
      <c s="348"/>
      <c s="334">
        <f>C40+D40</f>
        <v>0</v>
      </c>
      <c s="334">
        <f>L02!C270</f>
        <v>0</v>
      </c>
      <c s="334">
        <f>V40-W40</f>
        <v>0</v>
      </c>
      <c s="340"/>
    </row>
    <row customHeight="1" ht="17.25">
      <c s="73">
        <v>20204</v>
      </c>
      <c s="81" t="s">
        <v>1149</v>
      </c>
      <c s="348"/>
      <c s="334">
        <f>SUM(E41:U41)</f>
        <v>0</v>
      </c>
      <c s="348"/>
      <c s="348"/>
      <c s="380"/>
      <c s="396"/>
      <c s="396"/>
      <c s="396"/>
      <c s="348"/>
      <c s="348"/>
      <c s="397"/>
      <c s="348"/>
      <c s="340"/>
      <c s="340"/>
      <c s="380"/>
      <c s="380"/>
      <c s="348"/>
      <c s="340"/>
      <c s="348"/>
      <c s="334">
        <f>C41+D41</f>
        <v>0</v>
      </c>
      <c s="334">
        <f>L02!C277</f>
        <v>0</v>
      </c>
      <c s="334">
        <f>V41-W41</f>
        <v>0</v>
      </c>
      <c s="340"/>
    </row>
    <row customHeight="1" ht="17.25">
      <c s="73">
        <v>20205</v>
      </c>
      <c s="81" t="s">
        <v>1155</v>
      </c>
      <c s="348"/>
      <c s="334">
        <f>SUM(E42:U42)</f>
        <v>0</v>
      </c>
      <c s="348"/>
      <c s="348"/>
      <c s="380"/>
      <c s="396"/>
      <c s="396"/>
      <c s="396"/>
      <c s="348"/>
      <c s="348"/>
      <c s="397"/>
      <c s="348"/>
      <c s="340"/>
      <c s="340"/>
      <c s="380"/>
      <c s="380"/>
      <c s="348"/>
      <c s="340"/>
      <c s="348"/>
      <c s="334">
        <f>C42+D42</f>
        <v>0</v>
      </c>
      <c s="334">
        <f>L02!C283</f>
        <v>0</v>
      </c>
      <c s="334">
        <f>V42-W42</f>
        <v>0</v>
      </c>
      <c s="340"/>
    </row>
    <row customHeight="1" ht="17.25">
      <c s="73">
        <v>20206</v>
      </c>
      <c s="81" t="s">
        <v>2240</v>
      </c>
      <c s="348"/>
      <c s="334">
        <f>SUM(E43:U43)</f>
        <v>0</v>
      </c>
      <c s="348"/>
      <c s="348"/>
      <c s="380"/>
      <c s="396"/>
      <c s="396"/>
      <c s="396"/>
      <c s="348"/>
      <c s="348"/>
      <c s="397"/>
      <c s="348"/>
      <c s="340"/>
      <c s="340"/>
      <c s="380"/>
      <c s="380"/>
      <c s="348"/>
      <c s="340"/>
      <c s="348"/>
      <c s="334">
        <f>C43+D43</f>
        <v>0</v>
      </c>
      <c s="334">
        <f>L02!C287</f>
        <v>0</v>
      </c>
      <c s="334">
        <f>V43-W43</f>
        <v>0</v>
      </c>
      <c s="340"/>
    </row>
    <row customHeight="1" ht="17.25">
      <c s="73">
        <v>20207</v>
      </c>
      <c s="81" t="s">
        <v>1161</v>
      </c>
      <c s="348"/>
      <c s="334">
        <f>SUM(E44:U44)</f>
        <v>0</v>
      </c>
      <c s="348"/>
      <c s="348"/>
      <c s="380"/>
      <c s="396"/>
      <c s="396"/>
      <c s="396"/>
      <c s="348"/>
      <c s="348"/>
      <c s="397"/>
      <c s="348"/>
      <c s="340"/>
      <c s="340"/>
      <c s="380"/>
      <c s="380"/>
      <c s="348"/>
      <c s="340"/>
      <c s="348"/>
      <c s="334">
        <f>C44+D44</f>
        <v>0</v>
      </c>
      <c s="334">
        <f>L02!C289</f>
        <v>0</v>
      </c>
      <c s="334">
        <f>V44-W44</f>
        <v>0</v>
      </c>
      <c s="340"/>
    </row>
    <row customHeight="1" ht="17.25">
      <c s="73">
        <v>20299</v>
      </c>
      <c s="81" t="s">
        <v>2241</v>
      </c>
      <c s="348"/>
      <c s="334">
        <f>SUM(E45:U45)</f>
        <v>0</v>
      </c>
      <c s="348"/>
      <c s="348"/>
      <c s="380"/>
      <c s="396"/>
      <c s="396"/>
      <c s="396"/>
      <c s="348"/>
      <c s="348"/>
      <c s="397"/>
      <c s="348"/>
      <c s="340"/>
      <c s="340"/>
      <c s="380"/>
      <c s="380"/>
      <c s="348"/>
      <c s="340"/>
      <c s="348"/>
      <c s="334">
        <f>C45+D45</f>
        <v>0</v>
      </c>
      <c s="334">
        <f>L02!C294</f>
        <v>0</v>
      </c>
      <c s="334">
        <f>V45-W45</f>
        <v>0</v>
      </c>
      <c s="340"/>
    </row>
    <row customHeight="1" ht="17.25">
      <c s="73">
        <v>203</v>
      </c>
      <c s="84" t="s">
        <v>1168</v>
      </c>
      <c s="334">
        <f>SUM(C47:C51)</f>
        <v>552</v>
      </c>
      <c s="334">
        <f>SUM(D47:D51)</f>
        <v>173</v>
      </c>
      <c s="334">
        <f>SUM(E47:E51)</f>
        <v>100</v>
      </c>
      <c s="334">
        <f>SUM(F47:F51)</f>
        <v>0</v>
      </c>
      <c s="376">
        <f>SUM(G47:G51)</f>
        <v>0</v>
      </c>
      <c s="376">
        <f>SUM(H47:H51)</f>
        <v>0</v>
      </c>
      <c s="376">
        <f>SUM(I47:I51)</f>
        <v>0</v>
      </c>
      <c s="376">
        <f>SUM(J47:J51)</f>
        <v>73</v>
      </c>
      <c s="334">
        <f>SUM(K47:K51)</f>
        <v>0</v>
      </c>
      <c s="334">
        <f>SUM(L47:L51)</f>
        <v>0</v>
      </c>
      <c s="334">
        <f>SUM(M47:M51)</f>
        <v>0</v>
      </c>
      <c s="334">
        <f>SUM(N47:N51)</f>
        <v>0</v>
      </c>
      <c s="334">
        <f>SUM(O47:O51)</f>
        <v>0</v>
      </c>
      <c s="334">
        <f>SUM(P47:P51)</f>
        <v>0</v>
      </c>
      <c s="376">
        <f>SUM(Q47:Q51)</f>
        <v>0</v>
      </c>
      <c s="376">
        <f>SUM(R47:R51)</f>
        <v>0</v>
      </c>
      <c s="334">
        <f>SUM(S47:S51)</f>
        <v>0</v>
      </c>
      <c s="334">
        <f>SUM(T47:T51)</f>
        <v>0</v>
      </c>
      <c s="334">
        <f>SUM(U47:U51)</f>
        <v>0</v>
      </c>
      <c s="334">
        <f>SUM(V47:V51)</f>
        <v>725</v>
      </c>
      <c s="334">
        <f>SUM(W47:W51)</f>
        <v>725</v>
      </c>
      <c s="334">
        <f>SUM(X47:X51)</f>
        <v>0</v>
      </c>
      <c s="334">
        <f>SUM(Y47:Y51)</f>
        <v>0</v>
      </c>
    </row>
    <row customHeight="1" ht="17.25">
      <c s="73">
        <v>20301</v>
      </c>
      <c s="81" t="s">
        <v>2242</v>
      </c>
      <c s="348"/>
      <c s="334">
        <f>SUM(E47:U47)</f>
        <v>0</v>
      </c>
      <c s="348"/>
      <c s="348"/>
      <c s="380"/>
      <c s="396"/>
      <c s="396"/>
      <c s="396"/>
      <c s="348"/>
      <c s="348"/>
      <c s="397"/>
      <c s="348"/>
      <c s="340"/>
      <c s="340"/>
      <c s="380"/>
      <c s="380"/>
      <c s="348"/>
      <c s="340"/>
      <c s="348"/>
      <c s="334">
        <f>C47+D47</f>
        <v>0</v>
      </c>
      <c s="334">
        <f>L02!C297</f>
        <v>0</v>
      </c>
      <c s="334">
        <f>V47-W47</f>
        <v>0</v>
      </c>
      <c s="340"/>
    </row>
    <row customHeight="1" ht="17.25">
      <c s="73">
        <v>20304</v>
      </c>
      <c s="81" t="s">
        <v>2243</v>
      </c>
      <c s="348"/>
      <c s="334">
        <f>SUM(E48:U48)</f>
        <v>0</v>
      </c>
      <c s="348"/>
      <c s="348"/>
      <c s="380"/>
      <c s="396"/>
      <c s="396"/>
      <c s="396"/>
      <c s="348"/>
      <c s="348"/>
      <c s="397"/>
      <c s="348"/>
      <c s="340"/>
      <c s="340"/>
      <c s="380"/>
      <c s="380"/>
      <c s="348"/>
      <c s="340"/>
      <c s="348"/>
      <c s="334">
        <f>C48+D48</f>
        <v>0</v>
      </c>
      <c s="334">
        <f>L02!C299</f>
        <v>0</v>
      </c>
      <c s="334">
        <f>V48-W48</f>
        <v>0</v>
      </c>
      <c s="340"/>
    </row>
    <row customHeight="1" ht="17.25">
      <c s="73">
        <v>20305</v>
      </c>
      <c s="81" t="s">
        <v>2244</v>
      </c>
      <c s="348"/>
      <c s="334">
        <f>SUM(E49:U49)</f>
        <v>0</v>
      </c>
      <c s="348"/>
      <c s="348"/>
      <c s="380"/>
      <c s="399"/>
      <c s="396"/>
      <c s="396"/>
      <c s="348"/>
      <c s="348"/>
      <c s="397"/>
      <c s="348"/>
      <c s="340"/>
      <c s="340"/>
      <c s="380"/>
      <c s="380"/>
      <c s="348"/>
      <c s="340"/>
      <c s="348"/>
      <c s="334">
        <f>C49+D49</f>
        <v>0</v>
      </c>
      <c s="334">
        <f>L02!C301</f>
        <v>0</v>
      </c>
      <c s="334">
        <f>V49-W49</f>
        <v>0</v>
      </c>
      <c s="340"/>
    </row>
    <row customHeight="1" ht="17.25">
      <c s="73">
        <v>20306</v>
      </c>
      <c s="81" t="s">
        <v>1175</v>
      </c>
      <c s="348">
        <v>552</v>
      </c>
      <c s="334">
        <f>SUM(E50:U50)</f>
        <v>173</v>
      </c>
      <c s="348">
        <v>100</v>
      </c>
      <c s="348"/>
      <c s="380"/>
      <c s="396"/>
      <c s="400"/>
      <c s="396">
        <v>73</v>
      </c>
      <c s="348"/>
      <c s="348"/>
      <c s="397"/>
      <c s="348"/>
      <c s="340"/>
      <c s="340"/>
      <c s="380"/>
      <c s="380"/>
      <c s="348"/>
      <c s="340"/>
      <c s="348"/>
      <c s="334">
        <f>C50+D50</f>
        <v>725</v>
      </c>
      <c s="334">
        <f>L02!C303</f>
        <v>725</v>
      </c>
      <c s="334">
        <f>V50-W50</f>
        <v>0</v>
      </c>
      <c s="340"/>
    </row>
    <row customHeight="1" ht="17.25">
      <c s="73">
        <v>20399</v>
      </c>
      <c s="81" t="s">
        <v>2245</v>
      </c>
      <c s="348"/>
      <c s="334">
        <f>SUM(E51:U51)</f>
        <v>0</v>
      </c>
      <c s="348"/>
      <c s="348"/>
      <c s="380"/>
      <c s="401"/>
      <c s="396"/>
      <c s="396"/>
      <c s="348"/>
      <c s="348"/>
      <c s="397"/>
      <c s="348"/>
      <c s="340"/>
      <c s="340"/>
      <c s="380"/>
      <c s="380"/>
      <c s="348"/>
      <c s="340"/>
      <c s="348"/>
      <c s="334">
        <f>C51+D51</f>
        <v>0</v>
      </c>
      <c s="334">
        <f>L02!C312</f>
        <v>0</v>
      </c>
      <c s="334">
        <f>V51-W51</f>
        <v>0</v>
      </c>
      <c s="340"/>
    </row>
    <row customHeight="1" ht="17.25">
      <c s="73">
        <v>204</v>
      </c>
      <c s="84" t="s">
        <v>1187</v>
      </c>
      <c s="334">
        <f>SUM(C53:C63)</f>
        <v>6805</v>
      </c>
      <c s="334">
        <f>SUM(D53:D63)</f>
        <v>2958</v>
      </c>
      <c s="334">
        <f>SUM(E53:E63)</f>
        <v>295</v>
      </c>
      <c s="334">
        <f>SUM(F53:F63)</f>
        <v>0</v>
      </c>
      <c s="376">
        <f>SUM(G53:G63)</f>
        <v>1430</v>
      </c>
      <c s="376">
        <f>SUM(H53:H63)</f>
        <v>0</v>
      </c>
      <c s="376">
        <f>SUM(I53:I63)</f>
        <v>0</v>
      </c>
      <c s="376">
        <f>SUM(J53:J63)</f>
        <v>117</v>
      </c>
      <c s="334">
        <f>SUM(K53:K63)</f>
        <v>231</v>
      </c>
      <c s="334">
        <f>SUM(L53:L63)</f>
        <v>0</v>
      </c>
      <c s="334">
        <f>SUM(M53:M63)</f>
        <v>0</v>
      </c>
      <c s="334">
        <f>SUM(N53:N63)</f>
        <v>0</v>
      </c>
      <c s="334">
        <f>SUM(O53:O63)</f>
        <v>0</v>
      </c>
      <c s="334">
        <f>SUM(P53:P63)</f>
        <v>885</v>
      </c>
      <c s="376">
        <f>SUM(Q53:Q63)</f>
        <v>0</v>
      </c>
      <c s="376">
        <f>SUM(R53:R63)</f>
        <v>0</v>
      </c>
      <c s="334">
        <f>SUM(S53:S63)</f>
        <v>0</v>
      </c>
      <c s="334">
        <f>SUM(T53:T63)</f>
        <v>0</v>
      </c>
      <c s="334">
        <f>SUM(U53:U63)</f>
        <v>0</v>
      </c>
      <c s="334">
        <f>SUM(V53:V63)</f>
        <v>9763</v>
      </c>
      <c s="334">
        <f>SUM(W53:W63)</f>
        <v>9763</v>
      </c>
      <c s="334">
        <f>SUM(X53:X63)</f>
        <v>0</v>
      </c>
      <c s="334">
        <f>SUM(Y53:Y63)</f>
        <v>0</v>
      </c>
    </row>
    <row customHeight="1" ht="17.25">
      <c s="73">
        <v>20401</v>
      </c>
      <c s="81" t="s">
        <v>1188</v>
      </c>
      <c s="348">
        <v>359</v>
      </c>
      <c s="334">
        <f>SUM(E53:U53)</f>
        <v>449</v>
      </c>
      <c s="348"/>
      <c s="348"/>
      <c s="380"/>
      <c s="396"/>
      <c s="396"/>
      <c s="396">
        <v>6</v>
      </c>
      <c s="348">
        <v>443</v>
      </c>
      <c s="348"/>
      <c s="397"/>
      <c s="348"/>
      <c s="340"/>
      <c s="340"/>
      <c s="380"/>
      <c s="380"/>
      <c s="348"/>
      <c s="340"/>
      <c s="348"/>
      <c s="334">
        <f>C53+D53</f>
        <v>808</v>
      </c>
      <c s="334">
        <f>L02!C315</f>
        <v>808</v>
      </c>
      <c s="334">
        <f>V53-W53</f>
        <v>0</v>
      </c>
      <c s="340"/>
    </row>
    <row customHeight="1" ht="17.25">
      <c s="73">
        <v>20402</v>
      </c>
      <c s="81" t="s">
        <v>1199</v>
      </c>
      <c s="348">
        <v>3344</v>
      </c>
      <c s="334">
        <f>SUM(E54:U54)</f>
        <v>2312</v>
      </c>
      <c s="348">
        <v>91</v>
      </c>
      <c s="348"/>
      <c s="380">
        <v>812</v>
      </c>
      <c s="396"/>
      <c s="396"/>
      <c s="396">
        <v>98</v>
      </c>
      <c s="348">
        <v>426</v>
      </c>
      <c s="348"/>
      <c s="397"/>
      <c s="348"/>
      <c s="340"/>
      <c s="340">
        <v>885</v>
      </c>
      <c s="380"/>
      <c s="380"/>
      <c s="348"/>
      <c s="340"/>
      <c s="348"/>
      <c s="334">
        <f>C54+D54</f>
        <v>5656</v>
      </c>
      <c s="334">
        <f>L02!C326</f>
        <v>5656</v>
      </c>
      <c s="334">
        <f>V54-W54</f>
        <v>0</v>
      </c>
      <c s="340"/>
    </row>
    <row customHeight="1" ht="17.25">
      <c s="73">
        <v>20403</v>
      </c>
      <c s="81" t="s">
        <v>1216</v>
      </c>
      <c s="348"/>
      <c s="334">
        <f>SUM(E55:U55)</f>
        <v>0</v>
      </c>
      <c s="348"/>
      <c s="348"/>
      <c s="380"/>
      <c s="396"/>
      <c s="396"/>
      <c s="396"/>
      <c s="348"/>
      <c s="348"/>
      <c s="397"/>
      <c s="348"/>
      <c s="340"/>
      <c s="340"/>
      <c s="380"/>
      <c s="380"/>
      <c s="348"/>
      <c s="340"/>
      <c s="348"/>
      <c s="334">
        <f>C55+D55</f>
        <v>0</v>
      </c>
      <c s="334">
        <f>L02!C348</f>
        <v>0</v>
      </c>
      <c s="334">
        <f>V55-W55</f>
        <v>0</v>
      </c>
      <c s="340"/>
    </row>
    <row customHeight="1" ht="17.25">
      <c s="73">
        <v>20404</v>
      </c>
      <c s="81" t="s">
        <v>1219</v>
      </c>
      <c s="348">
        <v>1172</v>
      </c>
      <c s="334">
        <f>SUM(E56:U56)</f>
        <v>310</v>
      </c>
      <c s="348"/>
      <c s="348"/>
      <c s="380">
        <v>149</v>
      </c>
      <c s="396"/>
      <c s="396"/>
      <c s="396">
        <v>6</v>
      </c>
      <c s="348">
        <v>155</v>
      </c>
      <c s="348"/>
      <c s="397"/>
      <c s="348"/>
      <c s="340"/>
      <c s="340"/>
      <c s="380"/>
      <c s="380"/>
      <c s="348"/>
      <c s="340"/>
      <c s="348"/>
      <c s="334">
        <f>C56+D56</f>
        <v>1482</v>
      </c>
      <c s="334">
        <f>L02!C355</f>
        <v>1482</v>
      </c>
      <c s="334">
        <f>V56-W56</f>
        <v>0</v>
      </c>
      <c s="340"/>
    </row>
    <row customHeight="1" ht="17.25">
      <c s="73">
        <v>20405</v>
      </c>
      <c s="81" t="s">
        <v>1227</v>
      </c>
      <c s="348">
        <v>1426</v>
      </c>
      <c s="334">
        <f>SUM(E57:U57)</f>
        <v>-258</v>
      </c>
      <c s="348">
        <v>117</v>
      </c>
      <c s="348"/>
      <c s="380">
        <v>385</v>
      </c>
      <c s="396"/>
      <c s="396"/>
      <c s="396">
        <v>2</v>
      </c>
      <c s="348">
        <v>-762</v>
      </c>
      <c s="348"/>
      <c s="397"/>
      <c s="348"/>
      <c s="340"/>
      <c s="340"/>
      <c s="380"/>
      <c s="380"/>
      <c s="348"/>
      <c s="340"/>
      <c s="348"/>
      <c s="334">
        <f>C57+D57</f>
        <v>1168</v>
      </c>
      <c s="334">
        <f>L02!C367</f>
        <v>1168</v>
      </c>
      <c s="334">
        <f>V57-W57</f>
        <v>0</v>
      </c>
      <c s="340"/>
    </row>
    <row customHeight="1" ht="17.25">
      <c s="73">
        <v>20406</v>
      </c>
      <c s="81" t="s">
        <v>1232</v>
      </c>
      <c s="348">
        <v>494</v>
      </c>
      <c s="334">
        <f>SUM(E58:U58)</f>
        <v>123</v>
      </c>
      <c s="348">
        <v>55</v>
      </c>
      <c s="348"/>
      <c s="380">
        <v>84</v>
      </c>
      <c s="396"/>
      <c s="396"/>
      <c s="396">
        <v>5</v>
      </c>
      <c s="348">
        <v>-21</v>
      </c>
      <c s="348"/>
      <c s="397"/>
      <c s="348"/>
      <c s="340"/>
      <c s="340"/>
      <c s="380"/>
      <c s="380"/>
      <c s="348"/>
      <c s="340"/>
      <c s="348"/>
      <c s="334">
        <f>C58+D58</f>
        <v>617</v>
      </c>
      <c s="334">
        <f>L02!C376</f>
        <v>617</v>
      </c>
      <c s="334">
        <f>V58-W58</f>
        <v>0</v>
      </c>
      <c s="340"/>
    </row>
    <row customHeight="1" ht="17.25">
      <c s="73">
        <v>20407</v>
      </c>
      <c s="81" t="s">
        <v>1240</v>
      </c>
      <c s="348"/>
      <c s="334">
        <f>SUM(E59:U59)</f>
        <v>0</v>
      </c>
      <c s="348"/>
      <c s="348"/>
      <c s="380"/>
      <c s="396"/>
      <c s="396"/>
      <c s="396"/>
      <c s="348"/>
      <c s="348"/>
      <c s="397"/>
      <c s="348"/>
      <c s="340"/>
      <c s="340"/>
      <c s="380"/>
      <c s="380"/>
      <c s="348"/>
      <c s="340"/>
      <c s="348"/>
      <c s="334">
        <f>C59+D59</f>
        <v>0</v>
      </c>
      <c s="334">
        <f>L02!C388</f>
        <v>0</v>
      </c>
      <c s="334">
        <f>V59-W59</f>
        <v>0</v>
      </c>
      <c s="340"/>
    </row>
    <row customHeight="1" ht="17.25">
      <c s="73">
        <v>20408</v>
      </c>
      <c s="81" t="s">
        <v>1245</v>
      </c>
      <c s="348"/>
      <c s="334">
        <f>SUM(E60:U60)</f>
        <v>0</v>
      </c>
      <c s="348"/>
      <c s="348"/>
      <c s="380"/>
      <c s="396"/>
      <c s="396"/>
      <c s="396"/>
      <c s="348"/>
      <c s="348"/>
      <c s="397"/>
      <c s="348"/>
      <c s="340"/>
      <c s="340"/>
      <c s="380"/>
      <c s="380"/>
      <c s="348"/>
      <c s="340"/>
      <c s="348"/>
      <c s="334">
        <f>C60+D60</f>
        <v>0</v>
      </c>
      <c s="334">
        <f>L02!C397</f>
        <v>0</v>
      </c>
      <c s="334">
        <f>V60-W60</f>
        <v>0</v>
      </c>
      <c s="340"/>
    </row>
    <row customHeight="1" ht="17.25">
      <c s="73">
        <v>20409</v>
      </c>
      <c s="81" t="s">
        <v>1250</v>
      </c>
      <c s="348"/>
      <c s="334">
        <f>SUM(E61:U61)</f>
        <v>0</v>
      </c>
      <c s="348"/>
      <c s="348"/>
      <c s="380"/>
      <c s="396"/>
      <c s="396"/>
      <c s="396"/>
      <c s="348"/>
      <c s="348"/>
      <c s="397"/>
      <c s="348"/>
      <c s="340"/>
      <c s="340"/>
      <c s="380"/>
      <c s="380"/>
      <c s="348"/>
      <c s="340"/>
      <c s="348"/>
      <c s="334">
        <f>C61+D61</f>
        <v>0</v>
      </c>
      <c s="334">
        <f>L02!C406</f>
        <v>0</v>
      </c>
      <c s="334">
        <f>V61-W61</f>
        <v>0</v>
      </c>
      <c s="340"/>
    </row>
    <row customHeight="1" ht="17.25">
      <c s="73">
        <v>20410</v>
      </c>
      <c s="81" t="s">
        <v>1254</v>
      </c>
      <c s="348"/>
      <c s="334">
        <f>SUM(E62:U62)</f>
        <v>0</v>
      </c>
      <c s="348"/>
      <c s="348"/>
      <c s="380"/>
      <c s="396"/>
      <c s="396"/>
      <c s="396"/>
      <c s="348"/>
      <c s="348"/>
      <c s="397"/>
      <c s="348"/>
      <c s="340"/>
      <c s="340"/>
      <c s="380"/>
      <c s="380"/>
      <c s="348"/>
      <c s="340"/>
      <c s="348"/>
      <c s="334">
        <f>C62+D62</f>
        <v>0</v>
      </c>
      <c s="334">
        <f>L02!C414</f>
        <v>0</v>
      </c>
      <c s="334">
        <f>V62-W62</f>
        <v>0</v>
      </c>
      <c s="340"/>
    </row>
    <row customHeight="1" ht="17.25">
      <c s="73">
        <v>20499</v>
      </c>
      <c s="81" t="s">
        <v>2246</v>
      </c>
      <c s="348">
        <v>10</v>
      </c>
      <c s="334">
        <f>SUM(E63:U63)</f>
        <v>22</v>
      </c>
      <c s="348">
        <v>32</v>
      </c>
      <c s="348"/>
      <c s="380"/>
      <c s="396"/>
      <c s="396"/>
      <c s="396"/>
      <c s="348">
        <v>-10</v>
      </c>
      <c s="348"/>
      <c s="397"/>
      <c s="348"/>
      <c s="340"/>
      <c s="340"/>
      <c s="380"/>
      <c s="380"/>
      <c s="348"/>
      <c s="340"/>
      <c s="348"/>
      <c s="334">
        <f>C63+D63</f>
        <v>32</v>
      </c>
      <c s="334">
        <f>L02!C422</f>
        <v>32</v>
      </c>
      <c s="334">
        <f>V63-W63</f>
        <v>0</v>
      </c>
      <c s="340"/>
    </row>
    <row customHeight="1" ht="17.25">
      <c s="73">
        <v>205</v>
      </c>
      <c s="84" t="s">
        <v>1262</v>
      </c>
      <c s="334">
        <f>SUM(C65:C74)</f>
        <v>27725</v>
      </c>
      <c s="334">
        <f>SUM(D65:D74)</f>
        <v>18262</v>
      </c>
      <c s="334">
        <f>SUM(E65:E74)</f>
        <v>8913</v>
      </c>
      <c s="334">
        <f>SUM(F65:F74)</f>
        <v>0</v>
      </c>
      <c s="376">
        <f>SUM(G65:G74)</f>
        <v>803</v>
      </c>
      <c s="376">
        <f>SUM(H65:H74)</f>
        <v>0</v>
      </c>
      <c s="376">
        <f>SUM(I65:I74)</f>
        <v>0</v>
      </c>
      <c s="376">
        <f>SUM(J65:J74)</f>
        <v>10</v>
      </c>
      <c s="334">
        <f>SUM(K65:K74)</f>
        <v>2716</v>
      </c>
      <c s="334">
        <f>SUM(L65:L74)</f>
        <v>0</v>
      </c>
      <c s="334">
        <f>SUM(M65:M74)</f>
        <v>0</v>
      </c>
      <c s="334">
        <f>SUM(N65:N74)</f>
        <v>3224</v>
      </c>
      <c s="334">
        <f>SUM(O65:O74)</f>
        <v>0</v>
      </c>
      <c s="334">
        <f>SUM(P65:P74)</f>
        <v>2596</v>
      </c>
      <c s="376">
        <f>SUM(Q65:Q74)</f>
        <v>0</v>
      </c>
      <c s="376">
        <f>SUM(R65:R74)</f>
        <v>0</v>
      </c>
      <c s="334">
        <f>SUM(S65:S74)</f>
        <v>0</v>
      </c>
      <c s="334">
        <f>SUM(T65:T74)</f>
        <v>0</v>
      </c>
      <c s="334">
        <f>SUM(U65:U74)</f>
        <v>0</v>
      </c>
      <c s="334">
        <f>SUM(V65:V74)</f>
        <v>45987</v>
      </c>
      <c s="334">
        <f>SUM(W65:W74)</f>
        <v>45987</v>
      </c>
      <c s="334">
        <f>SUM(X65:X74)</f>
        <v>0</v>
      </c>
      <c s="334">
        <f>SUM(Y65:Y74)</f>
        <v>0</v>
      </c>
    </row>
    <row customHeight="1" ht="17.25">
      <c s="73">
        <v>20501</v>
      </c>
      <c s="81" t="s">
        <v>1263</v>
      </c>
      <c s="348">
        <v>2432</v>
      </c>
      <c s="334">
        <f>SUM(E65:U65)</f>
        <v>101</v>
      </c>
      <c s="348"/>
      <c s="348"/>
      <c s="380"/>
      <c s="396"/>
      <c s="396"/>
      <c s="396"/>
      <c s="348">
        <v>101</v>
      </c>
      <c s="348"/>
      <c s="397"/>
      <c s="348"/>
      <c s="340"/>
      <c s="340"/>
      <c s="380"/>
      <c s="380"/>
      <c s="348"/>
      <c s="340"/>
      <c s="348"/>
      <c s="334">
        <f>C65+D65</f>
        <v>2533</v>
      </c>
      <c s="334">
        <f>L02!C426</f>
        <v>2533</v>
      </c>
      <c s="334">
        <f>V65-W65</f>
        <v>0</v>
      </c>
      <c s="340"/>
    </row>
    <row customHeight="1" ht="17.25">
      <c s="73">
        <v>20502</v>
      </c>
      <c s="81" t="s">
        <v>1265</v>
      </c>
      <c s="348">
        <v>23554</v>
      </c>
      <c s="334">
        <f>SUM(E66:U66)</f>
        <v>16595</v>
      </c>
      <c s="348">
        <v>7896</v>
      </c>
      <c s="348"/>
      <c s="380">
        <v>803</v>
      </c>
      <c s="396"/>
      <c s="396"/>
      <c s="396"/>
      <c s="348">
        <v>2076</v>
      </c>
      <c s="348"/>
      <c s="397"/>
      <c s="348">
        <v>3224</v>
      </c>
      <c s="340"/>
      <c s="340">
        <v>2596</v>
      </c>
      <c s="380"/>
      <c s="380"/>
      <c s="348"/>
      <c s="340"/>
      <c s="348"/>
      <c s="334">
        <f>C66+D66</f>
        <v>40149</v>
      </c>
      <c s="334">
        <f>L02!C431</f>
        <v>40149</v>
      </c>
      <c s="334">
        <f>V66-W66</f>
        <v>0</v>
      </c>
      <c s="340"/>
    </row>
    <row customHeight="1" ht="17.25">
      <c s="73">
        <v>20503</v>
      </c>
      <c s="81" t="s">
        <v>1274</v>
      </c>
      <c s="348">
        <v>1413</v>
      </c>
      <c s="334">
        <f>SUM(E67:U67)</f>
        <v>962</v>
      </c>
      <c s="348">
        <v>560</v>
      </c>
      <c s="348"/>
      <c s="380"/>
      <c s="396"/>
      <c s="396"/>
      <c s="396"/>
      <c s="348">
        <v>402</v>
      </c>
      <c s="348"/>
      <c s="397"/>
      <c s="348"/>
      <c s="340"/>
      <c s="340"/>
      <c s="380"/>
      <c s="380"/>
      <c s="348"/>
      <c s="340"/>
      <c s="348"/>
      <c s="334">
        <f>C67+D67</f>
        <v>2375</v>
      </c>
      <c s="334">
        <f>L02!C440</f>
        <v>2375</v>
      </c>
      <c s="334">
        <f>V67-W67</f>
        <v>0</v>
      </c>
      <c s="340"/>
    </row>
    <row customHeight="1" ht="17.25">
      <c s="73">
        <v>20504</v>
      </c>
      <c s="81" t="s">
        <v>1281</v>
      </c>
      <c s="348"/>
      <c s="334">
        <f>SUM(E68:U68)</f>
        <v>0</v>
      </c>
      <c s="348"/>
      <c s="348"/>
      <c s="380"/>
      <c s="396"/>
      <c s="396"/>
      <c s="396"/>
      <c s="348"/>
      <c s="348"/>
      <c s="397"/>
      <c s="348"/>
      <c s="340"/>
      <c s="340"/>
      <c s="380"/>
      <c s="380"/>
      <c s="348"/>
      <c s="340"/>
      <c s="348"/>
      <c s="334">
        <f>C68+D68</f>
        <v>0</v>
      </c>
      <c s="334">
        <f>L02!C447</f>
        <v>0</v>
      </c>
      <c s="334">
        <f>V68-W68</f>
        <v>0</v>
      </c>
      <c s="340"/>
    </row>
    <row customHeight="1" ht="17.25">
      <c s="73">
        <v>20505</v>
      </c>
      <c s="81" t="s">
        <v>1287</v>
      </c>
      <c s="348"/>
      <c s="334">
        <f>SUM(E69:U69)</f>
        <v>0</v>
      </c>
      <c s="348"/>
      <c s="348"/>
      <c s="380"/>
      <c s="396"/>
      <c s="396"/>
      <c s="396"/>
      <c s="348"/>
      <c s="348"/>
      <c s="397"/>
      <c s="348"/>
      <c s="340"/>
      <c s="340"/>
      <c s="380"/>
      <c s="380"/>
      <c s="348"/>
      <c s="340"/>
      <c s="348"/>
      <c s="334">
        <f>C69+D69</f>
        <v>0</v>
      </c>
      <c s="334">
        <f>L02!C453</f>
        <v>0</v>
      </c>
      <c s="334">
        <f>V69-W69</f>
        <v>0</v>
      </c>
      <c s="340"/>
    </row>
    <row customHeight="1" ht="17.25">
      <c s="73">
        <v>20506</v>
      </c>
      <c s="81" t="s">
        <v>1291</v>
      </c>
      <c s="348"/>
      <c s="334">
        <f>SUM(E70:U70)</f>
        <v>0</v>
      </c>
      <c s="348"/>
      <c s="348"/>
      <c s="380"/>
      <c s="396"/>
      <c s="396"/>
      <c s="396"/>
      <c s="348"/>
      <c s="348"/>
      <c s="397"/>
      <c s="348"/>
      <c s="340"/>
      <c s="340"/>
      <c s="380"/>
      <c s="380"/>
      <c s="348"/>
      <c s="340"/>
      <c s="348"/>
      <c s="334">
        <f>C70+D70</f>
        <v>0</v>
      </c>
      <c s="334">
        <f>L02!C457</f>
        <v>0</v>
      </c>
      <c s="334">
        <f>V70-W70</f>
        <v>0</v>
      </c>
      <c s="340"/>
    </row>
    <row customHeight="1" ht="17.25">
      <c s="73">
        <v>20507</v>
      </c>
      <c s="81" t="s">
        <v>1295</v>
      </c>
      <c s="348">
        <v>56</v>
      </c>
      <c s="334">
        <f>SUM(E71:U71)</f>
        <v>21</v>
      </c>
      <c s="348">
        <v>55</v>
      </c>
      <c s="348"/>
      <c s="380"/>
      <c s="396"/>
      <c s="396"/>
      <c s="396">
        <v>10</v>
      </c>
      <c s="348">
        <v>-44</v>
      </c>
      <c s="348"/>
      <c s="397"/>
      <c s="348"/>
      <c s="340"/>
      <c s="340"/>
      <c s="380"/>
      <c s="380"/>
      <c s="348"/>
      <c s="340"/>
      <c s="348"/>
      <c s="334">
        <f>C71+D71</f>
        <v>77</v>
      </c>
      <c s="334">
        <f>L02!C461</f>
        <v>77</v>
      </c>
      <c s="334">
        <f>V71-W71</f>
        <v>0</v>
      </c>
      <c s="340"/>
    </row>
    <row customHeight="1" ht="17.25">
      <c s="73">
        <v>20508</v>
      </c>
      <c s="81" t="s">
        <v>1299</v>
      </c>
      <c s="348">
        <v>270</v>
      </c>
      <c s="334">
        <f>SUM(E72:U72)</f>
        <v>18</v>
      </c>
      <c s="348"/>
      <c s="348"/>
      <c s="380"/>
      <c s="396"/>
      <c s="396"/>
      <c s="396"/>
      <c s="348">
        <v>18</v>
      </c>
      <c s="348"/>
      <c s="397"/>
      <c s="348"/>
      <c s="340"/>
      <c s="340"/>
      <c s="380"/>
      <c s="380"/>
      <c s="348"/>
      <c s="340"/>
      <c s="348"/>
      <c s="334">
        <f>C72+D72</f>
        <v>288</v>
      </c>
      <c s="334">
        <f>L02!C465</f>
        <v>288</v>
      </c>
      <c s="334">
        <f>V72-W72</f>
        <v>0</v>
      </c>
      <c s="340"/>
    </row>
    <row customHeight="1" ht="17.25">
      <c s="73">
        <v>20509</v>
      </c>
      <c s="81" t="s">
        <v>1305</v>
      </c>
      <c s="348"/>
      <c s="334">
        <f>SUM(E73:U73)</f>
        <v>165</v>
      </c>
      <c s="348"/>
      <c s="348"/>
      <c s="380"/>
      <c s="396"/>
      <c s="396"/>
      <c s="396"/>
      <c s="348">
        <v>165</v>
      </c>
      <c s="348"/>
      <c s="397"/>
      <c s="348"/>
      <c s="340"/>
      <c s="340"/>
      <c s="380"/>
      <c s="380"/>
      <c s="348"/>
      <c s="340"/>
      <c s="348"/>
      <c s="334">
        <f>C73+D73</f>
        <v>165</v>
      </c>
      <c s="334">
        <f>L02!C471</f>
        <v>165</v>
      </c>
      <c s="334">
        <f>V73-W73</f>
        <v>0</v>
      </c>
      <c s="340"/>
    </row>
    <row customHeight="1" ht="17.25">
      <c s="73">
        <v>20599</v>
      </c>
      <c s="81" t="s">
        <v>2247</v>
      </c>
      <c s="348"/>
      <c s="334">
        <f>SUM(E74:U74)</f>
        <v>400</v>
      </c>
      <c s="348">
        <v>402</v>
      </c>
      <c s="348"/>
      <c s="380"/>
      <c s="396"/>
      <c s="396"/>
      <c s="396"/>
      <c s="348">
        <v>-2</v>
      </c>
      <c s="348"/>
      <c s="397"/>
      <c s="348"/>
      <c s="340"/>
      <c s="340"/>
      <c s="380"/>
      <c s="380"/>
      <c s="348"/>
      <c s="340"/>
      <c s="348"/>
      <c s="334">
        <f>C74+D74</f>
        <v>400</v>
      </c>
      <c s="334">
        <f>L02!C478</f>
        <v>400</v>
      </c>
      <c s="334">
        <f>V74-W74</f>
        <v>0</v>
      </c>
      <c s="340"/>
    </row>
    <row customHeight="1" ht="17.25">
      <c s="73">
        <v>206</v>
      </c>
      <c s="84" t="s">
        <v>1314</v>
      </c>
      <c s="334">
        <f>SUM(C76:C85)</f>
        <v>79</v>
      </c>
      <c s="334">
        <f>SUM(D76:D85)</f>
        <v>617</v>
      </c>
      <c s="334">
        <f>SUM(E76:E85)</f>
        <v>66</v>
      </c>
      <c s="334">
        <f>SUM(F76:F85)</f>
        <v>0</v>
      </c>
      <c s="376">
        <f>SUM(G76:G85)</f>
        <v>0</v>
      </c>
      <c s="376">
        <f>SUM(H76:H85)</f>
        <v>0</v>
      </c>
      <c s="376">
        <f>SUM(I76:I85)</f>
        <v>0</v>
      </c>
      <c s="376">
        <f>SUM(J76:J85)</f>
        <v>3</v>
      </c>
      <c s="334">
        <f>SUM(K76:K85)</f>
        <v>548</v>
      </c>
      <c s="334">
        <f>SUM(L76:L85)</f>
        <v>0</v>
      </c>
      <c s="334">
        <f>SUM(M76:M85)</f>
        <v>0</v>
      </c>
      <c s="334">
        <f>SUM(N76:N85)</f>
        <v>0</v>
      </c>
      <c s="334">
        <f>SUM(O76:O85)</f>
        <v>0</v>
      </c>
      <c s="334">
        <f>SUM(P76:P85)</f>
        <v>0</v>
      </c>
      <c s="376">
        <f>SUM(Q76:Q85)</f>
        <v>0</v>
      </c>
      <c s="376">
        <f>SUM(R76:R85)</f>
        <v>0</v>
      </c>
      <c s="334">
        <f>SUM(S76:S85)</f>
        <v>0</v>
      </c>
      <c s="334">
        <f>SUM(T76:T85)</f>
        <v>0</v>
      </c>
      <c s="334">
        <f>SUM(U76:U85)</f>
        <v>0</v>
      </c>
      <c s="334">
        <f>SUM(V76:V85)</f>
        <v>696</v>
      </c>
      <c s="334">
        <f>SUM(W76:W85)</f>
        <v>696</v>
      </c>
      <c s="334">
        <f>SUM(X76:X85)</f>
        <v>0</v>
      </c>
      <c s="334">
        <f>SUM(Y76:Y85)</f>
        <v>0</v>
      </c>
    </row>
    <row customHeight="1" ht="17.25">
      <c s="73">
        <v>20601</v>
      </c>
      <c s="81" t="s">
        <v>1315</v>
      </c>
      <c s="348">
        <v>28</v>
      </c>
      <c s="334">
        <f>SUM(E76:U76)</f>
        <v>28</v>
      </c>
      <c s="348">
        <v>1</v>
      </c>
      <c s="348"/>
      <c s="380"/>
      <c s="396"/>
      <c s="396"/>
      <c s="396">
        <v>3</v>
      </c>
      <c s="348">
        <v>24</v>
      </c>
      <c s="348"/>
      <c s="397"/>
      <c s="348"/>
      <c s="340"/>
      <c s="340"/>
      <c s="380"/>
      <c s="380"/>
      <c s="348"/>
      <c s="340"/>
      <c s="348"/>
      <c s="334">
        <f>C76+D76</f>
        <v>56</v>
      </c>
      <c s="334">
        <f>L02!C481</f>
        <v>56</v>
      </c>
      <c s="334">
        <f>V76-W76</f>
        <v>0</v>
      </c>
      <c s="340"/>
    </row>
    <row customHeight="1" ht="17.25">
      <c s="73">
        <v>20602</v>
      </c>
      <c s="81" t="s">
        <v>1317</v>
      </c>
      <c s="348"/>
      <c s="334">
        <f>SUM(E77:U77)</f>
        <v>0</v>
      </c>
      <c s="348"/>
      <c s="348"/>
      <c s="380"/>
      <c s="396"/>
      <c s="396"/>
      <c s="396"/>
      <c s="348"/>
      <c s="348"/>
      <c s="397"/>
      <c s="348"/>
      <c s="340"/>
      <c s="340"/>
      <c s="380"/>
      <c s="380"/>
      <c s="348"/>
      <c s="340"/>
      <c s="348"/>
      <c s="334">
        <f>C77+D77</f>
        <v>0</v>
      </c>
      <c s="334">
        <f>L02!C486</f>
        <v>0</v>
      </c>
      <c s="334">
        <f>V77-W77</f>
        <v>0</v>
      </c>
      <c s="340"/>
    </row>
    <row customHeight="1" ht="17.25">
      <c s="73">
        <v>20603</v>
      </c>
      <c s="81" t="s">
        <v>1326</v>
      </c>
      <c s="348"/>
      <c s="334">
        <f>SUM(E78:U78)</f>
        <v>0</v>
      </c>
      <c s="348"/>
      <c s="348"/>
      <c s="380"/>
      <c s="396"/>
      <c s="396"/>
      <c s="396"/>
      <c s="348"/>
      <c s="348"/>
      <c s="397"/>
      <c s="348"/>
      <c s="340"/>
      <c s="340"/>
      <c s="380"/>
      <c s="380"/>
      <c s="348"/>
      <c s="340"/>
      <c s="348"/>
      <c s="334">
        <f>C78+D78</f>
        <v>0</v>
      </c>
      <c s="334">
        <f>L02!C495</f>
        <v>0</v>
      </c>
      <c s="334">
        <f>V78-W78</f>
        <v>0</v>
      </c>
      <c s="340"/>
    </row>
    <row customHeight="1" ht="17.25">
      <c s="73">
        <v>20604</v>
      </c>
      <c s="81" t="s">
        <v>1331</v>
      </c>
      <c s="348">
        <v>20</v>
      </c>
      <c s="334">
        <f>SUM(E79:U79)</f>
        <v>517</v>
      </c>
      <c s="348">
        <v>15</v>
      </c>
      <c s="348"/>
      <c s="380"/>
      <c s="396"/>
      <c s="396"/>
      <c s="396"/>
      <c s="348">
        <v>502</v>
      </c>
      <c s="348"/>
      <c s="397"/>
      <c s="348"/>
      <c s="340"/>
      <c s="340"/>
      <c s="380"/>
      <c s="380"/>
      <c s="348"/>
      <c s="340"/>
      <c s="348"/>
      <c s="334">
        <f>C79+D79</f>
        <v>537</v>
      </c>
      <c s="334">
        <f>L02!C501</f>
        <v>537</v>
      </c>
      <c s="334">
        <f>V79-W79</f>
        <v>0</v>
      </c>
      <c s="340"/>
    </row>
    <row customHeight="1" ht="17.25">
      <c s="73">
        <v>20605</v>
      </c>
      <c s="81" t="s">
        <v>1336</v>
      </c>
      <c s="348"/>
      <c s="334">
        <f>SUM(E80:U80)</f>
        <v>0</v>
      </c>
      <c s="348"/>
      <c s="348"/>
      <c s="380"/>
      <c s="396"/>
      <c s="396"/>
      <c s="396"/>
      <c s="348"/>
      <c s="348"/>
      <c s="397"/>
      <c s="348"/>
      <c s="340"/>
      <c s="340"/>
      <c s="380"/>
      <c s="380"/>
      <c s="348"/>
      <c s="340"/>
      <c s="348"/>
      <c s="334">
        <f>C80+D80</f>
        <v>0</v>
      </c>
      <c s="334">
        <f>L02!C507</f>
        <v>0</v>
      </c>
      <c s="334">
        <f>V80-W80</f>
        <v>0</v>
      </c>
      <c s="340"/>
    </row>
    <row customHeight="1" ht="17.25">
      <c s="73">
        <v>20606</v>
      </c>
      <c s="81" t="s">
        <v>1340</v>
      </c>
      <c s="348"/>
      <c s="334">
        <f>SUM(E81:U81)</f>
        <v>1</v>
      </c>
      <c s="348"/>
      <c s="348"/>
      <c s="380"/>
      <c s="396"/>
      <c s="396"/>
      <c s="396"/>
      <c s="348">
        <v>1</v>
      </c>
      <c s="348"/>
      <c s="397"/>
      <c s="348"/>
      <c s="340"/>
      <c s="340"/>
      <c s="380"/>
      <c s="380"/>
      <c s="348"/>
      <c s="340"/>
      <c s="348"/>
      <c s="334">
        <f>C81+D81</f>
        <v>1</v>
      </c>
      <c s="334">
        <f>L02!C512</f>
        <v>1</v>
      </c>
      <c s="334">
        <f>V81-W81</f>
        <v>0</v>
      </c>
      <c s="340"/>
    </row>
    <row customHeight="1" ht="17.25">
      <c s="73">
        <v>20607</v>
      </c>
      <c s="81" t="s">
        <v>1345</v>
      </c>
      <c s="348">
        <v>31</v>
      </c>
      <c s="334">
        <f>SUM(E82:U82)</f>
        <v>19</v>
      </c>
      <c s="348">
        <v>20</v>
      </c>
      <c s="348"/>
      <c s="380"/>
      <c s="396"/>
      <c s="396"/>
      <c s="396"/>
      <c s="348">
        <v>-1</v>
      </c>
      <c s="348"/>
      <c s="397"/>
      <c s="348"/>
      <c s="340"/>
      <c s="340"/>
      <c s="380"/>
      <c s="380"/>
      <c s="348"/>
      <c s="340"/>
      <c s="348"/>
      <c s="334">
        <f>C82+D82</f>
        <v>50</v>
      </c>
      <c s="334">
        <f>L02!C517</f>
        <v>50</v>
      </c>
      <c s="334">
        <f>V82-W82</f>
        <v>0</v>
      </c>
      <c s="340"/>
    </row>
    <row customHeight="1" ht="17.25">
      <c s="73">
        <v>20608</v>
      </c>
      <c s="81" t="s">
        <v>1351</v>
      </c>
      <c s="348"/>
      <c s="334">
        <f>SUM(E83:U83)</f>
        <v>0</v>
      </c>
      <c s="348"/>
      <c s="348"/>
      <c s="380"/>
      <c s="396"/>
      <c s="396"/>
      <c s="396"/>
      <c s="348"/>
      <c s="348"/>
      <c s="397"/>
      <c s="348"/>
      <c s="340"/>
      <c s="340"/>
      <c s="380"/>
      <c s="380"/>
      <c s="348"/>
      <c s="340"/>
      <c s="348"/>
      <c s="334">
        <f>C83+D83</f>
        <v>0</v>
      </c>
      <c s="334">
        <f>L02!C524</f>
        <v>0</v>
      </c>
      <c s="334">
        <f>V83-W83</f>
        <v>0</v>
      </c>
      <c s="340"/>
    </row>
    <row customHeight="1" ht="17.25">
      <c s="73">
        <v>20609</v>
      </c>
      <c s="81" t="s">
        <v>2248</v>
      </c>
      <c s="348"/>
      <c s="334">
        <f>SUM(E84:U84)</f>
        <v>0</v>
      </c>
      <c s="348"/>
      <c s="348"/>
      <c s="380"/>
      <c s="396"/>
      <c s="396"/>
      <c s="396"/>
      <c s="348"/>
      <c s="348"/>
      <c s="397"/>
      <c s="348"/>
      <c s="340"/>
      <c s="340"/>
      <c s="380"/>
      <c s="380"/>
      <c s="348"/>
      <c s="340"/>
      <c s="348"/>
      <c s="334">
        <f>C84+D84</f>
        <v>0</v>
      </c>
      <c s="334">
        <f>L02!C528</f>
        <v>0</v>
      </c>
      <c s="334">
        <f>V84-W84</f>
        <v>0</v>
      </c>
      <c s="340"/>
    </row>
    <row customHeight="1" ht="17.25">
      <c s="73">
        <v>20699</v>
      </c>
      <c s="81" t="s">
        <v>2249</v>
      </c>
      <c s="348"/>
      <c s="334">
        <f>SUM(E85:U85)</f>
        <v>52</v>
      </c>
      <c s="348">
        <v>30</v>
      </c>
      <c s="348"/>
      <c s="380"/>
      <c s="396"/>
      <c s="396"/>
      <c s="396"/>
      <c s="348">
        <v>22</v>
      </c>
      <c s="348"/>
      <c s="397"/>
      <c s="348"/>
      <c s="340"/>
      <c s="340"/>
      <c s="380"/>
      <c s="380"/>
      <c s="348"/>
      <c s="340"/>
      <c s="348"/>
      <c s="334">
        <f>C85+D85</f>
        <v>52</v>
      </c>
      <c s="334">
        <f>L02!C530</f>
        <v>52</v>
      </c>
      <c s="334">
        <f>V85-W85</f>
        <v>0</v>
      </c>
      <c s="340"/>
    </row>
    <row customHeight="1" ht="17.25">
      <c s="73">
        <v>207</v>
      </c>
      <c s="84" t="s">
        <v>1362</v>
      </c>
      <c s="334">
        <f>SUM(C87:C92)</f>
        <v>2166</v>
      </c>
      <c s="334">
        <f>SUM(D87:D92)</f>
        <v>6076</v>
      </c>
      <c s="338">
        <f>SUM(E87:E92)</f>
        <v>6516</v>
      </c>
      <c s="334">
        <f>SUM(F87:F92)</f>
        <v>0</v>
      </c>
      <c s="376">
        <f>SUM(G87:G92)</f>
        <v>0</v>
      </c>
      <c s="376">
        <f>SUM(H87:H92)</f>
        <v>0</v>
      </c>
      <c s="376">
        <f>SUM(I87:I92)</f>
        <v>0</v>
      </c>
      <c s="376">
        <f>SUM(J87:J92)</f>
        <v>70</v>
      </c>
      <c s="334">
        <f>SUM(K87:K92)</f>
        <v>-510</v>
      </c>
      <c s="334">
        <f>SUM(L87:L92)</f>
        <v>0</v>
      </c>
      <c s="334">
        <f>SUM(M87:M92)</f>
        <v>0</v>
      </c>
      <c s="334">
        <f>SUM(N87:N92)</f>
        <v>0</v>
      </c>
      <c s="334">
        <f>SUM(O87:O92)</f>
        <v>0</v>
      </c>
      <c s="334">
        <f>SUM(P87:P92)</f>
        <v>0</v>
      </c>
      <c s="376">
        <f>SUM(Q87:Q92)</f>
        <v>0</v>
      </c>
      <c s="376">
        <f>SUM(R87:R92)</f>
        <v>0</v>
      </c>
      <c s="334">
        <f>SUM(S87:S92)</f>
        <v>0</v>
      </c>
      <c s="334">
        <f>SUM(T87:T92)</f>
        <v>0</v>
      </c>
      <c s="334">
        <f>SUM(U87:U92)</f>
        <v>0</v>
      </c>
      <c s="334">
        <f>SUM(V87:V92)</f>
        <v>8242</v>
      </c>
      <c s="334">
        <f>SUM(W87:W92)</f>
        <v>8242</v>
      </c>
      <c s="334">
        <f>SUM(X87:X92)</f>
        <v>0</v>
      </c>
      <c s="334">
        <f>SUM(Y87:Y92)</f>
        <v>0</v>
      </c>
    </row>
    <row customHeight="1" ht="17.25">
      <c s="73">
        <v>20701</v>
      </c>
      <c s="81" t="s">
        <v>1363</v>
      </c>
      <c s="348">
        <v>657</v>
      </c>
      <c s="377">
        <f>SUM(E87:U87)</f>
        <v>618</v>
      </c>
      <c s="348">
        <v>248</v>
      </c>
      <c s="348"/>
      <c s="380"/>
      <c s="396"/>
      <c s="396"/>
      <c s="396">
        <v>43</v>
      </c>
      <c s="348">
        <v>327</v>
      </c>
      <c s="348"/>
      <c s="397"/>
      <c s="348"/>
      <c s="340"/>
      <c s="340"/>
      <c s="380"/>
      <c s="380"/>
      <c s="348"/>
      <c s="340"/>
      <c s="348"/>
      <c s="334">
        <f>C87+D87</f>
        <v>1275</v>
      </c>
      <c s="334">
        <f>L02!C536</f>
        <v>1275</v>
      </c>
      <c s="334">
        <f>V87-W87</f>
        <v>0</v>
      </c>
      <c s="340"/>
    </row>
    <row customHeight="1" ht="17.25">
      <c s="73">
        <v>20702</v>
      </c>
      <c s="81" t="s">
        <v>1374</v>
      </c>
      <c s="348">
        <v>534</v>
      </c>
      <c s="334">
        <f>SUM(E88:U88)</f>
        <v>1707</v>
      </c>
      <c s="348">
        <v>883</v>
      </c>
      <c s="348"/>
      <c s="380"/>
      <c s="396"/>
      <c s="396"/>
      <c s="396"/>
      <c s="348">
        <v>824</v>
      </c>
      <c s="348"/>
      <c s="397"/>
      <c s="348"/>
      <c s="340"/>
      <c s="340"/>
      <c s="380"/>
      <c s="380"/>
      <c s="348"/>
      <c s="340"/>
      <c s="348"/>
      <c s="334">
        <f>C88+D88</f>
        <v>2241</v>
      </c>
      <c s="334">
        <f>L02!C550</f>
        <v>2241</v>
      </c>
      <c s="334">
        <f>V88-W88</f>
        <v>0</v>
      </c>
      <c s="340"/>
    </row>
    <row customHeight="1" ht="17.25">
      <c s="73">
        <v>20703</v>
      </c>
      <c s="81" t="s">
        <v>1379</v>
      </c>
      <c s="348">
        <v>148</v>
      </c>
      <c s="334">
        <f>SUM(E89:U89)</f>
        <v>38</v>
      </c>
      <c s="348"/>
      <c s="348"/>
      <c s="380"/>
      <c s="396"/>
      <c s="396"/>
      <c s="396">
        <v>27</v>
      </c>
      <c s="348">
        <v>11</v>
      </c>
      <c s="348"/>
      <c s="397"/>
      <c s="348"/>
      <c s="340"/>
      <c s="340"/>
      <c s="380"/>
      <c s="380"/>
      <c s="348"/>
      <c s="340"/>
      <c s="348"/>
      <c s="334">
        <f>C89+D89</f>
        <v>186</v>
      </c>
      <c s="334">
        <f>L02!C558</f>
        <v>186</v>
      </c>
      <c s="334">
        <f>V89-W89</f>
        <v>0</v>
      </c>
      <c s="340"/>
    </row>
    <row customHeight="1" ht="17.25">
      <c s="73">
        <v>20704</v>
      </c>
      <c s="81" t="s">
        <v>1387</v>
      </c>
      <c s="348">
        <v>707</v>
      </c>
      <c s="334">
        <f>SUM(E90:U90)</f>
        <v>561</v>
      </c>
      <c s="348">
        <v>586</v>
      </c>
      <c s="348"/>
      <c s="380"/>
      <c s="396"/>
      <c s="396"/>
      <c s="396"/>
      <c s="348">
        <v>-25</v>
      </c>
      <c s="348"/>
      <c s="397"/>
      <c s="348"/>
      <c s="340"/>
      <c s="340"/>
      <c s="380"/>
      <c s="380"/>
      <c s="348"/>
      <c s="340"/>
      <c s="348"/>
      <c s="334">
        <f>C90+D90</f>
        <v>1268</v>
      </c>
      <c s="334">
        <f>L02!C569</f>
        <v>1268</v>
      </c>
      <c s="334">
        <f>V90-W90</f>
        <v>0</v>
      </c>
      <c s="340"/>
    </row>
    <row customHeight="1" ht="17.25">
      <c s="73">
        <v>20705</v>
      </c>
      <c s="81" t="s">
        <v>1392</v>
      </c>
      <c s="348"/>
      <c s="334">
        <f>SUM(E91:U91)</f>
        <v>0</v>
      </c>
      <c s="348"/>
      <c s="348"/>
      <c s="380"/>
      <c s="396"/>
      <c s="396"/>
      <c s="396"/>
      <c s="348"/>
      <c s="348"/>
      <c s="397"/>
      <c s="348"/>
      <c s="340"/>
      <c s="340"/>
      <c s="380"/>
      <c s="380"/>
      <c s="348"/>
      <c s="340"/>
      <c s="348"/>
      <c s="334">
        <f>C91+D91</f>
        <v>0</v>
      </c>
      <c s="334">
        <f>L02!C577</f>
        <v>0</v>
      </c>
      <c s="334">
        <f>V91-W91</f>
        <v>0</v>
      </c>
      <c s="340"/>
    </row>
    <row customHeight="1" ht="17.25">
      <c s="73">
        <v>20799</v>
      </c>
      <c s="81" t="s">
        <v>2250</v>
      </c>
      <c s="348">
        <v>120</v>
      </c>
      <c s="334">
        <f>SUM(E92:U92)</f>
        <v>3152</v>
      </c>
      <c s="348">
        <v>4799</v>
      </c>
      <c s="348"/>
      <c s="380"/>
      <c s="396"/>
      <c s="396"/>
      <c s="396"/>
      <c s="348">
        <v>-1647</v>
      </c>
      <c s="348"/>
      <c s="397"/>
      <c s="348"/>
      <c s="340"/>
      <c s="340"/>
      <c s="380"/>
      <c s="380"/>
      <c s="348"/>
      <c s="340"/>
      <c s="348"/>
      <c s="334">
        <f>C92+D92</f>
        <v>3272</v>
      </c>
      <c s="334">
        <f>L02!C586</f>
        <v>3272</v>
      </c>
      <c s="334">
        <f>V92-W92</f>
        <v>0</v>
      </c>
      <c s="340"/>
    </row>
    <row customHeight="1" ht="17.25">
      <c s="73">
        <v>208</v>
      </c>
      <c s="84" t="s">
        <v>1402</v>
      </c>
      <c s="334">
        <f>SUM(C94:C112)</f>
        <v>31367</v>
      </c>
      <c s="334">
        <f>SUM(D94:D112)</f>
        <v>6024</v>
      </c>
      <c s="334">
        <f>SUM(E94:E112)</f>
        <v>5960</v>
      </c>
      <c s="334">
        <f>SUM(F94:F112)</f>
        <v>0</v>
      </c>
      <c s="376">
        <f>SUM(G94:G112)</f>
        <v>0</v>
      </c>
      <c s="376">
        <f>SUM(H94:H112)</f>
        <v>0</v>
      </c>
      <c s="376">
        <f>SUM(I94:I112)</f>
        <v>0</v>
      </c>
      <c s="376">
        <f>SUM(J94:J112)</f>
        <v>65</v>
      </c>
      <c s="334">
        <f>SUM(K94:K112)</f>
        <v>-1</v>
      </c>
      <c s="334">
        <f>SUM(L94:L112)</f>
        <v>0</v>
      </c>
      <c s="334">
        <f>SUM(M94:M112)</f>
        <v>0</v>
      </c>
      <c s="334">
        <f>SUM(N94:N112)</f>
        <v>0</v>
      </c>
      <c s="334">
        <f>SUM(O94:O112)</f>
        <v>0</v>
      </c>
      <c s="334">
        <f>SUM(P94:P112)</f>
        <v>0</v>
      </c>
      <c s="376">
        <f>SUM(Q94:Q112)</f>
        <v>0</v>
      </c>
      <c s="376">
        <f>SUM(R94:R112)</f>
        <v>0</v>
      </c>
      <c s="334">
        <f>SUM(S94:S112)</f>
        <v>0</v>
      </c>
      <c s="334">
        <f>SUM(T94:T112)</f>
        <v>0</v>
      </c>
      <c s="334">
        <f>SUM(U94:U112)</f>
        <v>0</v>
      </c>
      <c s="334">
        <f>SUM(V94:V112)</f>
        <v>37391</v>
      </c>
      <c s="334">
        <f>SUM(W94:W112)</f>
        <v>37391</v>
      </c>
      <c s="334">
        <f>SUM(X94:X112)</f>
        <v>0</v>
      </c>
      <c s="334">
        <f>SUM(Y94:Y112)</f>
        <v>0</v>
      </c>
    </row>
    <row customHeight="1" ht="17.25">
      <c s="73">
        <v>20801</v>
      </c>
      <c s="81" t="s">
        <v>1403</v>
      </c>
      <c s="348">
        <v>997</v>
      </c>
      <c s="334">
        <f>SUM(E94:U94)</f>
        <v>42</v>
      </c>
      <c s="348">
        <v>10</v>
      </c>
      <c s="348"/>
      <c s="380"/>
      <c s="396"/>
      <c s="396"/>
      <c s="396">
        <v>32</v>
      </c>
      <c s="348"/>
      <c s="348"/>
      <c s="397"/>
      <c s="348"/>
      <c s="340"/>
      <c s="340"/>
      <c s="380"/>
      <c s="380"/>
      <c s="348"/>
      <c s="340"/>
      <c s="348"/>
      <c s="334">
        <f>C94+D94</f>
        <v>1039</v>
      </c>
      <c s="334">
        <f>L02!C591</f>
        <v>1039</v>
      </c>
      <c s="334">
        <f>V94-W94</f>
        <v>0</v>
      </c>
      <c s="340"/>
    </row>
    <row customHeight="1" ht="17.25">
      <c s="73">
        <v>20802</v>
      </c>
      <c s="81" t="s">
        <v>1413</v>
      </c>
      <c s="348">
        <v>1273</v>
      </c>
      <c s="334">
        <f>SUM(E95:U95)</f>
        <v>41</v>
      </c>
      <c s="348">
        <v>25</v>
      </c>
      <c s="348"/>
      <c s="380"/>
      <c s="396"/>
      <c s="396"/>
      <c s="396">
        <v>16</v>
      </c>
      <c s="348"/>
      <c s="348"/>
      <c s="397"/>
      <c s="348"/>
      <c s="340"/>
      <c s="340"/>
      <c s="380"/>
      <c s="380"/>
      <c s="348"/>
      <c s="340"/>
      <c s="348"/>
      <c s="334">
        <f>C95+D95</f>
        <v>1314</v>
      </c>
      <c s="334">
        <f>L02!C605</f>
        <v>1314</v>
      </c>
      <c s="334">
        <f>V95-W95</f>
        <v>0</v>
      </c>
      <c s="340"/>
    </row>
    <row customHeight="1" ht="17.25">
      <c s="73">
        <v>20803</v>
      </c>
      <c s="81" t="s">
        <v>1421</v>
      </c>
      <c s="348">
        <v>12663</v>
      </c>
      <c s="334">
        <f>SUM(E96:U96)</f>
        <v>0</v>
      </c>
      <c s="348"/>
      <c s="348"/>
      <c s="380"/>
      <c s="396"/>
      <c s="396"/>
      <c s="396"/>
      <c s="348"/>
      <c s="348"/>
      <c s="397"/>
      <c s="348"/>
      <c s="340"/>
      <c s="340"/>
      <c s="380"/>
      <c s="380"/>
      <c s="348"/>
      <c s="340"/>
      <c s="348"/>
      <c s="334">
        <f>C96+D96</f>
        <v>12663</v>
      </c>
      <c s="334">
        <f>L02!C616</f>
        <v>12663</v>
      </c>
      <c s="334">
        <f>V96-W96</f>
        <v>0</v>
      </c>
      <c s="340"/>
    </row>
    <row customHeight="1" ht="17.25">
      <c s="73">
        <v>20804</v>
      </c>
      <c s="81" t="s">
        <v>1429</v>
      </c>
      <c s="348"/>
      <c s="334">
        <f>SUM(E97:U97)</f>
        <v>0</v>
      </c>
      <c s="348"/>
      <c s="348"/>
      <c s="380"/>
      <c s="396"/>
      <c s="396"/>
      <c s="396"/>
      <c s="348"/>
      <c s="348"/>
      <c s="397"/>
      <c s="348"/>
      <c s="340"/>
      <c s="340"/>
      <c s="380"/>
      <c s="380"/>
      <c s="348"/>
      <c s="340"/>
      <c s="348"/>
      <c s="334">
        <f>C97+D97</f>
        <v>0</v>
      </c>
      <c s="334">
        <f>L02!C624</f>
        <v>0</v>
      </c>
      <c s="334">
        <f>V97-W97</f>
        <v>0</v>
      </c>
      <c s="340"/>
    </row>
    <row customHeight="1" ht="17.25">
      <c s="73">
        <v>20805</v>
      </c>
      <c s="81" t="s">
        <v>1431</v>
      </c>
      <c s="348">
        <v>7835</v>
      </c>
      <c s="334">
        <f>SUM(E98:U98)</f>
        <v>0</v>
      </c>
      <c s="348"/>
      <c s="348"/>
      <c s="380"/>
      <c s="396"/>
      <c s="396"/>
      <c s="396"/>
      <c s="348"/>
      <c s="348"/>
      <c s="397"/>
      <c s="348"/>
      <c s="340"/>
      <c s="340"/>
      <c s="380"/>
      <c s="380"/>
      <c s="348"/>
      <c s="340"/>
      <c s="348"/>
      <c s="334">
        <f>C98+D98</f>
        <v>7835</v>
      </c>
      <c s="334">
        <f>L02!C626</f>
        <v>7835</v>
      </c>
      <c s="334">
        <f>V98-W98</f>
        <v>0</v>
      </c>
      <c s="340"/>
    </row>
    <row customHeight="1" ht="17.25">
      <c s="73">
        <v>20806</v>
      </c>
      <c s="81" t="s">
        <v>1437</v>
      </c>
      <c s="348"/>
      <c s="334">
        <f>SUM(E99:U99)</f>
        <v>0</v>
      </c>
      <c s="348"/>
      <c s="348"/>
      <c s="380"/>
      <c s="396"/>
      <c s="396"/>
      <c s="396"/>
      <c s="348"/>
      <c s="348"/>
      <c s="397"/>
      <c s="348"/>
      <c s="340"/>
      <c s="340"/>
      <c s="380"/>
      <c s="380"/>
      <c s="348"/>
      <c s="340"/>
      <c s="348"/>
      <c s="334">
        <f>C99+D99</f>
        <v>0</v>
      </c>
      <c s="334">
        <f>L02!C632</f>
        <v>0</v>
      </c>
      <c s="334">
        <f>V99-W99</f>
        <v>0</v>
      </c>
      <c s="340"/>
    </row>
    <row customHeight="1" ht="17.25">
      <c s="73">
        <v>20807</v>
      </c>
      <c s="81" t="s">
        <v>1441</v>
      </c>
      <c s="348">
        <v>197</v>
      </c>
      <c s="334">
        <f>SUM(E100:U100)</f>
        <v>2232</v>
      </c>
      <c s="348">
        <v>2232</v>
      </c>
      <c s="348"/>
      <c s="380"/>
      <c s="396"/>
      <c s="396"/>
      <c s="396"/>
      <c s="348"/>
      <c s="348"/>
      <c s="397"/>
      <c s="348"/>
      <c s="340"/>
      <c s="340"/>
      <c s="380"/>
      <c s="380"/>
      <c s="348"/>
      <c s="340"/>
      <c s="348"/>
      <c s="334">
        <f>C100+D100</f>
        <v>2429</v>
      </c>
      <c s="334">
        <f>L02!C636</f>
        <v>2429</v>
      </c>
      <c s="334">
        <f>V100-W100</f>
        <v>0</v>
      </c>
      <c s="340"/>
    </row>
    <row customHeight="1" ht="17.25">
      <c s="73">
        <v>20808</v>
      </c>
      <c s="81" t="s">
        <v>1455</v>
      </c>
      <c s="348">
        <v>2991</v>
      </c>
      <c s="334">
        <f>SUM(E101:U101)</f>
        <v>1850</v>
      </c>
      <c s="348">
        <v>1850</v>
      </c>
      <c s="348"/>
      <c s="380"/>
      <c s="396"/>
      <c s="396"/>
      <c s="396"/>
      <c s="348"/>
      <c s="348"/>
      <c s="397"/>
      <c s="348"/>
      <c s="340"/>
      <c s="340"/>
      <c s="380"/>
      <c s="380"/>
      <c s="348"/>
      <c s="340"/>
      <c s="348"/>
      <c s="334">
        <f>C101+D101</f>
        <v>4841</v>
      </c>
      <c s="334">
        <f>L02!C650</f>
        <v>4841</v>
      </c>
      <c s="334">
        <f>V101-W101</f>
        <v>0</v>
      </c>
      <c s="340"/>
    </row>
    <row customHeight="1" ht="17.25">
      <c s="73">
        <v>20809</v>
      </c>
      <c s="81" t="s">
        <v>1463</v>
      </c>
      <c s="348">
        <v>6</v>
      </c>
      <c s="334">
        <f>SUM(E102:U102)</f>
        <v>93</v>
      </c>
      <c s="348">
        <v>94</v>
      </c>
      <c s="348"/>
      <c s="380"/>
      <c s="396"/>
      <c s="396"/>
      <c s="396"/>
      <c s="348">
        <v>-1</v>
      </c>
      <c s="348"/>
      <c s="397"/>
      <c s="348"/>
      <c s="340"/>
      <c s="340"/>
      <c s="380"/>
      <c s="380"/>
      <c s="348"/>
      <c s="340"/>
      <c s="348"/>
      <c s="334">
        <f>C102+D102</f>
        <v>99</v>
      </c>
      <c s="334">
        <f>L02!C658</f>
        <v>99</v>
      </c>
      <c s="334">
        <f>V102-W102</f>
        <v>0</v>
      </c>
      <c s="340"/>
    </row>
    <row customHeight="1" ht="17.25">
      <c s="73">
        <v>20810</v>
      </c>
      <c s="81" t="s">
        <v>1469</v>
      </c>
      <c s="348">
        <v>442</v>
      </c>
      <c s="334">
        <f>SUM(E103:U103)</f>
        <v>41</v>
      </c>
      <c s="348">
        <v>41</v>
      </c>
      <c s="348"/>
      <c s="380"/>
      <c s="396"/>
      <c s="396"/>
      <c s="396"/>
      <c s="348"/>
      <c s="348"/>
      <c s="397"/>
      <c s="348"/>
      <c s="340"/>
      <c s="340"/>
      <c s="380"/>
      <c s="380"/>
      <c s="348"/>
      <c s="340"/>
      <c s="348"/>
      <c s="334">
        <f>C103+D103</f>
        <v>483</v>
      </c>
      <c s="334">
        <f>L02!C664</f>
        <v>483</v>
      </c>
      <c s="334">
        <f>V103-W103</f>
        <v>0</v>
      </c>
      <c s="340"/>
    </row>
    <row customHeight="1" ht="17.25">
      <c s="73">
        <v>20811</v>
      </c>
      <c s="81" t="s">
        <v>1476</v>
      </c>
      <c s="348">
        <v>196</v>
      </c>
      <c s="334">
        <f>SUM(E104:U104)</f>
        <v>343</v>
      </c>
      <c s="348">
        <v>326</v>
      </c>
      <c s="348"/>
      <c s="380"/>
      <c s="399"/>
      <c s="396"/>
      <c s="396">
        <v>17</v>
      </c>
      <c s="348"/>
      <c s="348"/>
      <c s="397"/>
      <c s="348"/>
      <c s="340"/>
      <c s="340"/>
      <c s="380"/>
      <c s="380"/>
      <c s="348"/>
      <c s="340"/>
      <c s="348"/>
      <c s="334">
        <f>C104+D104</f>
        <v>539</v>
      </c>
      <c s="334">
        <f>L02!C671</f>
        <v>539</v>
      </c>
      <c s="334">
        <f>V104-W104</f>
        <v>0</v>
      </c>
      <c s="340"/>
    </row>
    <row customHeight="1" ht="17.25">
      <c s="73">
        <v>20815</v>
      </c>
      <c s="81" t="s">
        <v>1481</v>
      </c>
      <c s="348">
        <v>5</v>
      </c>
      <c s="334">
        <f>SUM(E105:U105)</f>
        <v>240</v>
      </c>
      <c s="348">
        <v>240</v>
      </c>
      <c s="348"/>
      <c s="380"/>
      <c s="396"/>
      <c s="396"/>
      <c s="396"/>
      <c s="348"/>
      <c s="348"/>
      <c s="397"/>
      <c s="348"/>
      <c s="340"/>
      <c s="340"/>
      <c s="380"/>
      <c s="380"/>
      <c s="348"/>
      <c s="340"/>
      <c s="348"/>
      <c s="334">
        <f>C105+D105</f>
        <v>245</v>
      </c>
      <c s="334">
        <f>L02!C679</f>
        <v>245</v>
      </c>
      <c s="334">
        <f>V105-W105</f>
        <v>0</v>
      </c>
      <c s="340"/>
    </row>
    <row customHeight="1" ht="17.25">
      <c s="73">
        <v>20816</v>
      </c>
      <c s="81" t="s">
        <v>1486</v>
      </c>
      <c s="348">
        <v>38</v>
      </c>
      <c s="334">
        <f>SUM(E106:U106)</f>
        <v>0</v>
      </c>
      <c s="348"/>
      <c s="348"/>
      <c s="380"/>
      <c s="396"/>
      <c s="396"/>
      <c s="396"/>
      <c s="348"/>
      <c s="348"/>
      <c s="397"/>
      <c s="348"/>
      <c s="340"/>
      <c s="340"/>
      <c s="380"/>
      <c s="380"/>
      <c s="348"/>
      <c s="340"/>
      <c s="348"/>
      <c s="334">
        <f>C106+D106</f>
        <v>38</v>
      </c>
      <c s="334">
        <f>L02!C684</f>
        <v>38</v>
      </c>
      <c s="334">
        <f>V106-W106</f>
        <v>0</v>
      </c>
      <c s="340"/>
    </row>
    <row customHeight="1" ht="17.25">
      <c s="73">
        <v>20819</v>
      </c>
      <c s="81" t="s">
        <v>1488</v>
      </c>
      <c s="348">
        <v>3549</v>
      </c>
      <c s="334">
        <f>SUM(E107:U107)</f>
        <v>1054</v>
      </c>
      <c s="348">
        <v>1054</v>
      </c>
      <c s="348"/>
      <c s="380"/>
      <c s="396"/>
      <c s="396"/>
      <c s="396"/>
      <c s="348"/>
      <c s="348"/>
      <c s="397"/>
      <c s="348"/>
      <c s="340"/>
      <c s="340"/>
      <c s="380"/>
      <c s="380"/>
      <c s="348"/>
      <c s="340"/>
      <c s="348"/>
      <c s="334">
        <f>C107+D107</f>
        <v>4603</v>
      </c>
      <c s="334">
        <f>L02!C689</f>
        <v>4603</v>
      </c>
      <c s="334">
        <f>V107-W107</f>
        <v>0</v>
      </c>
      <c s="340"/>
    </row>
    <row customHeight="1" ht="17.25">
      <c s="73">
        <v>20820</v>
      </c>
      <c s="81" t="s">
        <v>1491</v>
      </c>
      <c s="348">
        <v>72</v>
      </c>
      <c s="334">
        <f>SUM(E108:U108)</f>
        <v>88</v>
      </c>
      <c s="348">
        <v>88</v>
      </c>
      <c s="348"/>
      <c s="380"/>
      <c s="396"/>
      <c s="396"/>
      <c s="396"/>
      <c s="348"/>
      <c s="348"/>
      <c s="397"/>
      <c s="348"/>
      <c s="340"/>
      <c s="340"/>
      <c s="380"/>
      <c s="380"/>
      <c s="348"/>
      <c s="340"/>
      <c s="348"/>
      <c s="334">
        <f>C108+D108</f>
        <v>160</v>
      </c>
      <c s="334">
        <f>L02!C692</f>
        <v>160</v>
      </c>
      <c s="334">
        <f>V108-W108</f>
        <v>0</v>
      </c>
      <c s="340"/>
    </row>
    <row customHeight="1" ht="17.25">
      <c s="73">
        <v>20821</v>
      </c>
      <c s="81" t="s">
        <v>1494</v>
      </c>
      <c s="348">
        <v>568</v>
      </c>
      <c s="334">
        <f>SUM(E109:U109)</f>
        <v>0</v>
      </c>
      <c s="348"/>
      <c s="348"/>
      <c s="380"/>
      <c s="396"/>
      <c s="396"/>
      <c s="396"/>
      <c s="348"/>
      <c s="348"/>
      <c s="397"/>
      <c s="348"/>
      <c s="340"/>
      <c s="340"/>
      <c s="380"/>
      <c s="380"/>
      <c s="348"/>
      <c s="340"/>
      <c s="348"/>
      <c s="334">
        <f>C109+D109</f>
        <v>568</v>
      </c>
      <c s="334">
        <f>L02!C695</f>
        <v>568</v>
      </c>
      <c s="334">
        <f>V109-W109</f>
        <v>0</v>
      </c>
      <c s="340"/>
    </row>
    <row customHeight="1" ht="17.25">
      <c s="73">
        <v>20824</v>
      </c>
      <c s="81" t="s">
        <v>1497</v>
      </c>
      <c s="348"/>
      <c s="334">
        <f>SUM(E110:U110)</f>
        <v>0</v>
      </c>
      <c s="348"/>
      <c s="348"/>
      <c s="380"/>
      <c s="396"/>
      <c s="396"/>
      <c s="396"/>
      <c s="348"/>
      <c s="348"/>
      <c s="397"/>
      <c s="348"/>
      <c s="340"/>
      <c s="340"/>
      <c s="380"/>
      <c s="380"/>
      <c s="348"/>
      <c s="340"/>
      <c s="348"/>
      <c s="334">
        <f>C110+D110</f>
        <v>0</v>
      </c>
      <c s="334">
        <f>L02!C698</f>
        <v>0</v>
      </c>
      <c s="334">
        <f>V110-W110</f>
        <v>0</v>
      </c>
      <c s="340"/>
    </row>
    <row customHeight="1" ht="17.25">
      <c s="73">
        <v>20825</v>
      </c>
      <c s="81" t="s">
        <v>1500</v>
      </c>
      <c s="348">
        <v>197</v>
      </c>
      <c s="334">
        <f>SUM(E111:U111)</f>
        <v>0</v>
      </c>
      <c s="348"/>
      <c s="348"/>
      <c s="380"/>
      <c s="396"/>
      <c s="396"/>
      <c s="396"/>
      <c s="348"/>
      <c s="348"/>
      <c s="397"/>
      <c s="348"/>
      <c s="340"/>
      <c s="340"/>
      <c s="380"/>
      <c s="380"/>
      <c s="348"/>
      <c s="340"/>
      <c s="348"/>
      <c s="334">
        <f>C111+D111</f>
        <v>197</v>
      </c>
      <c s="334">
        <f>L02!C701</f>
        <v>197</v>
      </c>
      <c s="334">
        <f>V111-W111</f>
        <v>0</v>
      </c>
      <c s="340"/>
    </row>
    <row customHeight="1" ht="17.25">
      <c s="73">
        <v>20899</v>
      </c>
      <c s="81" t="s">
        <v>2251</v>
      </c>
      <c s="348">
        <v>338</v>
      </c>
      <c s="334">
        <f>SUM(E112:U112)</f>
        <v>0</v>
      </c>
      <c s="348"/>
      <c s="348"/>
      <c s="380"/>
      <c s="396"/>
      <c s="396"/>
      <c s="396"/>
      <c s="348"/>
      <c s="348"/>
      <c s="397"/>
      <c s="348"/>
      <c s="340"/>
      <c s="340"/>
      <c s="380"/>
      <c s="380"/>
      <c s="348"/>
      <c s="340"/>
      <c s="348"/>
      <c s="334">
        <f>C112+D112</f>
        <v>338</v>
      </c>
      <c s="334">
        <f>L02!C704</f>
        <v>338</v>
      </c>
      <c s="334">
        <f>V112-W112</f>
        <v>0</v>
      </c>
      <c s="340"/>
    </row>
    <row customHeight="1" ht="17.25">
      <c s="73">
        <v>210</v>
      </c>
      <c s="84" t="s">
        <v>1505</v>
      </c>
      <c s="334">
        <f>SUM(C114:C122)</f>
        <v>16085</v>
      </c>
      <c s="334">
        <f>SUM(D114:D122)</f>
        <v>9045</v>
      </c>
      <c s="334">
        <f>SUM(E114:E122)</f>
        <v>3896</v>
      </c>
      <c s="334">
        <f>SUM(F114:F122)</f>
        <v>0</v>
      </c>
      <c s="376">
        <f>SUM(G114:G122)</f>
        <v>0</v>
      </c>
      <c s="376">
        <f>SUM(H114:H122)</f>
        <v>0</v>
      </c>
      <c s="376">
        <f>SUM(I114:I122)</f>
        <v>0</v>
      </c>
      <c s="376">
        <f>SUM(J114:J122)</f>
        <v>86</v>
      </c>
      <c s="334">
        <f>SUM(K114:K122)</f>
        <v>5063</v>
      </c>
      <c s="334">
        <f>SUM(L114:L122)</f>
        <v>0</v>
      </c>
      <c s="334">
        <f>SUM(M114:M122)</f>
        <v>0</v>
      </c>
      <c s="334">
        <f>SUM(N114:N122)</f>
        <v>0</v>
      </c>
      <c s="334">
        <f>SUM(O114:O122)</f>
        <v>0</v>
      </c>
      <c s="334">
        <f>SUM(P114:P122)</f>
        <v>0</v>
      </c>
      <c s="376">
        <f>SUM(Q114:Q122)</f>
        <v>0</v>
      </c>
      <c s="376">
        <f>SUM(R114:R122)</f>
        <v>0</v>
      </c>
      <c s="334">
        <f>SUM(S114:S122)</f>
        <v>0</v>
      </c>
      <c s="334">
        <f>SUM(T114:T122)</f>
        <v>0</v>
      </c>
      <c s="334">
        <f>SUM(U114:U122)</f>
        <v>0</v>
      </c>
      <c s="334">
        <f>SUM(V114:V122)</f>
        <v>25130</v>
      </c>
      <c s="334">
        <f>SUM(W114:W122)</f>
        <v>25130</v>
      </c>
      <c s="334">
        <f>SUM(X114:X122)</f>
        <v>0</v>
      </c>
      <c s="334">
        <f>SUM(Y114:Y122)</f>
        <v>0</v>
      </c>
    </row>
    <row customHeight="1" ht="17.25">
      <c s="73">
        <v>21001</v>
      </c>
      <c s="81" t="s">
        <v>1506</v>
      </c>
      <c s="348">
        <v>220</v>
      </c>
      <c s="334">
        <f>SUM(E114:U114)</f>
        <v>116</v>
      </c>
      <c s="348"/>
      <c s="348"/>
      <c s="380"/>
      <c s="396"/>
      <c s="396"/>
      <c s="396"/>
      <c s="348">
        <v>116</v>
      </c>
      <c s="348"/>
      <c s="397"/>
      <c s="348"/>
      <c s="340"/>
      <c s="340"/>
      <c s="380"/>
      <c s="380"/>
      <c s="348"/>
      <c s="340"/>
      <c s="348"/>
      <c s="334">
        <f>C114+D114</f>
        <v>336</v>
      </c>
      <c s="334">
        <f>L02!C707</f>
        <v>336</v>
      </c>
      <c s="334">
        <f>V114-W114</f>
        <v>0</v>
      </c>
      <c s="340"/>
    </row>
    <row customHeight="1" ht="17.25">
      <c s="73">
        <v>21002</v>
      </c>
      <c s="81" t="s">
        <v>1508</v>
      </c>
      <c s="348">
        <v>200</v>
      </c>
      <c s="379">
        <f>SUM(E115:U115)</f>
        <v>953</v>
      </c>
      <c s="348">
        <v>706</v>
      </c>
      <c s="348"/>
      <c s="380"/>
      <c s="396"/>
      <c s="396"/>
      <c s="396"/>
      <c s="348">
        <v>247</v>
      </c>
      <c s="348"/>
      <c s="397"/>
      <c s="348"/>
      <c s="340"/>
      <c s="340"/>
      <c s="380"/>
      <c s="380"/>
      <c s="348"/>
      <c s="340"/>
      <c s="348"/>
      <c s="334">
        <f>C115+D115</f>
        <v>1153</v>
      </c>
      <c s="334">
        <f>L02!C712</f>
        <v>1153</v>
      </c>
      <c s="334">
        <f>V115-W115</f>
        <v>0</v>
      </c>
      <c s="340"/>
    </row>
    <row customHeight="1" ht="17.25">
      <c s="73">
        <v>21003</v>
      </c>
      <c s="81" t="s">
        <v>1521</v>
      </c>
      <c s="348">
        <v>1633</v>
      </c>
      <c s="334">
        <f>SUM(E116:U116)</f>
        <v>-48</v>
      </c>
      <c s="348">
        <v>808</v>
      </c>
      <c s="348"/>
      <c s="380"/>
      <c s="396"/>
      <c s="396"/>
      <c s="396">
        <v>10</v>
      </c>
      <c s="348">
        <v>-866</v>
      </c>
      <c s="348"/>
      <c s="397"/>
      <c s="348"/>
      <c s="340"/>
      <c s="340"/>
      <c s="380"/>
      <c s="380"/>
      <c s="348"/>
      <c s="340"/>
      <c s="348"/>
      <c s="334">
        <f>C116+D116</f>
        <v>1585</v>
      </c>
      <c s="334">
        <f>L02!C725</f>
        <v>1585</v>
      </c>
      <c s="334">
        <f>V116-W116</f>
        <v>0</v>
      </c>
      <c s="340"/>
    </row>
    <row customHeight="1" ht="17.25">
      <c s="73">
        <v>21004</v>
      </c>
      <c s="81" t="s">
        <v>1525</v>
      </c>
      <c s="348">
        <v>1542</v>
      </c>
      <c s="334">
        <f>SUM(E117:U117)</f>
        <v>2474</v>
      </c>
      <c s="348">
        <v>1582</v>
      </c>
      <c s="348"/>
      <c s="380"/>
      <c s="396"/>
      <c s="396"/>
      <c s="396">
        <v>30</v>
      </c>
      <c s="348">
        <v>862</v>
      </c>
      <c s="348"/>
      <c s="397"/>
      <c s="348"/>
      <c s="340"/>
      <c s="340"/>
      <c s="380"/>
      <c s="380"/>
      <c s="348"/>
      <c s="340"/>
      <c s="348"/>
      <c s="334">
        <f>C117+D117</f>
        <v>4016</v>
      </c>
      <c s="334">
        <f>L02!C729</f>
        <v>4016</v>
      </c>
      <c s="334">
        <f>V117-W117</f>
        <v>0</v>
      </c>
      <c s="340"/>
    </row>
    <row customHeight="1" ht="17.25">
      <c s="73">
        <v>21005</v>
      </c>
      <c s="81" t="s">
        <v>1537</v>
      </c>
      <c s="348">
        <v>10169</v>
      </c>
      <c s="334">
        <f>SUM(E118:U118)</f>
        <v>3963</v>
      </c>
      <c s="348">
        <v>109</v>
      </c>
      <c s="348"/>
      <c s="380"/>
      <c s="396"/>
      <c s="396"/>
      <c s="396"/>
      <c s="348">
        <v>3854</v>
      </c>
      <c s="348"/>
      <c s="397"/>
      <c s="348"/>
      <c s="340"/>
      <c s="340"/>
      <c s="380"/>
      <c s="380"/>
      <c s="348"/>
      <c s="340"/>
      <c s="348"/>
      <c s="334">
        <f>C118+D118</f>
        <v>14132</v>
      </c>
      <c s="334">
        <f>L02!C741</f>
        <v>14132</v>
      </c>
      <c s="334">
        <f>V118-W118</f>
        <v>0</v>
      </c>
      <c s="340"/>
    </row>
    <row customHeight="1" ht="17.25">
      <c s="73">
        <v>21006</v>
      </c>
      <c s="81" t="s">
        <v>1547</v>
      </c>
      <c s="348">
        <v>6</v>
      </c>
      <c s="334">
        <f>SUM(E119:U119)</f>
        <v>40</v>
      </c>
      <c s="348">
        <v>41</v>
      </c>
      <c s="348"/>
      <c s="380"/>
      <c s="396"/>
      <c s="396"/>
      <c s="396">
        <v>2</v>
      </c>
      <c s="348">
        <v>-3</v>
      </c>
      <c s="348"/>
      <c s="397"/>
      <c s="348"/>
      <c s="340"/>
      <c s="340"/>
      <c s="380"/>
      <c s="380"/>
      <c s="348"/>
      <c s="340"/>
      <c s="348"/>
      <c s="334">
        <f>C119+D119</f>
        <v>46</v>
      </c>
      <c s="334">
        <f>L02!C751</f>
        <v>46</v>
      </c>
      <c s="334">
        <f>V119-W119</f>
        <v>0</v>
      </c>
      <c s="340"/>
    </row>
    <row customHeight="1" ht="17.25">
      <c s="73">
        <v>21007</v>
      </c>
      <c s="81" t="s">
        <v>1550</v>
      </c>
      <c s="348">
        <v>2019</v>
      </c>
      <c s="334">
        <f>SUM(E120:U120)</f>
        <v>1482</v>
      </c>
      <c s="348">
        <v>625</v>
      </c>
      <c s="348"/>
      <c s="380"/>
      <c s="396"/>
      <c s="396"/>
      <c s="396">
        <v>38</v>
      </c>
      <c s="348">
        <v>819</v>
      </c>
      <c s="348"/>
      <c s="397"/>
      <c s="348"/>
      <c s="340"/>
      <c s="340"/>
      <c s="380"/>
      <c s="380"/>
      <c s="348"/>
      <c s="340"/>
      <c s="348"/>
      <c s="334">
        <f>C120+D120</f>
        <v>3501</v>
      </c>
      <c s="334">
        <f>L02!C754</f>
        <v>3501</v>
      </c>
      <c s="334">
        <f>V120-W120</f>
        <v>0</v>
      </c>
      <c s="340"/>
    </row>
    <row customHeight="1" ht="17.25">
      <c s="73">
        <v>21010</v>
      </c>
      <c s="81" t="s">
        <v>1554</v>
      </c>
      <c s="348">
        <v>188</v>
      </c>
      <c s="334">
        <f>SUM(E121:U121)</f>
        <v>65</v>
      </c>
      <c s="348">
        <v>20</v>
      </c>
      <c s="348"/>
      <c s="380"/>
      <c s="396"/>
      <c s="396"/>
      <c s="396">
        <v>6</v>
      </c>
      <c s="348">
        <v>39</v>
      </c>
      <c s="348"/>
      <c s="397"/>
      <c s="348"/>
      <c s="340"/>
      <c s="340"/>
      <c s="380"/>
      <c s="380"/>
      <c s="348"/>
      <c s="340"/>
      <c s="348"/>
      <c s="334">
        <f>C121+D121</f>
        <v>253</v>
      </c>
      <c s="334">
        <f>L02!C758</f>
        <v>253</v>
      </c>
      <c s="334">
        <f>V121-W121</f>
        <v>0</v>
      </c>
      <c s="340"/>
    </row>
    <row customHeight="1" ht="17.25">
      <c s="73">
        <v>21099</v>
      </c>
      <c s="81" t="s">
        <v>2252</v>
      </c>
      <c s="348">
        <v>108</v>
      </c>
      <c s="334">
        <f>SUM(E122:U122)</f>
        <v>0</v>
      </c>
      <c s="348">
        <v>5</v>
      </c>
      <c s="348"/>
      <c s="380"/>
      <c s="396"/>
      <c s="396"/>
      <c s="396"/>
      <c s="348">
        <v>-5</v>
      </c>
      <c s="348"/>
      <c s="397"/>
      <c s="348"/>
      <c s="340"/>
      <c s="340"/>
      <c s="380"/>
      <c s="380"/>
      <c s="348"/>
      <c s="340"/>
      <c s="348"/>
      <c s="334">
        <f>C122+D122</f>
        <v>108</v>
      </c>
      <c s="334">
        <f>L02!C768</f>
        <v>108</v>
      </c>
      <c s="334">
        <f>V122-W122</f>
        <v>0</v>
      </c>
      <c s="340"/>
    </row>
    <row customHeight="1" ht="17.25">
      <c s="73">
        <v>211</v>
      </c>
      <c s="84" t="s">
        <v>1562</v>
      </c>
      <c s="334">
        <f>SUM(C124:C126,C128:C140)</f>
        <v>3240</v>
      </c>
      <c s="334">
        <f>SUM(D124:D126,D128:D140)</f>
        <v>914</v>
      </c>
      <c s="334">
        <f>SUM(E124:E126,E128:E140)</f>
        <v>3256</v>
      </c>
      <c s="338">
        <f>SUM(F124:F126,F128:F140)</f>
        <v>0</v>
      </c>
      <c s="376">
        <f>SUM(G124:G126,G128:G140)</f>
        <v>0</v>
      </c>
      <c s="376">
        <f>SUM(H124:H126,H128:H140)</f>
        <v>0</v>
      </c>
      <c s="376">
        <f>SUM(I124:I126,I128:I140)</f>
        <v>0</v>
      </c>
      <c s="376">
        <f>SUM(J124:J126,J128:J140)</f>
        <v>52</v>
      </c>
      <c s="334">
        <f>SUM(K124:K126,K128:K140)</f>
        <v>-2394</v>
      </c>
      <c s="334">
        <f>SUM(L124:L126,L128:L140)</f>
        <v>0</v>
      </c>
      <c s="334">
        <f>SUM(M124:M126,M128:M140)</f>
        <v>0</v>
      </c>
      <c s="334">
        <f>SUM(N124:N126,N128:N140)</f>
        <v>0</v>
      </c>
      <c s="334">
        <f>SUM(O124:O126,O128:O140)</f>
        <v>0</v>
      </c>
      <c s="334">
        <f>SUM(P124:P126,P128:P140)</f>
        <v>0</v>
      </c>
      <c s="376">
        <f>SUM(Q124:Q126,Q128:Q140)</f>
        <v>0</v>
      </c>
      <c s="376">
        <f>SUM(R124:R126,R128:R140)</f>
        <v>0</v>
      </c>
      <c s="334">
        <f>SUM(S124:S126,S128:S140)</f>
        <v>0</v>
      </c>
      <c s="334">
        <f>SUM(T124:T126,T128:T140)</f>
        <v>0</v>
      </c>
      <c s="334">
        <f>SUM(U124:U126,U128:U140)</f>
        <v>0</v>
      </c>
      <c s="334">
        <f>SUM(V124:V126,V128:V140)</f>
        <v>4154</v>
      </c>
      <c s="334">
        <f>SUM(W124:W126,W128:W140)</f>
        <v>4154</v>
      </c>
      <c s="334">
        <f>SUM(X124:X126,X128:X140)</f>
        <v>0</v>
      </c>
      <c s="334">
        <f>SUM(Y124:Y126,Y128:Y140)</f>
        <v>0</v>
      </c>
    </row>
    <row customHeight="1" ht="17.25">
      <c s="73">
        <v>21101</v>
      </c>
      <c s="81" t="s">
        <v>1563</v>
      </c>
      <c s="348">
        <v>603</v>
      </c>
      <c s="334">
        <f>SUM(E124:U124)</f>
        <v>677</v>
      </c>
      <c s="348"/>
      <c s="348"/>
      <c s="380"/>
      <c s="396"/>
      <c s="396"/>
      <c s="396">
        <v>30</v>
      </c>
      <c s="348">
        <v>647</v>
      </c>
      <c s="348"/>
      <c s="397"/>
      <c s="348"/>
      <c s="340"/>
      <c s="340"/>
      <c s="380"/>
      <c s="380"/>
      <c s="348"/>
      <c s="340"/>
      <c s="348"/>
      <c s="334">
        <f>C124+D124</f>
        <v>1280</v>
      </c>
      <c s="334">
        <f>L02!C771</f>
        <v>1280</v>
      </c>
      <c s="334">
        <f>V124-W124</f>
        <v>0</v>
      </c>
      <c s="340"/>
    </row>
    <row customHeight="1" ht="17.25">
      <c s="73">
        <v>21102</v>
      </c>
      <c s="81" t="s">
        <v>1569</v>
      </c>
      <c s="348"/>
      <c s="334">
        <f>SUM(E125:U125)</f>
        <v>42</v>
      </c>
      <c s="348"/>
      <c s="348"/>
      <c s="380"/>
      <c s="396"/>
      <c s="396"/>
      <c s="396"/>
      <c s="348">
        <v>42</v>
      </c>
      <c s="348"/>
      <c s="397"/>
      <c s="348"/>
      <c s="340"/>
      <c s="340"/>
      <c s="380"/>
      <c s="380"/>
      <c s="348"/>
      <c s="340"/>
      <c s="348"/>
      <c s="334">
        <f>C125+D125</f>
        <v>42</v>
      </c>
      <c s="334">
        <f>L02!C780</f>
        <v>42</v>
      </c>
      <c s="334">
        <f>V125-W125</f>
        <v>0</v>
      </c>
      <c s="340"/>
    </row>
    <row customHeight="1" ht="17.25">
      <c s="73">
        <v>21103</v>
      </c>
      <c s="81" t="s">
        <v>1573</v>
      </c>
      <c s="348">
        <v>572</v>
      </c>
      <c s="334">
        <f>SUM(E126:U126)</f>
        <v>13</v>
      </c>
      <c s="348">
        <v>130</v>
      </c>
      <c s="348"/>
      <c s="380"/>
      <c s="396"/>
      <c s="396"/>
      <c s="396">
        <v>22</v>
      </c>
      <c s="348">
        <v>-139</v>
      </c>
      <c s="348"/>
      <c s="397"/>
      <c s="348"/>
      <c s="340"/>
      <c s="340"/>
      <c s="380"/>
      <c s="380"/>
      <c s="348"/>
      <c s="340"/>
      <c s="348"/>
      <c s="334">
        <f>C126+D126</f>
        <v>585</v>
      </c>
      <c s="334">
        <f>L02!C784</f>
        <v>585</v>
      </c>
      <c s="334">
        <f>V126-W126</f>
        <v>0</v>
      </c>
      <c s="340"/>
    </row>
    <row customHeight="1" ht="17.25">
      <c s="73">
        <v>2110307</v>
      </c>
      <c s="81" t="s">
        <v>2253</v>
      </c>
      <c s="348"/>
      <c s="334">
        <f>SUM(E127:U127)</f>
        <v>49</v>
      </c>
      <c s="348">
        <v>30</v>
      </c>
      <c s="348"/>
      <c s="380"/>
      <c s="396"/>
      <c s="396"/>
      <c s="396"/>
      <c s="348">
        <v>19</v>
      </c>
      <c s="348"/>
      <c s="397"/>
      <c s="348"/>
      <c s="340"/>
      <c s="340"/>
      <c s="380"/>
      <c s="380"/>
      <c s="348"/>
      <c s="340"/>
      <c s="348"/>
      <c s="334">
        <f>C127+D127</f>
        <v>49</v>
      </c>
      <c s="334">
        <f>L02!C791</f>
        <v>49</v>
      </c>
      <c s="334">
        <f>V127-W127</f>
        <v>0</v>
      </c>
      <c s="340"/>
    </row>
    <row customHeight="1" ht="17.25">
      <c s="73">
        <v>21104</v>
      </c>
      <c s="81" t="s">
        <v>1582</v>
      </c>
      <c s="348"/>
      <c s="334">
        <f>SUM(E128:U128)</f>
        <v>153</v>
      </c>
      <c s="348">
        <v>770</v>
      </c>
      <c s="348"/>
      <c s="380"/>
      <c s="396"/>
      <c s="396"/>
      <c s="396"/>
      <c s="348">
        <v>-617</v>
      </c>
      <c s="348"/>
      <c s="397"/>
      <c s="348"/>
      <c s="340"/>
      <c s="340"/>
      <c s="380"/>
      <c s="380"/>
      <c s="348"/>
      <c s="340"/>
      <c s="348"/>
      <c s="334">
        <f>C128+D128</f>
        <v>153</v>
      </c>
      <c s="334">
        <f>L02!C793</f>
        <v>153</v>
      </c>
      <c s="334">
        <f>V128-W128</f>
        <v>0</v>
      </c>
      <c s="340"/>
    </row>
    <row customHeight="1" ht="17.25">
      <c s="73">
        <v>21105</v>
      </c>
      <c s="81" t="s">
        <v>1588</v>
      </c>
      <c s="348"/>
      <c s="334">
        <f>SUM(E129:U129)</f>
        <v>0</v>
      </c>
      <c s="348"/>
      <c s="348"/>
      <c s="380"/>
      <c s="396"/>
      <c s="396"/>
      <c s="396"/>
      <c s="348"/>
      <c s="348"/>
      <c s="397"/>
      <c s="348"/>
      <c s="340"/>
      <c s="340"/>
      <c s="380"/>
      <c s="380"/>
      <c s="348"/>
      <c s="340"/>
      <c s="348"/>
      <c s="334">
        <f>C129+D129</f>
        <v>0</v>
      </c>
      <c s="334">
        <f>L02!C799</f>
        <v>0</v>
      </c>
      <c s="334">
        <f>V129-W129</f>
        <v>0</v>
      </c>
      <c s="340"/>
    </row>
    <row customHeight="1" ht="17.25">
      <c s="73">
        <v>21106</v>
      </c>
      <c s="81" t="s">
        <v>1594</v>
      </c>
      <c s="348">
        <v>1561</v>
      </c>
      <c s="334">
        <f>SUM(E130:U130)</f>
        <v>160</v>
      </c>
      <c s="348">
        <v>2131</v>
      </c>
      <c s="348"/>
      <c s="380"/>
      <c s="396"/>
      <c s="396"/>
      <c s="396"/>
      <c s="348">
        <v>-1971</v>
      </c>
      <c s="348"/>
      <c s="397"/>
      <c s="348"/>
      <c s="340"/>
      <c s="340"/>
      <c s="380"/>
      <c s="380"/>
      <c s="348"/>
      <c s="340"/>
      <c s="348"/>
      <c s="334">
        <f>C130+D130</f>
        <v>1721</v>
      </c>
      <c s="334">
        <f>L02!C805</f>
        <v>1721</v>
      </c>
      <c s="334">
        <f>V130-W130</f>
        <v>0</v>
      </c>
      <c s="340"/>
    </row>
    <row customHeight="1" ht="17.25">
      <c s="73">
        <v>21107</v>
      </c>
      <c s="81" t="s">
        <v>1600</v>
      </c>
      <c s="348"/>
      <c s="334">
        <f>SUM(E131:U131)</f>
        <v>0</v>
      </c>
      <c s="348"/>
      <c s="348"/>
      <c s="380"/>
      <c s="396"/>
      <c s="396"/>
      <c s="396"/>
      <c s="348"/>
      <c s="348"/>
      <c s="397"/>
      <c s="348"/>
      <c s="340"/>
      <c s="340"/>
      <c s="380"/>
      <c s="380"/>
      <c s="348"/>
      <c s="340"/>
      <c s="348"/>
      <c s="334">
        <f>C131+D131</f>
        <v>0</v>
      </c>
      <c s="334">
        <f>L02!C811</f>
        <v>0</v>
      </c>
      <c s="334">
        <f>V131-W131</f>
        <v>0</v>
      </c>
      <c s="340"/>
    </row>
    <row customHeight="1" ht="17.25">
      <c s="73">
        <v>21108</v>
      </c>
      <c s="81" t="s">
        <v>1603</v>
      </c>
      <c s="348"/>
      <c s="334">
        <f>SUM(E132:U132)</f>
        <v>0</v>
      </c>
      <c s="348"/>
      <c s="348"/>
      <c s="380"/>
      <c s="396"/>
      <c s="396"/>
      <c s="396"/>
      <c s="348"/>
      <c s="348"/>
      <c s="397"/>
      <c s="348"/>
      <c s="340"/>
      <c s="340"/>
      <c s="380"/>
      <c s="380"/>
      <c s="348"/>
      <c s="340"/>
      <c s="348"/>
      <c s="334">
        <f>C132+D132</f>
        <v>0</v>
      </c>
      <c s="334">
        <f>L02!C814</f>
        <v>0</v>
      </c>
      <c s="334">
        <f>V132-W132</f>
        <v>0</v>
      </c>
      <c s="340"/>
    </row>
    <row customHeight="1" ht="17.25">
      <c s="73">
        <v>21109</v>
      </c>
      <c s="81" t="s">
        <v>2254</v>
      </c>
      <c s="348"/>
      <c s="334">
        <f>SUM(E133:U133)</f>
        <v>0</v>
      </c>
      <c s="348"/>
      <c s="348"/>
      <c s="380"/>
      <c s="396"/>
      <c s="396"/>
      <c s="396"/>
      <c s="348"/>
      <c s="348"/>
      <c s="397"/>
      <c s="348"/>
      <c s="340"/>
      <c s="340"/>
      <c s="380"/>
      <c s="380"/>
      <c s="348"/>
      <c s="340"/>
      <c s="348"/>
      <c s="334">
        <f>C133+D133</f>
        <v>0</v>
      </c>
      <c s="334">
        <f>L02!C817</f>
        <v>0</v>
      </c>
      <c s="334">
        <f>V133-W133</f>
        <v>0</v>
      </c>
      <c s="340"/>
    </row>
    <row customHeight="1" ht="17.25">
      <c s="73">
        <v>21110</v>
      </c>
      <c s="81" t="s">
        <v>2255</v>
      </c>
      <c s="348">
        <v>20</v>
      </c>
      <c s="334">
        <f>SUM(E134:U134)</f>
        <v>40</v>
      </c>
      <c s="348">
        <v>125</v>
      </c>
      <c s="348"/>
      <c s="380"/>
      <c s="396"/>
      <c s="396"/>
      <c s="396"/>
      <c s="348">
        <v>-85</v>
      </c>
      <c s="348"/>
      <c s="397"/>
      <c s="348"/>
      <c s="340"/>
      <c s="340"/>
      <c s="380"/>
      <c s="380"/>
      <c s="348"/>
      <c s="340"/>
      <c s="348"/>
      <c s="334">
        <f>C134+D134</f>
        <v>60</v>
      </c>
      <c s="334">
        <f>L02!C819</f>
        <v>60</v>
      </c>
      <c s="334">
        <f>V134-W134</f>
        <v>0</v>
      </c>
      <c s="340"/>
    </row>
    <row customHeight="1" ht="17.25">
      <c s="73">
        <v>21111</v>
      </c>
      <c s="81" t="s">
        <v>1610</v>
      </c>
      <c s="348">
        <v>153</v>
      </c>
      <c s="334">
        <f>SUM(E135:U135)</f>
        <v>-100</v>
      </c>
      <c s="348">
        <v>100</v>
      </c>
      <c s="348"/>
      <c s="380"/>
      <c s="396"/>
      <c s="396"/>
      <c s="396"/>
      <c s="348">
        <v>-200</v>
      </c>
      <c s="348"/>
      <c s="397"/>
      <c s="348"/>
      <c s="340"/>
      <c s="340"/>
      <c s="380"/>
      <c s="380"/>
      <c s="348"/>
      <c s="340"/>
      <c s="348"/>
      <c s="334">
        <f>C135+D135</f>
        <v>53</v>
      </c>
      <c s="334">
        <f>L02!C821</f>
        <v>53</v>
      </c>
      <c s="334">
        <f>V135-W135</f>
        <v>0</v>
      </c>
      <c s="340"/>
    </row>
    <row customHeight="1" ht="17.25">
      <c s="73">
        <v>21112</v>
      </c>
      <c s="81" t="s">
        <v>2256</v>
      </c>
      <c s="348">
        <v>331</v>
      </c>
      <c s="334">
        <f>SUM(E136:U136)</f>
        <v>-261</v>
      </c>
      <c s="348"/>
      <c s="348"/>
      <c s="380"/>
      <c s="396"/>
      <c s="396"/>
      <c s="396"/>
      <c s="348">
        <v>-261</v>
      </c>
      <c s="348"/>
      <c s="397"/>
      <c s="348"/>
      <c s="340"/>
      <c s="340"/>
      <c s="380"/>
      <c s="380"/>
      <c s="348"/>
      <c s="340"/>
      <c s="348"/>
      <c s="334">
        <f>C136+D136</f>
        <v>70</v>
      </c>
      <c s="334">
        <f>L02!C827</f>
        <v>70</v>
      </c>
      <c s="334">
        <f>V136-W136</f>
        <v>0</v>
      </c>
      <c s="340"/>
    </row>
    <row customHeight="1" ht="17.25">
      <c s="73">
        <v>21113</v>
      </c>
      <c s="81" t="s">
        <v>2257</v>
      </c>
      <c s="348"/>
      <c s="334">
        <f>SUM(E137:U137)</f>
        <v>0</v>
      </c>
      <c s="348"/>
      <c s="348"/>
      <c s="380"/>
      <c s="396"/>
      <c s="396"/>
      <c s="396"/>
      <c s="348"/>
      <c s="348"/>
      <c s="397"/>
      <c s="348"/>
      <c s="340"/>
      <c s="340"/>
      <c s="380"/>
      <c s="380"/>
      <c s="348"/>
      <c s="340"/>
      <c s="348"/>
      <c s="334">
        <f>C137+D137</f>
        <v>0</v>
      </c>
      <c s="334">
        <f>L02!C829</f>
        <v>0</v>
      </c>
      <c s="334">
        <f>V137-W137</f>
        <v>0</v>
      </c>
      <c s="340"/>
    </row>
    <row customHeight="1" ht="17.25">
      <c s="73">
        <v>21114</v>
      </c>
      <c s="81" t="s">
        <v>1620</v>
      </c>
      <c s="348"/>
      <c s="334">
        <f>SUM(E138:U138)</f>
        <v>0</v>
      </c>
      <c s="348"/>
      <c s="348"/>
      <c s="380"/>
      <c s="396"/>
      <c s="396"/>
      <c s="396"/>
      <c s="348"/>
      <c s="348"/>
      <c s="397"/>
      <c s="348"/>
      <c s="340"/>
      <c s="340"/>
      <c s="380"/>
      <c s="380"/>
      <c s="348"/>
      <c s="340"/>
      <c s="348"/>
      <c s="334">
        <f>C138+D138</f>
        <v>0</v>
      </c>
      <c s="334">
        <f>L02!C831</f>
        <v>0</v>
      </c>
      <c s="334">
        <f>V138-W138</f>
        <v>0</v>
      </c>
      <c s="340"/>
    </row>
    <row customHeight="1" ht="17.25">
      <c s="73">
        <v>21115</v>
      </c>
      <c s="81" t="s">
        <v>1631</v>
      </c>
      <c s="348"/>
      <c s="334">
        <f>SUM(E139:U139)</f>
        <v>0</v>
      </c>
      <c s="348"/>
      <c s="348"/>
      <c s="380"/>
      <c s="396"/>
      <c s="396"/>
      <c s="396"/>
      <c s="348"/>
      <c s="348"/>
      <c s="397"/>
      <c s="348"/>
      <c s="340"/>
      <c s="340"/>
      <c s="380"/>
      <c s="380"/>
      <c s="348"/>
      <c s="340"/>
      <c s="348"/>
      <c s="334">
        <f>C139+D139</f>
        <v>0</v>
      </c>
      <c s="334">
        <f>L02!C847</f>
        <v>0</v>
      </c>
      <c s="334">
        <f>V139-W139</f>
        <v>0</v>
      </c>
      <c s="340"/>
    </row>
    <row customHeight="1" ht="17.25">
      <c s="73">
        <v>21199</v>
      </c>
      <c s="81" t="s">
        <v>2258</v>
      </c>
      <c s="348"/>
      <c s="334">
        <f>SUM(E140:U140)</f>
        <v>190</v>
      </c>
      <c s="348"/>
      <c s="348"/>
      <c s="380"/>
      <c s="396"/>
      <c s="396"/>
      <c s="396"/>
      <c s="348">
        <v>190</v>
      </c>
      <c s="348"/>
      <c s="397"/>
      <c s="348"/>
      <c s="340"/>
      <c s="340"/>
      <c s="380"/>
      <c s="380"/>
      <c s="348"/>
      <c s="340"/>
      <c s="348"/>
      <c s="334">
        <f>C140+D140</f>
        <v>190</v>
      </c>
      <c s="334">
        <f>L02!C853</f>
        <v>190</v>
      </c>
      <c s="334">
        <f>V140-W140</f>
        <v>0</v>
      </c>
      <c s="340"/>
    </row>
    <row customHeight="1" ht="17.25">
      <c s="73">
        <v>212</v>
      </c>
      <c s="84" t="s">
        <v>1639</v>
      </c>
      <c s="334">
        <f>SUM(C142:C147)</f>
        <v>3030</v>
      </c>
      <c s="334">
        <f>SUM(D142:D147)</f>
        <v>5378</v>
      </c>
      <c s="334">
        <f>SUM(E142:E147)</f>
        <v>226</v>
      </c>
      <c s="334">
        <f>SUM(F142:F147)</f>
        <v>0</v>
      </c>
      <c s="376">
        <f>SUM(G142:G147)</f>
        <v>0</v>
      </c>
      <c s="376">
        <f>SUM(H142:H147)</f>
        <v>0</v>
      </c>
      <c s="376">
        <f>SUM(I142:I147)</f>
        <v>0</v>
      </c>
      <c s="376">
        <f>SUM(J142:J147)</f>
        <v>208</v>
      </c>
      <c s="334">
        <f>SUM(K142:K147)</f>
        <v>3599</v>
      </c>
      <c s="334">
        <f>SUM(L142:L147)</f>
        <v>0</v>
      </c>
      <c s="334">
        <f>SUM(M142:M147)</f>
        <v>0</v>
      </c>
      <c s="334">
        <f>SUM(N142:N147)</f>
        <v>0</v>
      </c>
      <c s="334">
        <f>SUM(O142:O147)</f>
        <v>0</v>
      </c>
      <c s="334">
        <f>SUM(P142:P147)</f>
        <v>1345</v>
      </c>
      <c s="376">
        <f>SUM(Q142:Q147)</f>
        <v>0</v>
      </c>
      <c s="376">
        <f>SUM(R142:R147)</f>
        <v>0</v>
      </c>
      <c s="334">
        <f>SUM(S142:S147)</f>
        <v>0</v>
      </c>
      <c s="334">
        <f>SUM(T142:T147)</f>
        <v>0</v>
      </c>
      <c s="334">
        <f>SUM(U142:U147)</f>
        <v>0</v>
      </c>
      <c s="334">
        <f>SUM(V142:V147)</f>
        <v>8408</v>
      </c>
      <c s="334">
        <f>SUM(W142:W147)</f>
        <v>8408</v>
      </c>
      <c s="334">
        <f>SUM(X142:X147)</f>
        <v>0</v>
      </c>
      <c s="334">
        <f>SUM(Y142:Y147)</f>
        <v>0</v>
      </c>
    </row>
    <row customHeight="1" ht="17.25">
      <c s="73">
        <v>21201</v>
      </c>
      <c s="81" t="s">
        <v>1640</v>
      </c>
      <c s="348">
        <v>888</v>
      </c>
      <c s="334">
        <f>SUM(E142:U142)</f>
        <v>1487</v>
      </c>
      <c s="348"/>
      <c s="348"/>
      <c s="380"/>
      <c s="396"/>
      <c s="396"/>
      <c s="396">
        <v>94</v>
      </c>
      <c s="348">
        <v>1048</v>
      </c>
      <c s="348"/>
      <c s="397"/>
      <c s="348"/>
      <c s="340"/>
      <c s="340">
        <v>345</v>
      </c>
      <c s="380"/>
      <c s="380"/>
      <c s="348"/>
      <c s="340"/>
      <c s="348"/>
      <c s="334">
        <f>C142+D142</f>
        <v>2375</v>
      </c>
      <c s="334">
        <f>L02!C856</f>
        <v>2375</v>
      </c>
      <c s="334">
        <f>V142-W142</f>
        <v>0</v>
      </c>
      <c s="340"/>
    </row>
    <row customHeight="1" ht="17.25">
      <c s="73">
        <v>21202</v>
      </c>
      <c s="81" t="s">
        <v>2259</v>
      </c>
      <c s="348">
        <v>211</v>
      </c>
      <c s="334">
        <f>SUM(E143:U143)</f>
        <v>380</v>
      </c>
      <c s="348"/>
      <c s="348"/>
      <c s="380"/>
      <c s="396"/>
      <c s="396"/>
      <c s="396"/>
      <c s="348">
        <v>380</v>
      </c>
      <c s="348"/>
      <c s="397"/>
      <c s="348"/>
      <c s="340"/>
      <c s="340"/>
      <c s="380"/>
      <c s="380"/>
      <c s="348"/>
      <c s="340"/>
      <c s="348"/>
      <c s="334">
        <f>C143+D143</f>
        <v>591</v>
      </c>
      <c s="334">
        <f>L02!C868</f>
        <v>591</v>
      </c>
      <c s="334">
        <f>V143-W143</f>
        <v>0</v>
      </c>
      <c s="340"/>
    </row>
    <row customHeight="1" ht="17.25">
      <c s="73">
        <v>21203</v>
      </c>
      <c s="81" t="s">
        <v>1651</v>
      </c>
      <c s="348">
        <v>1380</v>
      </c>
      <c s="334">
        <f>SUM(E144:U144)</f>
        <v>2378</v>
      </c>
      <c s="348">
        <v>20</v>
      </c>
      <c s="348"/>
      <c s="380"/>
      <c s="396"/>
      <c s="396"/>
      <c s="396">
        <v>106</v>
      </c>
      <c s="348">
        <v>1252</v>
      </c>
      <c s="348"/>
      <c s="397"/>
      <c s="348"/>
      <c s="340"/>
      <c s="340">
        <v>1000</v>
      </c>
      <c s="380"/>
      <c s="380"/>
      <c s="348"/>
      <c s="340"/>
      <c s="348"/>
      <c s="334">
        <f>C144+D144</f>
        <v>3758</v>
      </c>
      <c s="334">
        <f>L02!C870</f>
        <v>3758</v>
      </c>
      <c s="334">
        <f>V144-W144</f>
        <v>0</v>
      </c>
      <c s="340"/>
    </row>
    <row customHeight="1" ht="17.25">
      <c s="73">
        <v>21205</v>
      </c>
      <c s="81" t="s">
        <v>2260</v>
      </c>
      <c s="348">
        <v>551</v>
      </c>
      <c s="334">
        <f>SUM(E145:U145)</f>
        <v>944</v>
      </c>
      <c s="348"/>
      <c s="348"/>
      <c s="380"/>
      <c s="396"/>
      <c s="396"/>
      <c s="396">
        <v>8</v>
      </c>
      <c s="348">
        <v>936</v>
      </c>
      <c s="348"/>
      <c s="397"/>
      <c s="348"/>
      <c s="340"/>
      <c s="340"/>
      <c s="380"/>
      <c s="380"/>
      <c s="348"/>
      <c s="340"/>
      <c s="348"/>
      <c s="334">
        <f>C145+D145</f>
        <v>1495</v>
      </c>
      <c s="334">
        <f>L02!C873</f>
        <v>1495</v>
      </c>
      <c s="334">
        <f>V145-W145</f>
        <v>0</v>
      </c>
      <c s="340"/>
    </row>
    <row customHeight="1" ht="17.25">
      <c s="73">
        <v>21206</v>
      </c>
      <c s="81" t="s">
        <v>2261</v>
      </c>
      <c s="348"/>
      <c s="334">
        <f>SUM(E146:U146)</f>
        <v>0</v>
      </c>
      <c s="348"/>
      <c s="348"/>
      <c s="380"/>
      <c s="396"/>
      <c s="396"/>
      <c s="396"/>
      <c s="348"/>
      <c s="348"/>
      <c s="397"/>
      <c s="348"/>
      <c s="340"/>
      <c s="340"/>
      <c s="380"/>
      <c s="380"/>
      <c s="348"/>
      <c s="340"/>
      <c s="348"/>
      <c s="334">
        <f>C146+D146</f>
        <v>0</v>
      </c>
      <c s="334">
        <f>L02!C875</f>
        <v>0</v>
      </c>
      <c s="334">
        <f>V146-W146</f>
        <v>0</v>
      </c>
      <c s="340"/>
    </row>
    <row customHeight="1" ht="17.25">
      <c s="73">
        <v>21299</v>
      </c>
      <c s="81" t="s">
        <v>2262</v>
      </c>
      <c s="348"/>
      <c s="334">
        <f>SUM(E147:U147)</f>
        <v>189</v>
      </c>
      <c s="348">
        <v>206</v>
      </c>
      <c s="348"/>
      <c s="380"/>
      <c s="396"/>
      <c s="396"/>
      <c s="396"/>
      <c s="348">
        <v>-17</v>
      </c>
      <c s="348"/>
      <c s="397"/>
      <c s="348"/>
      <c s="340"/>
      <c s="340"/>
      <c s="380"/>
      <c s="380"/>
      <c s="348"/>
      <c s="340"/>
      <c s="348"/>
      <c s="334">
        <f>C147+D147</f>
        <v>189</v>
      </c>
      <c s="334">
        <f>L02!C877</f>
        <v>189</v>
      </c>
      <c s="334">
        <f>V147-W147</f>
        <v>0</v>
      </c>
      <c s="340"/>
    </row>
    <row customHeight="1" ht="17.25">
      <c s="73">
        <v>213</v>
      </c>
      <c s="193" t="s">
        <v>1660</v>
      </c>
      <c s="334">
        <f>SUM(C149:C151,C153:C159)</f>
        <v>23411</v>
      </c>
      <c s="334">
        <f>SUM(D149:D151,D153:D159)</f>
        <v>16480</v>
      </c>
      <c s="334">
        <f>SUM(E149:E151,E153:E159)</f>
        <v>20987</v>
      </c>
      <c s="334">
        <f>SUM(F149:F151,F153:F159)</f>
        <v>0</v>
      </c>
      <c s="376">
        <f>SUM(G149:G151,G153:G159)</f>
        <v>0</v>
      </c>
      <c s="376">
        <f>SUM(H149:H151,H153:H159)</f>
        <v>0</v>
      </c>
      <c s="376">
        <f>SUM(I149:I151,I153:I159)</f>
        <v>0</v>
      </c>
      <c s="376">
        <f>SUM(J149:J151,J153:J159)</f>
        <v>300</v>
      </c>
      <c s="334">
        <f>SUM(K149:K151,K153:K159)</f>
        <v>-6591</v>
      </c>
      <c s="334">
        <f>SUM(L149:L151,L153:L159)</f>
        <v>0</v>
      </c>
      <c s="334">
        <f>SUM(M149:M151,M153:M159)</f>
        <v>0</v>
      </c>
      <c s="334">
        <f>SUM(N149:N151,N153:N159)</f>
        <v>0</v>
      </c>
      <c s="334">
        <f>SUM(O149:O151,O153:O159)</f>
        <v>0</v>
      </c>
      <c s="334">
        <f>SUM(P149:P151,P153:P159)</f>
        <v>1784</v>
      </c>
      <c s="376">
        <f>SUM(Q149:Q151,Q153:Q159)</f>
        <v>0</v>
      </c>
      <c s="376">
        <f>SUM(R149:R151,R153:R159)</f>
        <v>0</v>
      </c>
      <c s="334">
        <f>SUM(S149:S151,S153:S159)</f>
        <v>0</v>
      </c>
      <c s="334">
        <f>SUM(T149:T151,T153:T159)</f>
        <v>0</v>
      </c>
      <c s="334">
        <f>SUM(U149:U151,U153:U159)</f>
        <v>0</v>
      </c>
      <c s="334">
        <f>SUM(V149:V151,V153:V159)</f>
        <v>39891</v>
      </c>
      <c s="334">
        <f>SUM(W149:W151,W153:W159)</f>
        <v>39891</v>
      </c>
      <c s="334">
        <f>SUM(X149:X151,X153:X159)</f>
        <v>0</v>
      </c>
      <c s="334">
        <f>SUM(Y149:Y151,Y153:Y159)</f>
        <v>0</v>
      </c>
    </row>
    <row customHeight="1" ht="17.25">
      <c s="82">
        <v>21301</v>
      </c>
      <c s="81" t="s">
        <v>1661</v>
      </c>
      <c s="348">
        <v>7405</v>
      </c>
      <c s="334">
        <f>SUM(E149:U149)</f>
        <v>6651</v>
      </c>
      <c s="348">
        <v>7460</v>
      </c>
      <c s="348"/>
      <c s="380"/>
      <c s="396"/>
      <c s="396"/>
      <c s="396">
        <v>111</v>
      </c>
      <c s="348">
        <v>-920</v>
      </c>
      <c s="348"/>
      <c s="397"/>
      <c s="348"/>
      <c s="340"/>
      <c s="340"/>
      <c s="380"/>
      <c s="380"/>
      <c s="348"/>
      <c s="340"/>
      <c s="348"/>
      <c s="334">
        <f>C149+D149</f>
        <v>14056</v>
      </c>
      <c s="334">
        <f>L02!C880</f>
        <v>14056</v>
      </c>
      <c s="334">
        <f>V149-W149</f>
        <v>0</v>
      </c>
      <c s="340"/>
    </row>
    <row customHeight="1" ht="17.25">
      <c s="73">
        <v>21302</v>
      </c>
      <c s="99" t="s">
        <v>1686</v>
      </c>
      <c s="348">
        <v>3405</v>
      </c>
      <c s="334">
        <f>SUM(E150:U150)</f>
        <v>1001</v>
      </c>
      <c s="348">
        <v>2415</v>
      </c>
      <c s="348"/>
      <c s="380"/>
      <c s="396"/>
      <c s="396"/>
      <c s="396">
        <v>3</v>
      </c>
      <c s="348">
        <v>-1417</v>
      </c>
      <c s="348"/>
      <c s="397"/>
      <c s="348"/>
      <c s="340"/>
      <c s="340"/>
      <c s="380"/>
      <c s="380"/>
      <c s="348"/>
      <c s="340"/>
      <c s="348"/>
      <c s="334">
        <f>C150+D150</f>
        <v>4406</v>
      </c>
      <c s="334">
        <f>L02!C909</f>
        <v>4406</v>
      </c>
      <c s="334">
        <f>V150-W150</f>
        <v>0</v>
      </c>
      <c s="340"/>
    </row>
    <row customHeight="1" ht="17.25">
      <c s="73">
        <v>21303</v>
      </c>
      <c s="81" t="s">
        <v>1712</v>
      </c>
      <c s="348">
        <v>6296</v>
      </c>
      <c s="334">
        <f>SUM(E151:U151)</f>
        <v>2478</v>
      </c>
      <c s="348">
        <v>7620</v>
      </c>
      <c s="348"/>
      <c s="380"/>
      <c s="396"/>
      <c s="396"/>
      <c s="396">
        <v>14</v>
      </c>
      <c s="348">
        <v>-5156</v>
      </c>
      <c s="348"/>
      <c s="397"/>
      <c s="348"/>
      <c s="340"/>
      <c s="340"/>
      <c s="380"/>
      <c s="380"/>
      <c s="348"/>
      <c s="340"/>
      <c s="348"/>
      <c s="334">
        <f>C151+D151</f>
        <v>8774</v>
      </c>
      <c s="334">
        <f>L02!C938</f>
        <v>8774</v>
      </c>
      <c s="334">
        <f>V151-W151</f>
        <v>0</v>
      </c>
      <c s="340"/>
    </row>
    <row customHeight="1" ht="17.25">
      <c s="73">
        <v>2130331</v>
      </c>
      <c s="81" t="s">
        <v>2263</v>
      </c>
      <c s="348"/>
      <c s="334">
        <f>SUM(E152:U152)</f>
        <v>251</v>
      </c>
      <c s="348">
        <v>230</v>
      </c>
      <c s="348"/>
      <c s="380"/>
      <c s="396"/>
      <c s="396"/>
      <c s="396"/>
      <c s="348">
        <v>21</v>
      </c>
      <c s="348"/>
      <c s="397"/>
      <c s="348"/>
      <c s="340"/>
      <c s="340"/>
      <c s="380"/>
      <c s="380"/>
      <c s="348"/>
      <c s="340"/>
      <c s="348"/>
      <c s="334">
        <f>C152+D152</f>
        <v>251</v>
      </c>
      <c s="334">
        <f>L02!C959</f>
        <v>251</v>
      </c>
      <c s="334">
        <f>V152-W152</f>
        <v>0</v>
      </c>
      <c s="340"/>
    </row>
    <row customHeight="1" ht="17.25">
      <c s="73">
        <v>21304</v>
      </c>
      <c s="81" t="s">
        <v>1735</v>
      </c>
      <c s="348"/>
      <c s="334">
        <f>SUM(E153:U153)</f>
        <v>0</v>
      </c>
      <c s="348"/>
      <c s="348"/>
      <c s="380"/>
      <c s="396"/>
      <c s="396"/>
      <c s="396"/>
      <c s="348"/>
      <c s="348"/>
      <c s="397"/>
      <c s="348"/>
      <c s="340"/>
      <c s="340"/>
      <c s="380"/>
      <c s="380"/>
      <c s="348"/>
      <c s="340"/>
      <c s="348"/>
      <c s="334">
        <f>C153+D153</f>
        <v>0</v>
      </c>
      <c s="334">
        <f>L02!C965</f>
        <v>0</v>
      </c>
      <c s="334">
        <f>V153-W153</f>
        <v>0</v>
      </c>
      <c s="340"/>
    </row>
    <row customHeight="1" ht="17.25">
      <c s="73">
        <v>21305</v>
      </c>
      <c s="81" t="s">
        <v>1743</v>
      </c>
      <c s="348">
        <v>2033</v>
      </c>
      <c s="334">
        <f>SUM(E154:U154)</f>
        <v>3187</v>
      </c>
      <c s="348">
        <v>1478</v>
      </c>
      <c s="348"/>
      <c s="380"/>
      <c s="396"/>
      <c s="396"/>
      <c s="396">
        <v>48</v>
      </c>
      <c s="348">
        <v>1661</v>
      </c>
      <c s="348"/>
      <c s="397"/>
      <c s="348"/>
      <c s="340"/>
      <c s="340"/>
      <c s="380"/>
      <c s="380"/>
      <c s="348"/>
      <c s="340"/>
      <c s="348"/>
      <c s="334">
        <f>C154+D154</f>
        <v>5220</v>
      </c>
      <c s="334">
        <f>L02!C976</f>
        <v>5220</v>
      </c>
      <c s="334">
        <f>V154-W154</f>
        <v>0</v>
      </c>
      <c s="340"/>
    </row>
    <row customHeight="1" ht="17.25">
      <c s="73">
        <v>21306</v>
      </c>
      <c s="81" t="s">
        <v>1751</v>
      </c>
      <c s="348">
        <v>1505</v>
      </c>
      <c s="334">
        <f>SUM(E155:U155)</f>
        <v>152</v>
      </c>
      <c s="348">
        <v>1538</v>
      </c>
      <c s="348"/>
      <c s="380"/>
      <c s="396"/>
      <c s="396"/>
      <c s="396">
        <v>7</v>
      </c>
      <c s="348">
        <v>-1393</v>
      </c>
      <c s="348"/>
      <c s="397"/>
      <c s="348"/>
      <c s="340"/>
      <c s="340"/>
      <c s="380"/>
      <c s="380"/>
      <c s="348"/>
      <c s="340"/>
      <c s="348"/>
      <c s="334">
        <f>C155+D155</f>
        <v>1657</v>
      </c>
      <c s="334">
        <f>L02!C987</f>
        <v>1657</v>
      </c>
      <c s="334">
        <f>V155-W155</f>
        <v>0</v>
      </c>
      <c s="340"/>
    </row>
    <row customHeight="1" ht="17.25">
      <c s="73">
        <v>21307</v>
      </c>
      <c s="81" t="s">
        <v>1756</v>
      </c>
      <c s="348">
        <v>2450</v>
      </c>
      <c s="334">
        <f>SUM(E156:U156)</f>
        <v>3062</v>
      </c>
      <c s="348">
        <v>161</v>
      </c>
      <c s="348"/>
      <c s="380"/>
      <c s="399"/>
      <c s="396"/>
      <c s="396">
        <v>117</v>
      </c>
      <c s="348">
        <v>1000</v>
      </c>
      <c s="348"/>
      <c s="397"/>
      <c s="348"/>
      <c s="340"/>
      <c s="340">
        <v>1784</v>
      </c>
      <c s="380"/>
      <c s="380"/>
      <c s="348"/>
      <c s="340"/>
      <c s="348"/>
      <c s="334">
        <f>C156+D156</f>
        <v>5512</v>
      </c>
      <c s="334">
        <f>L02!C993</f>
        <v>5512</v>
      </c>
      <c s="334">
        <f>V156-W156</f>
        <v>0</v>
      </c>
      <c s="340"/>
    </row>
    <row customHeight="1" ht="17.25">
      <c s="73">
        <v>21308</v>
      </c>
      <c s="81" t="s">
        <v>1763</v>
      </c>
      <c s="348">
        <v>115</v>
      </c>
      <c s="334">
        <f>SUM(E157:U157)</f>
        <v>-58</v>
      </c>
      <c s="348">
        <v>301</v>
      </c>
      <c s="348"/>
      <c s="380"/>
      <c s="396"/>
      <c s="400"/>
      <c s="396"/>
      <c s="348">
        <v>-359</v>
      </c>
      <c s="348"/>
      <c s="397"/>
      <c s="348"/>
      <c s="340"/>
      <c s="340"/>
      <c s="380"/>
      <c s="380"/>
      <c s="348"/>
      <c s="340"/>
      <c s="348"/>
      <c s="334">
        <f>C157+D157</f>
        <v>57</v>
      </c>
      <c s="334">
        <f>L02!C1000</f>
        <v>57</v>
      </c>
      <c s="334">
        <f>V157-W157</f>
        <v>0</v>
      </c>
      <c s="340"/>
    </row>
    <row customHeight="1" ht="17.25">
      <c s="73">
        <v>21309</v>
      </c>
      <c s="81" t="s">
        <v>1767</v>
      </c>
      <c s="348"/>
      <c s="334">
        <f>SUM(E158:U158)</f>
        <v>0</v>
      </c>
      <c s="348">
        <v>5</v>
      </c>
      <c s="348"/>
      <c s="380"/>
      <c s="401"/>
      <c s="400"/>
      <c s="396"/>
      <c s="348">
        <v>-5</v>
      </c>
      <c s="348"/>
      <c s="397"/>
      <c s="348"/>
      <c s="340"/>
      <c s="340"/>
      <c s="380"/>
      <c s="380"/>
      <c s="348"/>
      <c s="340"/>
      <c s="348"/>
      <c s="334">
        <f>C158+D158</f>
        <v>0</v>
      </c>
      <c s="334">
        <f>L02!C1004</f>
        <v>0</v>
      </c>
      <c s="334">
        <f>V158-W158</f>
        <v>0</v>
      </c>
      <c s="340"/>
    </row>
    <row customHeight="1" ht="17.25">
      <c s="73">
        <v>21399</v>
      </c>
      <c s="81" t="s">
        <v>2264</v>
      </c>
      <c s="348">
        <v>202</v>
      </c>
      <c s="334">
        <f>SUM(E159:U159)</f>
        <v>7</v>
      </c>
      <c s="348">
        <v>9</v>
      </c>
      <c s="348"/>
      <c s="380"/>
      <c s="401"/>
      <c s="396"/>
      <c s="396"/>
      <c s="348">
        <v>-2</v>
      </c>
      <c s="348"/>
      <c s="397"/>
      <c s="348"/>
      <c s="340"/>
      <c s="340"/>
      <c s="380"/>
      <c s="380"/>
      <c s="348"/>
      <c s="340"/>
      <c s="348"/>
      <c s="334">
        <f>C159+D159</f>
        <v>209</v>
      </c>
      <c s="334">
        <f>L02!C1008</f>
        <v>209</v>
      </c>
      <c s="334">
        <f>V159-W159</f>
        <v>0</v>
      </c>
      <c s="340"/>
    </row>
    <row customHeight="1" ht="17.25">
      <c s="73">
        <v>214</v>
      </c>
      <c s="84" t="s">
        <v>1774</v>
      </c>
      <c s="334">
        <f>SUM(C161:C167)</f>
        <v>1359</v>
      </c>
      <c s="334">
        <f>SUM(D161:D167)</f>
        <v>8430</v>
      </c>
      <c s="334">
        <f>SUM(E161:E167)</f>
        <v>9730</v>
      </c>
      <c s="334">
        <f>SUM(F161:F167)</f>
        <v>0</v>
      </c>
      <c s="376">
        <f>SUM(G161:G167)</f>
        <v>0</v>
      </c>
      <c s="376">
        <f>SUM(H161:H167)</f>
        <v>0</v>
      </c>
      <c s="376">
        <f>SUM(I161:I167)</f>
        <v>0</v>
      </c>
      <c s="376">
        <f>SUM(J161:J167)</f>
        <v>58</v>
      </c>
      <c s="334">
        <f>SUM(K161:K167)</f>
        <v>-1358</v>
      </c>
      <c s="334">
        <f>SUM(L161:L167)</f>
        <v>0</v>
      </c>
      <c s="334">
        <f>SUM(M161:M167)</f>
        <v>0</v>
      </c>
      <c s="334">
        <f>SUM(N161:N167)</f>
        <v>0</v>
      </c>
      <c s="334">
        <f>SUM(O161:O167)</f>
        <v>0</v>
      </c>
      <c s="334">
        <f>SUM(P161:P167)</f>
        <v>0</v>
      </c>
      <c s="376">
        <f>SUM(Q161:Q167)</f>
        <v>0</v>
      </c>
      <c s="376">
        <f>SUM(R161:R167)</f>
        <v>0</v>
      </c>
      <c s="334">
        <f>SUM(S161:S167)</f>
        <v>0</v>
      </c>
      <c s="334">
        <f>SUM(T161:T167)</f>
        <v>0</v>
      </c>
      <c s="334">
        <f>SUM(U161:U167)</f>
        <v>0</v>
      </c>
      <c s="334">
        <f>SUM(V161:V167)</f>
        <v>9789</v>
      </c>
      <c s="334">
        <f>SUM(W161:W167)</f>
        <v>9789</v>
      </c>
      <c s="334">
        <f>SUM(X161:X167)</f>
        <v>0</v>
      </c>
      <c s="334">
        <f>SUM(Y161:Y167)</f>
        <v>0</v>
      </c>
    </row>
    <row customHeight="1" ht="17.25">
      <c s="73">
        <v>21401</v>
      </c>
      <c s="81" t="s">
        <v>1775</v>
      </c>
      <c s="348">
        <v>1359</v>
      </c>
      <c s="334">
        <f>SUM(E161:U161)</f>
        <v>4760</v>
      </c>
      <c s="348">
        <v>4405</v>
      </c>
      <c s="348"/>
      <c s="380"/>
      <c s="396"/>
      <c s="396"/>
      <c s="396">
        <v>58</v>
      </c>
      <c s="348">
        <v>297</v>
      </c>
      <c s="348"/>
      <c s="397"/>
      <c s="348"/>
      <c s="340"/>
      <c s="340"/>
      <c s="380"/>
      <c s="380"/>
      <c s="348"/>
      <c s="340"/>
      <c s="348"/>
      <c s="334">
        <f>C161+D161</f>
        <v>6119</v>
      </c>
      <c s="334">
        <f>L02!C1012</f>
        <v>6119</v>
      </c>
      <c s="334">
        <f>V161-W161</f>
        <v>0</v>
      </c>
      <c s="340"/>
    </row>
    <row customHeight="1" ht="17.25">
      <c s="73">
        <v>21402</v>
      </c>
      <c s="81" t="s">
        <v>1802</v>
      </c>
      <c s="348"/>
      <c s="334">
        <f>SUM(E162:U162)</f>
        <v>0</v>
      </c>
      <c s="348"/>
      <c s="348"/>
      <c s="380"/>
      <c s="396"/>
      <c s="396"/>
      <c s="396"/>
      <c s="348"/>
      <c s="348"/>
      <c s="397"/>
      <c s="348"/>
      <c s="340"/>
      <c s="340"/>
      <c s="380"/>
      <c s="380"/>
      <c s="348"/>
      <c s="340"/>
      <c s="348"/>
      <c s="334">
        <f>C162+D162</f>
        <v>0</v>
      </c>
      <c s="334">
        <f>L02!C1042</f>
        <v>0</v>
      </c>
      <c s="334">
        <f>V162-W162</f>
        <v>0</v>
      </c>
      <c s="340"/>
    </row>
    <row customHeight="1" ht="17.25">
      <c s="73">
        <v>21403</v>
      </c>
      <c s="81" t="s">
        <v>1809</v>
      </c>
      <c s="348"/>
      <c s="334">
        <f>SUM(E163:U163)</f>
        <v>0</v>
      </c>
      <c s="348"/>
      <c s="348"/>
      <c s="380"/>
      <c s="396"/>
      <c s="396"/>
      <c s="396"/>
      <c s="348"/>
      <c s="348"/>
      <c s="397"/>
      <c s="348"/>
      <c s="340"/>
      <c s="340"/>
      <c s="380"/>
      <c s="380"/>
      <c s="348"/>
      <c s="340"/>
      <c s="348"/>
      <c s="334">
        <f>C163+D163</f>
        <v>0</v>
      </c>
      <c s="334">
        <f>L02!C1052</f>
        <v>0</v>
      </c>
      <c s="334">
        <f>V163-W163</f>
        <v>0</v>
      </c>
      <c s="340"/>
    </row>
    <row customHeight="1" ht="17.25">
      <c s="73">
        <v>21404</v>
      </c>
      <c s="81" t="s">
        <v>1816</v>
      </c>
      <c s="348"/>
      <c s="334">
        <f>SUM(E164:U164)</f>
        <v>803</v>
      </c>
      <c s="348">
        <v>1132</v>
      </c>
      <c s="348"/>
      <c s="380"/>
      <c s="396"/>
      <c s="396"/>
      <c s="396"/>
      <c s="348">
        <v>-329</v>
      </c>
      <c s="348"/>
      <c s="397"/>
      <c s="348"/>
      <c s="340"/>
      <c s="340"/>
      <c s="380"/>
      <c s="380"/>
      <c s="348"/>
      <c s="340"/>
      <c s="348"/>
      <c s="334">
        <f>C164+D164</f>
        <v>803</v>
      </c>
      <c s="334">
        <f>L02!C1062</f>
        <v>803</v>
      </c>
      <c s="334">
        <f>V164-W164</f>
        <v>0</v>
      </c>
      <c s="340"/>
    </row>
    <row customHeight="1" ht="17.25">
      <c s="73">
        <v>21405</v>
      </c>
      <c s="81" t="s">
        <v>1821</v>
      </c>
      <c s="348"/>
      <c s="334">
        <f>SUM(E165:U165)</f>
        <v>0</v>
      </c>
      <c s="348"/>
      <c s="348"/>
      <c s="380"/>
      <c s="396"/>
      <c s="396"/>
      <c s="396"/>
      <c s="348"/>
      <c s="348"/>
      <c s="397"/>
      <c s="348"/>
      <c s="340"/>
      <c s="340"/>
      <c s="380"/>
      <c s="380"/>
      <c s="348"/>
      <c s="340"/>
      <c s="348"/>
      <c s="334">
        <f>C165+D165</f>
        <v>0</v>
      </c>
      <c s="334">
        <f>L02!C1067</f>
        <v>0</v>
      </c>
      <c s="334">
        <f>V165-W165</f>
        <v>0</v>
      </c>
      <c s="340"/>
    </row>
    <row customHeight="1" ht="17.25">
      <c s="73">
        <v>21406</v>
      </c>
      <c s="81" t="s">
        <v>1824</v>
      </c>
      <c s="348"/>
      <c s="334">
        <f>SUM(E166:U166)</f>
        <v>2867</v>
      </c>
      <c s="348">
        <v>4179</v>
      </c>
      <c s="348"/>
      <c s="380"/>
      <c s="396"/>
      <c s="396"/>
      <c s="396"/>
      <c s="348">
        <v>-1312</v>
      </c>
      <c s="348"/>
      <c s="397"/>
      <c s="348"/>
      <c s="340"/>
      <c s="340"/>
      <c s="380"/>
      <c s="380"/>
      <c s="348"/>
      <c s="340"/>
      <c s="348"/>
      <c s="334">
        <f>C166+D166</f>
        <v>2867</v>
      </c>
      <c s="403">
        <f>L02!C1074</f>
        <v>2867</v>
      </c>
      <c s="334">
        <f>V166-W166</f>
        <v>0</v>
      </c>
      <c s="340"/>
    </row>
    <row customHeight="1" ht="17.25">
      <c s="73">
        <v>21499</v>
      </c>
      <c s="81" t="s">
        <v>2265</v>
      </c>
      <c s="348"/>
      <c s="334">
        <f>SUM(E167:U167)</f>
        <v>0</v>
      </c>
      <c s="348">
        <v>14</v>
      </c>
      <c s="348"/>
      <c s="380"/>
      <c s="396"/>
      <c s="396"/>
      <c s="396"/>
      <c s="348">
        <v>-14</v>
      </c>
      <c s="348"/>
      <c s="397"/>
      <c s="348"/>
      <c s="340"/>
      <c s="340"/>
      <c s="380"/>
      <c s="380"/>
      <c s="348"/>
      <c s="340"/>
      <c s="348"/>
      <c s="334">
        <f>C167+D167</f>
        <v>0</v>
      </c>
      <c s="334">
        <f>L02!C1079</f>
        <v>0</v>
      </c>
      <c s="334">
        <f>V167-W167</f>
        <v>0</v>
      </c>
      <c s="340"/>
    </row>
    <row customHeight="1" ht="17.25">
      <c s="73">
        <v>215</v>
      </c>
      <c s="84" t="s">
        <v>1832</v>
      </c>
      <c s="334">
        <f>SUM(C169:C176)</f>
        <v>1503</v>
      </c>
      <c s="334">
        <f>SUM(D169:D176)</f>
        <v>983</v>
      </c>
      <c s="334">
        <f>SUM(E169:E176)</f>
        <v>953</v>
      </c>
      <c s="334">
        <f>SUM(F169:F176)</f>
        <v>0</v>
      </c>
      <c s="376">
        <f>SUM(G169:G176)</f>
        <v>0</v>
      </c>
      <c s="376">
        <f>SUM(H169:H176)</f>
        <v>0</v>
      </c>
      <c s="376">
        <f>SUM(I169:I176)</f>
        <v>0</v>
      </c>
      <c s="376">
        <f>SUM(J169:J176)</f>
        <v>55</v>
      </c>
      <c s="334">
        <f>SUM(K169:K176)</f>
        <v>-535</v>
      </c>
      <c s="334">
        <f>SUM(L169:L176)</f>
        <v>0</v>
      </c>
      <c s="334">
        <f>SUM(M169:M176)</f>
        <v>0</v>
      </c>
      <c s="334">
        <f>SUM(N169:N176)</f>
        <v>0</v>
      </c>
      <c s="334">
        <f>SUM(O169:O176)</f>
        <v>0</v>
      </c>
      <c s="334">
        <f>SUM(P169:P176)</f>
        <v>510</v>
      </c>
      <c s="376">
        <f>SUM(Q169:Q176)</f>
        <v>0</v>
      </c>
      <c s="376">
        <f>SUM(R169:R176)</f>
        <v>0</v>
      </c>
      <c s="334">
        <f>SUM(S169:S176)</f>
        <v>0</v>
      </c>
      <c s="334">
        <f>SUM(T169:T176)</f>
        <v>0</v>
      </c>
      <c s="334">
        <f>SUM(U169:U176)</f>
        <v>0</v>
      </c>
      <c s="334">
        <f>SUM(V169:V176)</f>
        <v>2486</v>
      </c>
      <c s="334">
        <f>SUM(W169:W176)</f>
        <v>2486</v>
      </c>
      <c s="334">
        <f>SUM(X169:X176)</f>
        <v>0</v>
      </c>
      <c s="334">
        <f>SUM(Y169:Y176)</f>
        <v>0</v>
      </c>
    </row>
    <row customHeight="1" ht="17.25">
      <c s="73">
        <v>21501</v>
      </c>
      <c s="81" t="s">
        <v>1833</v>
      </c>
      <c s="348"/>
      <c s="334">
        <f>SUM(E169:U169)</f>
        <v>15</v>
      </c>
      <c s="348">
        <v>20</v>
      </c>
      <c s="348"/>
      <c s="380"/>
      <c s="396"/>
      <c s="396"/>
      <c s="396"/>
      <c s="348">
        <v>-5</v>
      </c>
      <c s="348"/>
      <c s="397"/>
      <c s="348"/>
      <c s="340"/>
      <c s="340"/>
      <c s="380"/>
      <c s="380"/>
      <c s="348"/>
      <c s="340"/>
      <c s="348"/>
      <c s="334">
        <f>C169+D169</f>
        <v>15</v>
      </c>
      <c s="334">
        <f>L02!C1083</f>
        <v>15</v>
      </c>
      <c s="334">
        <f>V169-W169</f>
        <v>0</v>
      </c>
      <c s="340"/>
    </row>
    <row customHeight="1" ht="17.25">
      <c s="73">
        <v>21502</v>
      </c>
      <c s="81" t="s">
        <v>1840</v>
      </c>
      <c s="348">
        <v>76</v>
      </c>
      <c s="334">
        <f>SUM(E170:U170)</f>
        <v>318</v>
      </c>
      <c s="348">
        <v>20</v>
      </c>
      <c s="348"/>
      <c s="380"/>
      <c s="396"/>
      <c s="396"/>
      <c s="396">
        <v>7</v>
      </c>
      <c s="348">
        <v>291</v>
      </c>
      <c s="348"/>
      <c s="397"/>
      <c s="348"/>
      <c s="340"/>
      <c s="340"/>
      <c s="380"/>
      <c s="380"/>
      <c s="348"/>
      <c s="340"/>
      <c s="348"/>
      <c s="334">
        <f>C170+D170</f>
        <v>394</v>
      </c>
      <c s="334">
        <f>L02!C1093</f>
        <v>394</v>
      </c>
      <c s="334">
        <f>V170-W170</f>
        <v>0</v>
      </c>
      <c s="340"/>
    </row>
    <row customHeight="1" ht="17.25">
      <c s="73">
        <v>21503</v>
      </c>
      <c s="81" t="s">
        <v>1853</v>
      </c>
      <c s="348"/>
      <c s="334">
        <f>SUM(E171:U171)</f>
        <v>0</v>
      </c>
      <c s="348"/>
      <c s="348"/>
      <c s="380"/>
      <c s="396"/>
      <c s="396"/>
      <c s="396"/>
      <c s="348"/>
      <c s="348"/>
      <c s="397"/>
      <c s="348"/>
      <c s="340"/>
      <c s="340"/>
      <c s="380"/>
      <c s="380"/>
      <c s="348"/>
      <c s="340"/>
      <c s="348"/>
      <c s="334">
        <f>C171+D171</f>
        <v>0</v>
      </c>
      <c s="334">
        <f>L02!C1109</f>
        <v>0</v>
      </c>
      <c s="334">
        <f>V171-W171</f>
        <v>0</v>
      </c>
      <c s="340"/>
    </row>
    <row customHeight="1" ht="17.25">
      <c s="73">
        <v>21505</v>
      </c>
      <c s="81" t="s">
        <v>1855</v>
      </c>
      <c s="348">
        <v>48</v>
      </c>
      <c s="334">
        <f>SUM(E172:U172)</f>
        <v>-20</v>
      </c>
      <c s="348">
        <v>23</v>
      </c>
      <c s="348"/>
      <c s="380"/>
      <c s="396"/>
      <c s="396"/>
      <c s="396"/>
      <c s="348">
        <v>-43</v>
      </c>
      <c s="348"/>
      <c s="397"/>
      <c s="348"/>
      <c s="340"/>
      <c s="340"/>
      <c s="380"/>
      <c s="380"/>
      <c s="348"/>
      <c s="340"/>
      <c s="348"/>
      <c s="334">
        <f>C172+D172</f>
        <v>28</v>
      </c>
      <c s="334">
        <f>L02!C1114</f>
        <v>28</v>
      </c>
      <c s="334">
        <f>V172-W172</f>
        <v>0</v>
      </c>
      <c s="340"/>
    </row>
    <row customHeight="1" ht="17.25">
      <c s="73">
        <v>21506</v>
      </c>
      <c s="81" t="s">
        <v>1865</v>
      </c>
      <c s="348">
        <v>695</v>
      </c>
      <c s="334">
        <f>SUM(E173:U173)</f>
        <v>35</v>
      </c>
      <c s="348">
        <v>77</v>
      </c>
      <c s="348"/>
      <c s="380"/>
      <c s="396"/>
      <c s="396"/>
      <c s="396">
        <v>48</v>
      </c>
      <c s="348">
        <v>-90</v>
      </c>
      <c s="348"/>
      <c s="397"/>
      <c s="348"/>
      <c s="340"/>
      <c s="340"/>
      <c s="380"/>
      <c s="380"/>
      <c s="348"/>
      <c s="340"/>
      <c s="348"/>
      <c s="334">
        <f>C173+D173</f>
        <v>730</v>
      </c>
      <c s="334">
        <f>L02!C1128</f>
        <v>730</v>
      </c>
      <c s="334">
        <f>V173-W173</f>
        <v>0</v>
      </c>
      <c s="340"/>
    </row>
    <row customHeight="1" ht="17.25">
      <c s="73">
        <v>21507</v>
      </c>
      <c s="81" t="s">
        <v>1871</v>
      </c>
      <c s="348"/>
      <c s="334">
        <f>SUM(E174:U174)</f>
        <v>0</v>
      </c>
      <c s="348"/>
      <c s="348"/>
      <c s="380"/>
      <c s="396"/>
      <c s="396"/>
      <c s="396"/>
      <c s="348"/>
      <c s="348"/>
      <c s="397"/>
      <c s="348"/>
      <c s="340"/>
      <c s="340"/>
      <c s="380"/>
      <c s="380"/>
      <c s="348"/>
      <c s="340"/>
      <c s="348"/>
      <c s="334">
        <f>C174+D174</f>
        <v>0</v>
      </c>
      <c s="334">
        <f>L02!C1137</f>
        <v>0</v>
      </c>
      <c s="334">
        <f>V174-W174</f>
        <v>0</v>
      </c>
      <c s="340"/>
    </row>
    <row customHeight="1" ht="17.25">
      <c s="73">
        <v>21508</v>
      </c>
      <c s="81" t="s">
        <v>1875</v>
      </c>
      <c s="348">
        <v>422</v>
      </c>
      <c s="334">
        <f>SUM(E175:U175)</f>
        <v>694</v>
      </c>
      <c s="348"/>
      <c s="348"/>
      <c s="380"/>
      <c s="396"/>
      <c s="396"/>
      <c s="396"/>
      <c s="348">
        <v>184</v>
      </c>
      <c s="348"/>
      <c s="397"/>
      <c s="348"/>
      <c s="340"/>
      <c s="340">
        <v>510</v>
      </c>
      <c s="380"/>
      <c s="380"/>
      <c s="348"/>
      <c s="340"/>
      <c s="348"/>
      <c s="334">
        <f>C175+D175</f>
        <v>1116</v>
      </c>
      <c s="334">
        <f>L02!C1144</f>
        <v>1116</v>
      </c>
      <c s="334">
        <f>V175-W175</f>
        <v>0</v>
      </c>
      <c s="340"/>
    </row>
    <row customHeight="1" ht="17.25">
      <c s="73">
        <v>21599</v>
      </c>
      <c s="81" t="s">
        <v>2266</v>
      </c>
      <c s="348">
        <v>262</v>
      </c>
      <c s="334">
        <f>SUM(E176:U176)</f>
        <v>-59</v>
      </c>
      <c s="348">
        <v>813</v>
      </c>
      <c s="348"/>
      <c s="380"/>
      <c s="396"/>
      <c s="396"/>
      <c s="396"/>
      <c s="348">
        <v>-872</v>
      </c>
      <c s="348"/>
      <c s="397"/>
      <c s="348"/>
      <c s="340"/>
      <c s="340"/>
      <c s="380"/>
      <c s="380"/>
      <c s="348"/>
      <c s="340"/>
      <c s="348"/>
      <c s="334">
        <f>C176+D176</f>
        <v>203</v>
      </c>
      <c s="334">
        <f>L02!C1151</f>
        <v>203</v>
      </c>
      <c s="334">
        <f>V176-W176</f>
        <v>0</v>
      </c>
      <c s="340"/>
    </row>
    <row customHeight="1" ht="17.25">
      <c s="73">
        <v>216</v>
      </c>
      <c s="84" t="s">
        <v>1886</v>
      </c>
      <c s="334">
        <f>SUM(C178:C181)</f>
        <v>626</v>
      </c>
      <c s="334">
        <f>SUM(D178:D181)</f>
        <v>995</v>
      </c>
      <c s="334">
        <f>SUM(E178:E181)</f>
        <v>336</v>
      </c>
      <c s="334">
        <f>SUM(F178:F181)</f>
        <v>0</v>
      </c>
      <c s="376">
        <f>SUM(G178:G181)</f>
        <v>0</v>
      </c>
      <c s="376">
        <f>SUM(H178:H181)</f>
        <v>0</v>
      </c>
      <c s="376">
        <f>SUM(I178:I181)</f>
        <v>0</v>
      </c>
      <c s="376">
        <f>SUM(J178:J181)</f>
        <v>45</v>
      </c>
      <c s="334">
        <f>SUM(K178:K181)</f>
        <v>614</v>
      </c>
      <c s="334">
        <f>SUM(L178:L181)</f>
        <v>0</v>
      </c>
      <c s="334">
        <f>SUM(M178:M181)</f>
        <v>0</v>
      </c>
      <c s="334">
        <f>SUM(N178:N181)</f>
        <v>0</v>
      </c>
      <c s="334">
        <f>SUM(O178:O181)</f>
        <v>0</v>
      </c>
      <c s="334">
        <f>SUM(P178:P181)</f>
        <v>0</v>
      </c>
      <c s="376">
        <f>SUM(Q178:Q181)</f>
        <v>0</v>
      </c>
      <c s="376">
        <f>SUM(R178:R181)</f>
        <v>0</v>
      </c>
      <c s="334">
        <f>SUM(S178:S181)</f>
        <v>0</v>
      </c>
      <c s="334">
        <f>SUM(T178:T181)</f>
        <v>0</v>
      </c>
      <c s="334">
        <f>SUM(U178:U181)</f>
        <v>0</v>
      </c>
      <c s="334">
        <f>SUM(V178:V181)</f>
        <v>1621</v>
      </c>
      <c s="334">
        <f>SUM(W178:W181)</f>
        <v>1621</v>
      </c>
      <c s="334">
        <f>SUM(X178:X181)</f>
        <v>0</v>
      </c>
      <c s="334">
        <f>SUM(Y178:Y181)</f>
        <v>0</v>
      </c>
    </row>
    <row customHeight="1" ht="17.25">
      <c s="73">
        <v>21602</v>
      </c>
      <c s="81" t="s">
        <v>1887</v>
      </c>
      <c s="348">
        <v>216</v>
      </c>
      <c s="334">
        <f>SUM(E178:U178)</f>
        <v>566</v>
      </c>
      <c s="348">
        <v>243</v>
      </c>
      <c s="348"/>
      <c s="380"/>
      <c s="396"/>
      <c s="396"/>
      <c s="396">
        <v>20</v>
      </c>
      <c s="348">
        <v>303</v>
      </c>
      <c s="348"/>
      <c s="397"/>
      <c s="348"/>
      <c s="340"/>
      <c s="340"/>
      <c s="380"/>
      <c s="380"/>
      <c s="348"/>
      <c s="340"/>
      <c s="348"/>
      <c s="334">
        <f>C178+D178</f>
        <v>782</v>
      </c>
      <c s="334">
        <f>L02!C1159</f>
        <v>782</v>
      </c>
      <c s="334">
        <f>V178-W178</f>
        <v>0</v>
      </c>
      <c s="340"/>
    </row>
    <row customHeight="1" ht="17.25">
      <c s="73">
        <v>21605</v>
      </c>
      <c s="81" t="s">
        <v>1893</v>
      </c>
      <c s="348">
        <v>249</v>
      </c>
      <c s="334">
        <f>SUM(E179:U179)</f>
        <v>266</v>
      </c>
      <c s="348">
        <v>47</v>
      </c>
      <c s="348"/>
      <c s="380"/>
      <c s="396"/>
      <c s="396"/>
      <c s="396">
        <v>17</v>
      </c>
      <c s="348">
        <v>202</v>
      </c>
      <c s="348"/>
      <c s="397"/>
      <c s="348"/>
      <c s="340"/>
      <c s="340"/>
      <c s="380"/>
      <c s="380"/>
      <c s="348"/>
      <c s="340"/>
      <c s="348"/>
      <c s="334">
        <f>C179+D179</f>
        <v>515</v>
      </c>
      <c s="334">
        <f>L02!C1169</f>
        <v>515</v>
      </c>
      <c s="334">
        <f>V179-W179</f>
        <v>0</v>
      </c>
      <c s="340"/>
    </row>
    <row customHeight="1" ht="17.25">
      <c s="73">
        <v>21606</v>
      </c>
      <c s="81" t="s">
        <v>1897</v>
      </c>
      <c s="348">
        <v>161</v>
      </c>
      <c s="334">
        <f>SUM(E180:U180)</f>
        <v>141</v>
      </c>
      <c s="348">
        <v>26</v>
      </c>
      <c s="348"/>
      <c s="380"/>
      <c s="396"/>
      <c s="396"/>
      <c s="396">
        <v>8</v>
      </c>
      <c s="348">
        <v>107</v>
      </c>
      <c s="348"/>
      <c s="397"/>
      <c s="348"/>
      <c s="340"/>
      <c s="340"/>
      <c s="380"/>
      <c s="380"/>
      <c s="348"/>
      <c s="340"/>
      <c s="348"/>
      <c s="334">
        <f>C180+D180</f>
        <v>302</v>
      </c>
      <c s="334">
        <f>L02!C1176</f>
        <v>302</v>
      </c>
      <c s="334">
        <f>V180-W180</f>
        <v>0</v>
      </c>
      <c s="340"/>
    </row>
    <row customHeight="1" ht="17.25">
      <c s="73">
        <v>21699</v>
      </c>
      <c s="81" t="s">
        <v>2267</v>
      </c>
      <c s="348"/>
      <c s="334">
        <f>SUM(E181:U181)</f>
        <v>22</v>
      </c>
      <c s="348">
        <v>20</v>
      </c>
      <c s="348"/>
      <c s="380"/>
      <c s="396"/>
      <c s="396"/>
      <c s="396"/>
      <c s="348">
        <v>2</v>
      </c>
      <c s="348"/>
      <c s="397"/>
      <c s="348"/>
      <c s="340"/>
      <c s="340"/>
      <c s="380"/>
      <c s="380"/>
      <c s="348"/>
      <c s="340"/>
      <c s="348"/>
      <c s="334">
        <f>C181+D181</f>
        <v>22</v>
      </c>
      <c s="334">
        <f>L02!C1182</f>
        <v>22</v>
      </c>
      <c s="334">
        <f>V181-W181</f>
        <v>0</v>
      </c>
      <c s="340"/>
    </row>
    <row customHeight="1" ht="17.25">
      <c s="73">
        <v>217</v>
      </c>
      <c s="84" t="s">
        <v>1903</v>
      </c>
      <c s="334">
        <f>SUM(C183:C187)</f>
        <v>0</v>
      </c>
      <c s="334">
        <f>SUM(D183:D187)</f>
        <v>0</v>
      </c>
      <c s="334">
        <f>SUM(E183:E187)</f>
        <v>0</v>
      </c>
      <c s="334">
        <f>SUM(F183:F187)</f>
        <v>0</v>
      </c>
      <c s="376">
        <f>SUM(G183:G187)</f>
        <v>0</v>
      </c>
      <c s="376">
        <f>SUM(H183:H187)</f>
        <v>0</v>
      </c>
      <c s="376">
        <f>SUM(I183:I187)</f>
        <v>0</v>
      </c>
      <c s="376">
        <f>SUM(J183:J187)</f>
        <v>0</v>
      </c>
      <c s="334">
        <f>SUM(K183:K187)</f>
        <v>0</v>
      </c>
      <c s="334">
        <f>SUM(L183:L187)</f>
        <v>0</v>
      </c>
      <c s="334">
        <f>SUM(M183:M187)</f>
        <v>0</v>
      </c>
      <c s="334">
        <f>SUM(N183:N187)</f>
        <v>0</v>
      </c>
      <c s="334">
        <f>SUM(O183:O187)</f>
        <v>0</v>
      </c>
      <c s="334">
        <f>SUM(P183:P187)</f>
        <v>0</v>
      </c>
      <c s="376">
        <f>SUM(Q183:Q187)</f>
        <v>0</v>
      </c>
      <c s="376">
        <f>SUM(R183:R187)</f>
        <v>0</v>
      </c>
      <c s="334">
        <f>SUM(S183:S187)</f>
        <v>0</v>
      </c>
      <c s="334">
        <f>SUM(T183:T187)</f>
        <v>0</v>
      </c>
      <c s="334">
        <f>SUM(U183:U187)</f>
        <v>0</v>
      </c>
      <c s="334">
        <f>SUM(V183:V187)</f>
        <v>0</v>
      </c>
      <c s="334">
        <f>SUM(W183:W187)</f>
        <v>0</v>
      </c>
      <c s="334">
        <f>SUM(X183:X187)</f>
        <v>0</v>
      </c>
      <c s="334">
        <f>SUM(Y183:Y187)</f>
        <v>0</v>
      </c>
    </row>
    <row customHeight="1" ht="17.25">
      <c s="73">
        <v>21701</v>
      </c>
      <c s="81" t="s">
        <v>1904</v>
      </c>
      <c s="348"/>
      <c s="334">
        <f>SUM(E183:U183)</f>
        <v>0</v>
      </c>
      <c s="348"/>
      <c s="348"/>
      <c s="380"/>
      <c s="396"/>
      <c s="396"/>
      <c s="396"/>
      <c s="348"/>
      <c s="348"/>
      <c s="397"/>
      <c s="348"/>
      <c s="340"/>
      <c s="340"/>
      <c s="380"/>
      <c s="380"/>
      <c s="348"/>
      <c s="340"/>
      <c s="348"/>
      <c s="334">
        <f>C183+D183</f>
        <v>0</v>
      </c>
      <c s="334">
        <f>L02!C1186</f>
        <v>0</v>
      </c>
      <c s="334">
        <f>V183-W183</f>
        <v>0</v>
      </c>
      <c s="340"/>
    </row>
    <row customHeight="1" ht="17.25">
      <c s="73">
        <v>21702</v>
      </c>
      <c s="81" t="s">
        <v>1907</v>
      </c>
      <c s="348"/>
      <c s="334">
        <f>SUM(E184:U184)</f>
        <v>0</v>
      </c>
      <c s="348"/>
      <c s="348"/>
      <c s="380"/>
      <c s="396"/>
      <c s="396"/>
      <c s="396"/>
      <c s="348"/>
      <c s="348"/>
      <c s="397"/>
      <c s="348"/>
      <c s="340"/>
      <c s="340"/>
      <c s="380"/>
      <c s="380"/>
      <c s="348"/>
      <c s="340"/>
      <c s="348"/>
      <c s="334">
        <f>C184+D184</f>
        <v>0</v>
      </c>
      <c s="334">
        <f>L02!C1193</f>
        <v>0</v>
      </c>
      <c s="334">
        <f>V184-W184</f>
        <v>0</v>
      </c>
      <c s="340"/>
    </row>
    <row customHeight="1" ht="17.25">
      <c s="73">
        <v>21703</v>
      </c>
      <c s="81" t="s">
        <v>1917</v>
      </c>
      <c s="348"/>
      <c s="334">
        <f>SUM(E185:U185)</f>
        <v>0</v>
      </c>
      <c s="348"/>
      <c s="348"/>
      <c s="380"/>
      <c s="396"/>
      <c s="396"/>
      <c s="396"/>
      <c s="348"/>
      <c s="348"/>
      <c s="397"/>
      <c s="348"/>
      <c s="340"/>
      <c s="340"/>
      <c s="380"/>
      <c s="380"/>
      <c s="348"/>
      <c s="340"/>
      <c s="348"/>
      <c s="334">
        <f>C185+D185</f>
        <v>0</v>
      </c>
      <c s="334">
        <f>L02!C1203</f>
        <v>0</v>
      </c>
      <c s="334">
        <f>V185-W185</f>
        <v>0</v>
      </c>
      <c s="340"/>
    </row>
    <row customHeight="1" ht="17.25">
      <c s="73">
        <v>21704</v>
      </c>
      <c s="81" t="s">
        <v>1923</v>
      </c>
      <c s="348"/>
      <c s="334">
        <f>SUM(E186:U186)</f>
        <v>0</v>
      </c>
      <c s="348"/>
      <c s="348"/>
      <c s="380"/>
      <c s="396"/>
      <c s="396"/>
      <c s="396"/>
      <c s="348"/>
      <c s="348"/>
      <c s="397"/>
      <c s="348"/>
      <c s="340"/>
      <c s="340"/>
      <c s="380"/>
      <c s="380"/>
      <c s="348"/>
      <c s="340"/>
      <c s="348"/>
      <c s="334">
        <f>C186+D186</f>
        <v>0</v>
      </c>
      <c s="334">
        <f>L02!C1209</f>
        <v>0</v>
      </c>
      <c s="334">
        <f>V186-W186</f>
        <v>0</v>
      </c>
      <c s="340"/>
    </row>
    <row customHeight="1" ht="17.25">
      <c s="73">
        <v>21799</v>
      </c>
      <c s="81" t="s">
        <v>2268</v>
      </c>
      <c s="348"/>
      <c s="334">
        <f>SUM(E187:U187)</f>
        <v>0</v>
      </c>
      <c s="348"/>
      <c s="348"/>
      <c s="380"/>
      <c s="396"/>
      <c s="396"/>
      <c s="396"/>
      <c s="348"/>
      <c s="348"/>
      <c s="397"/>
      <c s="348"/>
      <c s="340"/>
      <c s="340"/>
      <c s="380"/>
      <c s="380"/>
      <c s="348"/>
      <c s="340"/>
      <c s="348"/>
      <c s="334">
        <f>C187+D187</f>
        <v>0</v>
      </c>
      <c s="334">
        <f>L02!C1212</f>
        <v>0</v>
      </c>
      <c s="334">
        <f>V187-W187</f>
        <v>0</v>
      </c>
      <c s="340"/>
    </row>
    <row customHeight="1" ht="17.25">
      <c s="73">
        <v>219</v>
      </c>
      <c s="84" t="s">
        <v>1928</v>
      </c>
      <c s="334">
        <f>SUM(C189:C197)</f>
        <v>0</v>
      </c>
      <c s="379">
        <f>SUM(D189:D197)</f>
        <v>0</v>
      </c>
      <c s="334">
        <f>SUM(E189:E197)</f>
        <v>0</v>
      </c>
      <c s="334">
        <f>SUM(F189:F197)</f>
        <v>0</v>
      </c>
      <c s="376">
        <f>SUM(G189:G197)</f>
        <v>0</v>
      </c>
      <c s="376">
        <f>SUM(H189:H197)</f>
        <v>0</v>
      </c>
      <c s="376">
        <f>SUM(I189:I197)</f>
        <v>0</v>
      </c>
      <c s="376">
        <f>SUM(J189:J197)</f>
        <v>0</v>
      </c>
      <c s="334">
        <f>SUM(K189:K197)</f>
        <v>0</v>
      </c>
      <c s="334">
        <f>SUM(L189:L197)</f>
        <v>0</v>
      </c>
      <c s="334">
        <f>SUM(M189:M197)</f>
        <v>0</v>
      </c>
      <c s="334">
        <f>SUM(N189:N197)</f>
        <v>0</v>
      </c>
      <c s="334">
        <f>SUM(O189:O197)</f>
        <v>0</v>
      </c>
      <c s="334">
        <f>SUM(P189:P197)</f>
        <v>0</v>
      </c>
      <c s="376">
        <f>SUM(Q189:Q197)</f>
        <v>0</v>
      </c>
      <c s="376">
        <f>SUM(R189:R197)</f>
        <v>0</v>
      </c>
      <c s="334">
        <f>SUM(S189:S197)</f>
        <v>0</v>
      </c>
      <c s="334">
        <f>SUM(T189:T197)</f>
        <v>0</v>
      </c>
      <c s="334">
        <f>SUM(U189:U197)</f>
        <v>0</v>
      </c>
      <c s="334">
        <f>SUM(V189:V197)</f>
        <v>0</v>
      </c>
      <c s="334">
        <f>SUM(W189:W197)</f>
        <v>0</v>
      </c>
      <c s="334">
        <f>SUM(X189:X197)</f>
        <v>0</v>
      </c>
      <c s="334">
        <f>SUM(Y189:Y197)</f>
        <v>0</v>
      </c>
    </row>
    <row customHeight="1" ht="17.25">
      <c s="73">
        <v>21901</v>
      </c>
      <c s="81" t="s">
        <v>1929</v>
      </c>
      <c s="348"/>
      <c s="334">
        <f>SUM(E189:U189)</f>
        <v>0</v>
      </c>
      <c s="348"/>
      <c s="348"/>
      <c s="380"/>
      <c s="396"/>
      <c s="396"/>
      <c s="396"/>
      <c s="348"/>
      <c s="348"/>
      <c s="397"/>
      <c s="348"/>
      <c s="340"/>
      <c s="340"/>
      <c s="380"/>
      <c s="380"/>
      <c s="348"/>
      <c s="340"/>
      <c s="348"/>
      <c s="334">
        <f>C189+D189</f>
        <v>0</v>
      </c>
      <c s="338">
        <f>L02!C1215</f>
        <v>0</v>
      </c>
      <c s="377">
        <f>V189-W189</f>
        <v>0</v>
      </c>
      <c s="357"/>
    </row>
    <row customHeight="1" ht="17.25">
      <c s="73">
        <v>21902</v>
      </c>
      <c s="81" t="s">
        <v>1930</v>
      </c>
      <c s="348"/>
      <c s="334">
        <f>SUM(E190:U190)</f>
        <v>0</v>
      </c>
      <c s="348"/>
      <c s="348"/>
      <c s="380"/>
      <c s="396"/>
      <c s="396"/>
      <c s="396"/>
      <c s="348"/>
      <c s="348"/>
      <c s="397"/>
      <c s="348"/>
      <c s="340"/>
      <c s="340"/>
      <c s="380"/>
      <c s="380"/>
      <c s="348"/>
      <c s="340"/>
      <c s="348"/>
      <c s="334">
        <f>C190+D190</f>
        <v>0</v>
      </c>
      <c s="338">
        <f>L02!C1216</f>
        <v>0</v>
      </c>
      <c s="377">
        <f>V190-W190</f>
        <v>0</v>
      </c>
      <c s="357"/>
    </row>
    <row customHeight="1" ht="17.25">
      <c s="73">
        <v>21903</v>
      </c>
      <c s="81" t="s">
        <v>1931</v>
      </c>
      <c s="348"/>
      <c s="334">
        <f>SUM(E191:U191)</f>
        <v>0</v>
      </c>
      <c s="348"/>
      <c s="348"/>
      <c s="380"/>
      <c s="396"/>
      <c s="396"/>
      <c s="396"/>
      <c s="348"/>
      <c s="348"/>
      <c s="397"/>
      <c s="348"/>
      <c s="340"/>
      <c s="340"/>
      <c s="380"/>
      <c s="380"/>
      <c s="348"/>
      <c s="340"/>
      <c s="348"/>
      <c s="334">
        <f>C191+D191</f>
        <v>0</v>
      </c>
      <c s="338">
        <f>L02!C1217</f>
        <v>0</v>
      </c>
      <c s="377">
        <f>V191-W191</f>
        <v>0</v>
      </c>
      <c s="357"/>
    </row>
    <row customHeight="1" ht="17.25">
      <c s="73">
        <v>21904</v>
      </c>
      <c s="81" t="s">
        <v>1932</v>
      </c>
      <c s="348"/>
      <c s="334">
        <f>SUM(E192:U192)</f>
        <v>0</v>
      </c>
      <c s="348"/>
      <c s="348"/>
      <c s="380"/>
      <c s="396"/>
      <c s="396"/>
      <c s="396"/>
      <c s="348"/>
      <c s="348"/>
      <c s="397"/>
      <c s="348"/>
      <c s="340"/>
      <c s="340"/>
      <c s="380"/>
      <c s="380"/>
      <c s="348"/>
      <c s="340"/>
      <c s="348"/>
      <c s="334">
        <f>C192+D192</f>
        <v>0</v>
      </c>
      <c s="338">
        <f>L02!C1218</f>
        <v>0</v>
      </c>
      <c s="377">
        <f>V192-W192</f>
        <v>0</v>
      </c>
      <c s="357"/>
    </row>
    <row customHeight="1" ht="17.25">
      <c s="73">
        <v>21905</v>
      </c>
      <c s="81" t="s">
        <v>1933</v>
      </c>
      <c s="348"/>
      <c s="334">
        <f>SUM(E193:U193)</f>
        <v>0</v>
      </c>
      <c s="348"/>
      <c s="348"/>
      <c s="380"/>
      <c s="396"/>
      <c s="396"/>
      <c s="396"/>
      <c s="348"/>
      <c s="348"/>
      <c s="397"/>
      <c s="348"/>
      <c s="340"/>
      <c s="340"/>
      <c s="380"/>
      <c s="380"/>
      <c s="348"/>
      <c s="340"/>
      <c s="348"/>
      <c s="334">
        <f>C193+D193</f>
        <v>0</v>
      </c>
      <c s="338">
        <f>L02!C1219</f>
        <v>0</v>
      </c>
      <c s="377">
        <f>V193-W193</f>
        <v>0</v>
      </c>
      <c s="357"/>
    </row>
    <row customHeight="1" ht="17.25">
      <c s="73">
        <v>21906</v>
      </c>
      <c s="81" t="s">
        <v>1661</v>
      </c>
      <c s="348"/>
      <c s="334">
        <f>SUM(E194:U194)</f>
        <v>0</v>
      </c>
      <c s="348"/>
      <c s="348"/>
      <c s="380"/>
      <c s="396"/>
      <c s="396"/>
      <c s="396"/>
      <c s="348"/>
      <c s="348"/>
      <c s="397"/>
      <c s="348"/>
      <c s="340"/>
      <c s="340"/>
      <c s="380"/>
      <c s="380"/>
      <c s="348"/>
      <c s="340"/>
      <c s="348"/>
      <c s="334">
        <f>C194+D194</f>
        <v>0</v>
      </c>
      <c s="338">
        <f>L02!C1220</f>
        <v>0</v>
      </c>
      <c s="377">
        <f>V194-W194</f>
        <v>0</v>
      </c>
      <c s="357"/>
    </row>
    <row customHeight="1" ht="17.25">
      <c s="73">
        <v>21907</v>
      </c>
      <c s="81" t="s">
        <v>1934</v>
      </c>
      <c s="348"/>
      <c s="334">
        <f>SUM(E195:U195)</f>
        <v>0</v>
      </c>
      <c s="348"/>
      <c s="348"/>
      <c s="380"/>
      <c s="396"/>
      <c s="396"/>
      <c s="396"/>
      <c s="348"/>
      <c s="348"/>
      <c s="397"/>
      <c s="348"/>
      <c s="340"/>
      <c s="340"/>
      <c s="380"/>
      <c s="380"/>
      <c s="348"/>
      <c s="340"/>
      <c s="348"/>
      <c s="334">
        <f>C195+D195</f>
        <v>0</v>
      </c>
      <c s="338">
        <f>L02!C1221</f>
        <v>0</v>
      </c>
      <c s="377">
        <f>V195-W195</f>
        <v>0</v>
      </c>
      <c s="357"/>
    </row>
    <row customHeight="1" ht="17.25">
      <c s="73">
        <v>21908</v>
      </c>
      <c s="81" t="s">
        <v>1935</v>
      </c>
      <c s="348"/>
      <c s="334">
        <f>SUM(E196:U196)</f>
        <v>0</v>
      </c>
      <c s="348"/>
      <c s="348"/>
      <c s="380"/>
      <c s="396"/>
      <c s="396"/>
      <c s="396"/>
      <c s="348"/>
      <c s="348"/>
      <c s="397"/>
      <c s="348"/>
      <c s="340"/>
      <c s="340"/>
      <c s="380"/>
      <c s="380"/>
      <c s="348"/>
      <c s="340"/>
      <c s="348"/>
      <c s="334">
        <f>C196+D196</f>
        <v>0</v>
      </c>
      <c s="338">
        <f>L02!C1222</f>
        <v>0</v>
      </c>
      <c s="377">
        <f>V196-W196</f>
        <v>0</v>
      </c>
      <c s="357"/>
    </row>
    <row customHeight="1" ht="17.25">
      <c s="73">
        <v>21999</v>
      </c>
      <c s="81" t="s">
        <v>1936</v>
      </c>
      <c s="348"/>
      <c s="334">
        <f>SUM(E197:U197)</f>
        <v>0</v>
      </c>
      <c s="348"/>
      <c s="348"/>
      <c s="380"/>
      <c s="396"/>
      <c s="396"/>
      <c s="396"/>
      <c s="348"/>
      <c s="348"/>
      <c s="397"/>
      <c s="348"/>
      <c s="340"/>
      <c s="340"/>
      <c s="380"/>
      <c s="380"/>
      <c s="348"/>
      <c s="340"/>
      <c s="348"/>
      <c s="334">
        <f>C197+D197</f>
        <v>0</v>
      </c>
      <c s="338">
        <f>L02!C1223</f>
        <v>0</v>
      </c>
      <c s="377">
        <f>V197-W197</f>
        <v>0</v>
      </c>
      <c s="357"/>
    </row>
    <row customHeight="1" ht="17.25">
      <c s="73">
        <v>220</v>
      </c>
      <c s="84" t="s">
        <v>1937</v>
      </c>
      <c s="334">
        <f>SUM(C199,C201,C203:C206)</f>
        <v>1064</v>
      </c>
      <c s="334">
        <f>SUM(D199,D201,D203:D206)</f>
        <v>2427</v>
      </c>
      <c s="334">
        <f>SUM(E199,E201,E203:E206)</f>
        <v>2142</v>
      </c>
      <c s="334">
        <f>SUM(F199,F201,F203:F206)</f>
        <v>0</v>
      </c>
      <c s="376">
        <f>SUM(G199,G201,G203:G206)</f>
        <v>0</v>
      </c>
      <c s="376">
        <f>SUM(H199,H201,H203:H206)</f>
        <v>0</v>
      </c>
      <c s="376">
        <f>SUM(I199,I201,I203:I206)</f>
        <v>0</v>
      </c>
      <c s="376">
        <f>SUM(J199,J201,J203:J206)</f>
        <v>26</v>
      </c>
      <c s="334">
        <f>SUM(K199,K201,K203:K206)</f>
        <v>259</v>
      </c>
      <c s="334">
        <f>SUM(L199,L201,L203:L206)</f>
        <v>0</v>
      </c>
      <c s="334">
        <f>SUM(M199,M201,M203:M206)</f>
        <v>0</v>
      </c>
      <c s="334">
        <f>SUM(N199,N201,N203:N206)</f>
        <v>0</v>
      </c>
      <c s="334">
        <f>SUM(O199,O201,O203:O206)</f>
        <v>0</v>
      </c>
      <c s="334">
        <f>SUM(P199,P201,P203:P206)</f>
        <v>0</v>
      </c>
      <c s="376">
        <f>SUM(Q199,Q201,Q203:Q206)</f>
        <v>0</v>
      </c>
      <c s="376">
        <f>SUM(R199,R201,R203:R206)</f>
        <v>0</v>
      </c>
      <c s="334">
        <f>SUM(S199,S201,S203:S206)</f>
        <v>0</v>
      </c>
      <c s="334">
        <f>SUM(T199,T201,T203:T206)</f>
        <v>0</v>
      </c>
      <c s="334">
        <f>SUM(U199,U201,U203:U206)</f>
        <v>0</v>
      </c>
      <c s="334">
        <f>SUM(V199,V201,V203:V206)</f>
        <v>3491</v>
      </c>
      <c s="338">
        <f>SUM(W199,W201,W203:W206)</f>
        <v>3491</v>
      </c>
      <c s="334">
        <f>SUM(X199,X201,X203:X206)</f>
        <v>0</v>
      </c>
      <c s="334">
        <f>SUM(Y199,Y201,Y203:Y206)</f>
        <v>0</v>
      </c>
    </row>
    <row customHeight="1" ht="17.25">
      <c s="73">
        <v>22001</v>
      </c>
      <c s="81" t="s">
        <v>1938</v>
      </c>
      <c s="348">
        <v>1036</v>
      </c>
      <c s="334">
        <f>SUM(E199:U199)</f>
        <v>2369</v>
      </c>
      <c s="348">
        <v>2142</v>
      </c>
      <c s="348"/>
      <c s="380"/>
      <c s="399"/>
      <c s="399"/>
      <c s="399">
        <v>26</v>
      </c>
      <c s="348">
        <v>201</v>
      </c>
      <c s="348"/>
      <c s="397"/>
      <c s="348"/>
      <c s="345"/>
      <c s="345"/>
      <c s="380"/>
      <c s="380"/>
      <c s="348"/>
      <c s="345"/>
      <c s="348"/>
      <c s="377">
        <f>C199+D199</f>
        <v>3405</v>
      </c>
      <c s="334">
        <f>L02!C1225</f>
        <v>3405</v>
      </c>
      <c s="379">
        <f>V199-W199</f>
        <v>0</v>
      </c>
      <c s="345"/>
    </row>
    <row customHeight="1" ht="17.25">
      <c s="73">
        <v>2200120</v>
      </c>
      <c s="82" t="s">
        <v>2269</v>
      </c>
      <c s="348"/>
      <c s="379">
        <f>SUM(E200:U200)</f>
        <v>36</v>
      </c>
      <c s="348"/>
      <c s="348"/>
      <c s="380"/>
      <c s="396"/>
      <c s="396"/>
      <c s="396"/>
      <c s="348">
        <v>36</v>
      </c>
      <c s="348"/>
      <c s="397"/>
      <c s="348"/>
      <c s="340"/>
      <c s="340"/>
      <c s="380"/>
      <c s="380"/>
      <c s="348"/>
      <c s="340"/>
      <c s="348"/>
      <c s="377">
        <f>C200+D200</f>
        <v>36</v>
      </c>
      <c s="334">
        <f>L02!C1243</f>
        <v>36</v>
      </c>
      <c s="379">
        <f>V200-W200</f>
        <v>0</v>
      </c>
      <c s="340"/>
    </row>
    <row customHeight="1" ht="17.25">
      <c s="73">
        <v>22002</v>
      </c>
      <c s="81" t="s">
        <v>1955</v>
      </c>
      <c s="348"/>
      <c s="334">
        <f>SUM(E201:U201)</f>
        <v>0</v>
      </c>
      <c s="348"/>
      <c s="348"/>
      <c s="380"/>
      <c s="401"/>
      <c s="401"/>
      <c s="401"/>
      <c s="348"/>
      <c s="348"/>
      <c s="397"/>
      <c s="348"/>
      <c s="357"/>
      <c s="357"/>
      <c s="380"/>
      <c s="380"/>
      <c s="348"/>
      <c s="357"/>
      <c s="348"/>
      <c s="334">
        <f>C201+D201</f>
        <v>0</v>
      </c>
      <c s="337">
        <f>L02!C1246</f>
        <v>0</v>
      </c>
      <c s="334">
        <f>V201-W201</f>
        <v>0</v>
      </c>
      <c s="357"/>
    </row>
    <row customHeight="1" ht="17.25">
      <c s="73">
        <v>2200214</v>
      </c>
      <c s="81" t="s">
        <v>2270</v>
      </c>
      <c s="348"/>
      <c s="334">
        <f>SUM(E202:U202)</f>
        <v>0</v>
      </c>
      <c s="348"/>
      <c s="348"/>
      <c s="380"/>
      <c s="396"/>
      <c s="396"/>
      <c s="396"/>
      <c s="348"/>
      <c s="348"/>
      <c s="397"/>
      <c s="348"/>
      <c s="340"/>
      <c s="340"/>
      <c s="380"/>
      <c s="380"/>
      <c s="348"/>
      <c s="340"/>
      <c s="348"/>
      <c s="334">
        <f>C202+D202</f>
        <v>0</v>
      </c>
      <c s="334">
        <f>L02!C1260</f>
        <v>0</v>
      </c>
      <c s="334">
        <f>V202-W202</f>
        <v>0</v>
      </c>
      <c s="340"/>
    </row>
    <row customHeight="1" ht="17.25">
      <c s="73">
        <v>22003</v>
      </c>
      <c s="81" t="s">
        <v>1971</v>
      </c>
      <c s="348"/>
      <c s="334">
        <f>SUM(E203:U203)</f>
        <v>0</v>
      </c>
      <c s="348"/>
      <c s="348"/>
      <c s="380"/>
      <c s="396"/>
      <c s="396"/>
      <c s="396"/>
      <c s="348"/>
      <c s="348"/>
      <c s="397"/>
      <c s="348"/>
      <c s="340"/>
      <c s="340"/>
      <c s="380"/>
      <c s="380"/>
      <c s="348"/>
      <c s="340"/>
      <c s="348"/>
      <c s="334">
        <f>C203+D203</f>
        <v>0</v>
      </c>
      <c s="334">
        <f>L02!C1266</f>
        <v>0</v>
      </c>
      <c s="334">
        <f>V203-W203</f>
        <v>0</v>
      </c>
      <c s="340"/>
    </row>
    <row customHeight="1" ht="17.25">
      <c s="73">
        <v>22004</v>
      </c>
      <c s="81" t="s">
        <v>1976</v>
      </c>
      <c s="348"/>
      <c s="334">
        <f>SUM(E204:U204)</f>
        <v>0</v>
      </c>
      <c s="348"/>
      <c s="348"/>
      <c s="380"/>
      <c s="396"/>
      <c s="396"/>
      <c s="396"/>
      <c s="348"/>
      <c s="348"/>
      <c s="397"/>
      <c s="348"/>
      <c s="340"/>
      <c s="340"/>
      <c s="380"/>
      <c s="380"/>
      <c s="348"/>
      <c s="340"/>
      <c s="348"/>
      <c s="334">
        <f>C204+D204</f>
        <v>0</v>
      </c>
      <c s="334">
        <f>L02!C1275</f>
        <v>0</v>
      </c>
      <c s="334">
        <f>V204-W204</f>
        <v>0</v>
      </c>
      <c s="340"/>
    </row>
    <row customHeight="1" ht="17.25">
      <c s="73">
        <v>22005</v>
      </c>
      <c s="81" t="s">
        <v>1986</v>
      </c>
      <c s="348">
        <v>28</v>
      </c>
      <c s="334">
        <f>SUM(E205:U205)</f>
        <v>58</v>
      </c>
      <c s="348"/>
      <c s="348"/>
      <c s="380"/>
      <c s="396"/>
      <c s="396"/>
      <c s="396"/>
      <c s="348">
        <v>58</v>
      </c>
      <c s="348"/>
      <c s="397"/>
      <c s="348"/>
      <c s="340"/>
      <c s="340"/>
      <c s="380"/>
      <c s="380"/>
      <c s="348"/>
      <c s="340"/>
      <c s="348"/>
      <c s="334">
        <f>C205+D205</f>
        <v>86</v>
      </c>
      <c s="334">
        <f>L02!C1288</f>
        <v>86</v>
      </c>
      <c s="334">
        <f>V205-W205</f>
        <v>0</v>
      </c>
      <c s="340"/>
    </row>
    <row customHeight="1" ht="17.25">
      <c s="73">
        <v>22099</v>
      </c>
      <c s="81" t="s">
        <v>1999</v>
      </c>
      <c s="348"/>
      <c s="334">
        <f>SUM(E206:U206)</f>
        <v>0</v>
      </c>
      <c s="348"/>
      <c s="348"/>
      <c s="380"/>
      <c s="396"/>
      <c s="396"/>
      <c s="396"/>
      <c s="348"/>
      <c s="348"/>
      <c s="397"/>
      <c s="348"/>
      <c s="340"/>
      <c s="404"/>
      <c s="405"/>
      <c s="380"/>
      <c s="348"/>
      <c s="340"/>
      <c s="348"/>
      <c s="334">
        <f>C206+D206</f>
        <v>0</v>
      </c>
      <c s="334">
        <f>L02!C1304</f>
        <v>0</v>
      </c>
      <c s="334">
        <f>V206-W206</f>
        <v>0</v>
      </c>
      <c s="340"/>
    </row>
    <row s="383" customFormat="1" customHeight="1" ht="17.25">
      <c s="73">
        <v>221</v>
      </c>
      <c s="84" t="s">
        <v>2000</v>
      </c>
      <c s="337">
        <f>SUM(C208:C210)</f>
        <v>2439</v>
      </c>
      <c s="334">
        <f>SUM(D208:D210)</f>
        <v>6385</v>
      </c>
      <c s="334">
        <f>SUM(E208:E210)</f>
        <v>8543</v>
      </c>
      <c s="334">
        <f>SUM(F208:F210)</f>
        <v>0</v>
      </c>
      <c s="376">
        <f>SUM(G208:G210)</f>
        <v>0</v>
      </c>
      <c s="376">
        <f>SUM(H208:H210)</f>
        <v>0</v>
      </c>
      <c s="376">
        <f>SUM(I208:I210)</f>
        <v>0</v>
      </c>
      <c s="376">
        <f>SUM(J208:J210)</f>
        <v>0</v>
      </c>
      <c s="334">
        <f>SUM(K208:K210)</f>
        <v>-2158</v>
      </c>
      <c s="334">
        <f>SUM(L208:L210)</f>
        <v>0</v>
      </c>
      <c s="334">
        <f>SUM(M208:M210)</f>
        <v>0</v>
      </c>
      <c s="334">
        <f>SUM(N208:N210)</f>
        <v>0</v>
      </c>
      <c s="334">
        <f>SUM(O208:O210)</f>
        <v>0</v>
      </c>
      <c s="334">
        <f>SUM(P208:P210)</f>
        <v>0</v>
      </c>
      <c s="376">
        <f>SUM(Q208:Q210)</f>
        <v>0</v>
      </c>
      <c s="376">
        <f>SUM(R208:R210)</f>
        <v>0</v>
      </c>
      <c s="334">
        <f>SUM(S208:S210)</f>
        <v>0</v>
      </c>
      <c s="334">
        <f>SUM(T208:T210)</f>
        <v>0</v>
      </c>
      <c s="334">
        <f>SUM(U208:U210)</f>
        <v>0</v>
      </c>
      <c s="334">
        <f>SUM(V208:V210)</f>
        <v>8824</v>
      </c>
      <c s="334">
        <f>SUM(W208:W210)</f>
        <v>8824</v>
      </c>
      <c s="334">
        <f>SUM(X208:X210)</f>
        <v>0</v>
      </c>
      <c s="334">
        <f>SUM(Y208:Y210)</f>
        <v>0</v>
      </c>
    </row>
    <row customHeight="1" ht="17.25">
      <c s="73">
        <v>22101</v>
      </c>
      <c s="81" t="s">
        <v>2001</v>
      </c>
      <c s="348">
        <v>2439</v>
      </c>
      <c s="334">
        <f>SUM(E208:U208)</f>
        <v>6385</v>
      </c>
      <c s="348">
        <v>8543</v>
      </c>
      <c s="348"/>
      <c s="380"/>
      <c s="396"/>
      <c s="396"/>
      <c s="396"/>
      <c s="348">
        <v>-2158</v>
      </c>
      <c s="348"/>
      <c s="397"/>
      <c s="348"/>
      <c s="340"/>
      <c s="340"/>
      <c s="380"/>
      <c s="380"/>
      <c s="348"/>
      <c s="340"/>
      <c s="348"/>
      <c s="334">
        <f>C208+D208</f>
        <v>8824</v>
      </c>
      <c s="334">
        <f>L02!C1306</f>
        <v>8824</v>
      </c>
      <c s="334">
        <f>V208-W208</f>
        <v>0</v>
      </c>
      <c s="340"/>
    </row>
    <row customHeight="1" ht="17.25">
      <c s="73">
        <v>22102</v>
      </c>
      <c s="81" t="s">
        <v>2010</v>
      </c>
      <c s="348"/>
      <c s="334">
        <f>SUM(E209:U209)</f>
        <v>0</v>
      </c>
      <c s="348"/>
      <c s="348"/>
      <c s="380"/>
      <c s="396"/>
      <c s="396"/>
      <c s="396"/>
      <c s="348"/>
      <c s="348"/>
      <c s="397"/>
      <c s="348"/>
      <c s="340"/>
      <c s="340"/>
      <c s="380"/>
      <c s="380"/>
      <c s="348"/>
      <c s="340"/>
      <c s="348"/>
      <c s="334">
        <f>C209+D209</f>
        <v>0</v>
      </c>
      <c s="334">
        <f>L02!C1315</f>
        <v>0</v>
      </c>
      <c s="334">
        <f>V209-W209</f>
        <v>0</v>
      </c>
      <c s="340"/>
    </row>
    <row customHeight="1" ht="17.25">
      <c s="73">
        <v>22103</v>
      </c>
      <c s="81" t="s">
        <v>2014</v>
      </c>
      <c s="348"/>
      <c s="334">
        <f>SUM(E210:U210)</f>
        <v>0</v>
      </c>
      <c s="348"/>
      <c s="348"/>
      <c s="380"/>
      <c s="399"/>
      <c s="396"/>
      <c s="396"/>
      <c s="348"/>
      <c s="348"/>
      <c s="397"/>
      <c s="348"/>
      <c s="340"/>
      <c s="340"/>
      <c s="380"/>
      <c s="380"/>
      <c s="348"/>
      <c s="340"/>
      <c s="348"/>
      <c s="334">
        <f>C210+D210</f>
        <v>0</v>
      </c>
      <c s="334">
        <f>L02!C1319</f>
        <v>0</v>
      </c>
      <c s="334">
        <f>V210-W210</f>
        <v>0</v>
      </c>
      <c s="340"/>
    </row>
    <row customHeight="1" ht="17.25">
      <c s="73">
        <v>222</v>
      </c>
      <c s="84" t="s">
        <v>2017</v>
      </c>
      <c s="334">
        <f>SUM(C212:C216)</f>
        <v>360</v>
      </c>
      <c s="334">
        <f>SUM(D212:D216)</f>
        <v>267</v>
      </c>
      <c s="334">
        <f>SUM(E212:E216)</f>
        <v>458</v>
      </c>
      <c s="334">
        <f>SUM(F212:F216)</f>
        <v>0</v>
      </c>
      <c s="376">
        <f>SUM(G212:G216)</f>
        <v>0</v>
      </c>
      <c s="376">
        <f>SUM(H212:H216)</f>
        <v>0</v>
      </c>
      <c s="376">
        <f>SUM(I212:I216)</f>
        <v>0</v>
      </c>
      <c s="376">
        <f>SUM(J212:J216)</f>
        <v>26</v>
      </c>
      <c s="334">
        <f>SUM(K212:K216)</f>
        <v>-217</v>
      </c>
      <c s="334">
        <f>SUM(L212:L216)</f>
        <v>0</v>
      </c>
      <c s="334">
        <f>SUM(M212:M216)</f>
        <v>0</v>
      </c>
      <c s="334">
        <f>SUM(N212:N216)</f>
        <v>0</v>
      </c>
      <c s="334">
        <f>SUM(O212:O216)</f>
        <v>0</v>
      </c>
      <c s="334">
        <f>SUM(P212:P216)</f>
        <v>0</v>
      </c>
      <c s="376">
        <f>SUM(Q212:Q216)</f>
        <v>0</v>
      </c>
      <c s="376">
        <f>SUM(R212:R216)</f>
        <v>0</v>
      </c>
      <c s="334">
        <f>SUM(S212:S216)</f>
        <v>0</v>
      </c>
      <c s="334">
        <f>SUM(T212:T216)</f>
        <v>0</v>
      </c>
      <c s="334">
        <f>SUM(U212:U216)</f>
        <v>0</v>
      </c>
      <c s="334">
        <f>SUM(V212:V216)</f>
        <v>627</v>
      </c>
      <c s="334">
        <f>SUM(W212:W216)</f>
        <v>627</v>
      </c>
      <c s="334">
        <f>SUM(X212:X216)</f>
        <v>0</v>
      </c>
      <c s="334">
        <f>SUM(Y212:Y216)</f>
        <v>0</v>
      </c>
    </row>
    <row customHeight="1" ht="17.25">
      <c s="73">
        <v>22201</v>
      </c>
      <c s="81" t="s">
        <v>2018</v>
      </c>
      <c s="348">
        <v>210</v>
      </c>
      <c s="334">
        <f>SUM(E212:U212)</f>
        <v>306</v>
      </c>
      <c s="348">
        <v>271</v>
      </c>
      <c s="348"/>
      <c s="380"/>
      <c s="401"/>
      <c s="396"/>
      <c s="396">
        <v>9</v>
      </c>
      <c s="348">
        <v>26</v>
      </c>
      <c s="348"/>
      <c s="397"/>
      <c s="348"/>
      <c s="340"/>
      <c s="340"/>
      <c s="380"/>
      <c s="380"/>
      <c s="348"/>
      <c s="340"/>
      <c s="348"/>
      <c s="334">
        <f>C212+D212</f>
        <v>516</v>
      </c>
      <c s="334">
        <f>L02!C1323</f>
        <v>516</v>
      </c>
      <c s="334">
        <f>V212-W212</f>
        <v>0</v>
      </c>
      <c s="340"/>
    </row>
    <row s="383" customFormat="1" customHeight="1" ht="17.25">
      <c s="73">
        <v>22202</v>
      </c>
      <c s="81" t="s">
        <v>2029</v>
      </c>
      <c s="348">
        <v>150</v>
      </c>
      <c s="334">
        <f>SUM(E213:U213)</f>
        <v>-39</v>
      </c>
      <c s="348"/>
      <c s="348"/>
      <c s="380"/>
      <c s="396"/>
      <c s="396"/>
      <c s="396">
        <v>17</v>
      </c>
      <c s="348">
        <v>-56</v>
      </c>
      <c s="348"/>
      <c s="397"/>
      <c s="348"/>
      <c s="340"/>
      <c s="345"/>
      <c s="380"/>
      <c s="380"/>
      <c s="348"/>
      <c s="340"/>
      <c s="348"/>
      <c s="334">
        <f>C213+D213</f>
        <v>111</v>
      </c>
      <c s="334">
        <f>L02!C1338</f>
        <v>111</v>
      </c>
      <c s="334">
        <f>V213-W213</f>
        <v>0</v>
      </c>
      <c s="340"/>
    </row>
    <row s="383" customFormat="1" customHeight="1" ht="17.25">
      <c s="73">
        <v>22203</v>
      </c>
      <c s="81" t="s">
        <v>2039</v>
      </c>
      <c s="348"/>
      <c s="334">
        <f>SUM(E214:U214)</f>
        <v>0</v>
      </c>
      <c s="348"/>
      <c s="348"/>
      <c s="380"/>
      <c s="396"/>
      <c s="396"/>
      <c s="396"/>
      <c s="348"/>
      <c s="348"/>
      <c s="397"/>
      <c s="348"/>
      <c s="404"/>
      <c s="340"/>
      <c s="380"/>
      <c s="380"/>
      <c s="348"/>
      <c s="340"/>
      <c s="348"/>
      <c s="334">
        <f>C214+D214</f>
        <v>0</v>
      </c>
      <c s="334">
        <f>L02!C1352</f>
        <v>0</v>
      </c>
      <c s="334">
        <f>V214-W214</f>
        <v>0</v>
      </c>
      <c s="340"/>
    </row>
    <row s="383" customFormat="1" customHeight="1" ht="17.25">
      <c s="73">
        <v>22204</v>
      </c>
      <c s="81" t="s">
        <v>2045</v>
      </c>
      <c s="348"/>
      <c s="334">
        <f>SUM(E215:U215)</f>
        <v>0</v>
      </c>
      <c s="348">
        <v>187</v>
      </c>
      <c s="348"/>
      <c s="380"/>
      <c s="396"/>
      <c s="396"/>
      <c s="396"/>
      <c s="348">
        <v>-187</v>
      </c>
      <c s="348"/>
      <c s="397"/>
      <c s="348"/>
      <c s="340"/>
      <c s="357"/>
      <c s="380"/>
      <c s="380"/>
      <c s="348"/>
      <c s="340"/>
      <c s="348"/>
      <c s="334">
        <f>C215+D215</f>
        <v>0</v>
      </c>
      <c s="334">
        <f>L02!C1358</f>
        <v>0</v>
      </c>
      <c s="334">
        <f>V215-W215</f>
        <v>0</v>
      </c>
      <c s="340"/>
    </row>
    <row s="383" customFormat="1" customHeight="1" ht="17.25">
      <c s="73">
        <v>22205</v>
      </c>
      <c s="81" t="s">
        <v>2051</v>
      </c>
      <c s="348"/>
      <c s="379">
        <f>SUM(E216:U216)</f>
        <v>0</v>
      </c>
      <c s="348"/>
      <c s="348"/>
      <c s="380"/>
      <c s="396"/>
      <c s="396"/>
      <c s="396"/>
      <c s="348"/>
      <c s="348"/>
      <c s="397"/>
      <c s="348"/>
      <c s="340"/>
      <c s="340"/>
      <c s="380"/>
      <c s="380"/>
      <c s="348"/>
      <c s="340"/>
      <c s="348"/>
      <c s="334">
        <f>C216+D216</f>
        <v>0</v>
      </c>
      <c s="334">
        <f>L02!C1364</f>
        <v>0</v>
      </c>
      <c s="334">
        <f>V216-W216</f>
        <v>0</v>
      </c>
      <c s="340"/>
    </row>
    <row customHeight="1" ht="17.25">
      <c s="73">
        <v>227</v>
      </c>
      <c s="84" t="s">
        <v>2271</v>
      </c>
      <c s="348">
        <v>2561</v>
      </c>
      <c s="334">
        <f>SUM(E217:U217)</f>
        <v>-2561</v>
      </c>
      <c s="348"/>
      <c s="348"/>
      <c s="380"/>
      <c s="396"/>
      <c s="396"/>
      <c s="396">
        <v>-2561</v>
      </c>
      <c s="348"/>
      <c s="348"/>
      <c s="397"/>
      <c s="348"/>
      <c s="340"/>
      <c s="340"/>
      <c s="380"/>
      <c s="380"/>
      <c s="348"/>
      <c s="340"/>
      <c s="348"/>
      <c s="334">
        <f>C217+D217</f>
        <v>0</v>
      </c>
      <c s="340"/>
      <c s="334">
        <f>V217-W217</f>
        <v>0</v>
      </c>
      <c s="340"/>
    </row>
    <row customHeight="1" ht="17.25">
      <c s="73">
        <v>229</v>
      </c>
      <c s="84" t="s">
        <v>2063</v>
      </c>
      <c s="334">
        <f>SUM(C219:C220)</f>
        <v>1747</v>
      </c>
      <c s="334">
        <f>SUM(D219:D220)</f>
        <v>-1617</v>
      </c>
      <c s="334">
        <f>SUM(E219:E220)</f>
        <v>89</v>
      </c>
      <c s="334">
        <f>SUM(F219:F220)</f>
        <v>0</v>
      </c>
      <c s="376">
        <f>SUM(G219:G220)</f>
        <v>0</v>
      </c>
      <c s="376">
        <f>SUM(H219:H220)</f>
        <v>0</v>
      </c>
      <c s="376">
        <f>SUM(I219:I220)</f>
        <v>0</v>
      </c>
      <c s="376">
        <f>SUM(J219:J220)</f>
        <v>0</v>
      </c>
      <c s="334">
        <f>SUM(K219:K220)</f>
        <v>-1706</v>
      </c>
      <c s="334">
        <f>SUM(L219:L220)</f>
        <v>0</v>
      </c>
      <c s="334">
        <f>SUM(M219:M220)</f>
        <v>0</v>
      </c>
      <c s="334">
        <f>SUM(N219:N220)</f>
        <v>0</v>
      </c>
      <c s="334">
        <f>SUM(O219:O220)</f>
        <v>0</v>
      </c>
      <c s="334">
        <f>SUM(P219:P220)</f>
        <v>0</v>
      </c>
      <c s="376">
        <f>SUM(Q219:Q220)</f>
        <v>0</v>
      </c>
      <c s="376">
        <f>SUM(R219:R220)</f>
        <v>0</v>
      </c>
      <c s="334">
        <f>SUM(S219:S220)</f>
        <v>0</v>
      </c>
      <c s="334">
        <f>SUM(T219:T220)</f>
        <v>0</v>
      </c>
      <c s="334">
        <f>SUM(U219:U220)</f>
        <v>0</v>
      </c>
      <c s="334">
        <f>SUM(V219:V220)</f>
        <v>130</v>
      </c>
      <c s="338">
        <f>SUM(W219:W220)</f>
        <v>0</v>
      </c>
      <c s="334">
        <f>SUM(X219:X220)</f>
        <v>130</v>
      </c>
      <c s="334">
        <f>SUM(Y219:Y220)</f>
        <v>130</v>
      </c>
    </row>
    <row customHeight="1" ht="17.25">
      <c s="73">
        <v>22902</v>
      </c>
      <c s="81" t="s">
        <v>2272</v>
      </c>
      <c s="348"/>
      <c s="334">
        <f>SUM(E219:U219)</f>
        <v>0</v>
      </c>
      <c s="348"/>
      <c s="348"/>
      <c s="380"/>
      <c s="396"/>
      <c s="396"/>
      <c s="399"/>
      <c s="348"/>
      <c s="348"/>
      <c s="397"/>
      <c s="348"/>
      <c s="340"/>
      <c s="340"/>
      <c s="380"/>
      <c s="380"/>
      <c s="348"/>
      <c s="340"/>
      <c s="348"/>
      <c s="377">
        <f>C219+D219</f>
        <v>0</v>
      </c>
      <c s="340"/>
      <c s="379">
        <f>V219-W219</f>
        <v>0</v>
      </c>
      <c s="340"/>
    </row>
    <row customHeight="1" ht="17.25">
      <c s="88">
        <v>22999</v>
      </c>
      <c s="133" t="s">
        <v>2064</v>
      </c>
      <c s="348">
        <v>1747</v>
      </c>
      <c s="338">
        <f>SUM(E220:U220)</f>
        <v>-1617</v>
      </c>
      <c s="348">
        <v>89</v>
      </c>
      <c s="348"/>
      <c s="380"/>
      <c s="399"/>
      <c s="406"/>
      <c s="396"/>
      <c s="348">
        <v>-1706</v>
      </c>
      <c s="348"/>
      <c s="397"/>
      <c s="348"/>
      <c s="345"/>
      <c s="345"/>
      <c s="380"/>
      <c s="380"/>
      <c s="348"/>
      <c s="345"/>
      <c s="348"/>
      <c s="338">
        <f>C220+D220</f>
        <v>130</v>
      </c>
      <c s="338">
        <f>L02!C1377</f>
        <v>0</v>
      </c>
      <c s="338">
        <f>V220-W220</f>
        <v>130</v>
      </c>
      <c s="345">
        <v>130</v>
      </c>
    </row>
    <row customHeight="1" ht="17.25">
      <c s="73">
        <v>232</v>
      </c>
      <c s="100" t="s">
        <v>2066</v>
      </c>
      <c s="334">
        <f>SUM(C222:C223)</f>
        <v>0</v>
      </c>
      <c s="334">
        <f>SUM(E221:U221)</f>
        <v>392</v>
      </c>
      <c s="334">
        <f>SUM(E222:E223)</f>
        <v>0</v>
      </c>
      <c s="334">
        <f>SUM(F222:F223)</f>
        <v>0</v>
      </c>
      <c s="407">
        <f>SUM(G222:G223)</f>
        <v>0</v>
      </c>
      <c s="376">
        <f>SUM(H222:H223)</f>
        <v>0</v>
      </c>
      <c s="408">
        <f>SUM(I222:I223)</f>
        <v>0</v>
      </c>
      <c s="376">
        <f>SUM(J222:J223)</f>
        <v>0</v>
      </c>
      <c s="334">
        <f>SUM(K222:K223)</f>
        <v>392</v>
      </c>
      <c s="334">
        <f>SUM(L222:L223)</f>
        <v>0</v>
      </c>
      <c s="334">
        <f>SUM(M222:M223)</f>
        <v>0</v>
      </c>
      <c s="334">
        <f>SUM(N222:N223)</f>
        <v>0</v>
      </c>
      <c s="334">
        <f>SUM(O222:O223)</f>
        <v>0</v>
      </c>
      <c s="334">
        <f>SUM(P222:P223)</f>
        <v>0</v>
      </c>
      <c s="334">
        <f>SUM(Q222:Q223)</f>
        <v>0</v>
      </c>
      <c s="334">
        <f>SUM(R222:R223)</f>
        <v>0</v>
      </c>
      <c s="334">
        <f>SUM(S222:S223)</f>
        <v>0</v>
      </c>
      <c s="334">
        <f>SUM(T222:T223)</f>
        <v>0</v>
      </c>
      <c s="334">
        <f>SUM(U222:U223)</f>
        <v>0</v>
      </c>
      <c s="334">
        <f>SUM(V222:V223)</f>
        <v>392</v>
      </c>
      <c s="334">
        <f>SUM(W222:W223)</f>
        <v>392</v>
      </c>
      <c s="334">
        <f>SUM(X222:X223)</f>
        <v>0</v>
      </c>
      <c s="334">
        <f>SUM(Y222:Y223)</f>
        <v>0</v>
      </c>
    </row>
    <row customHeight="1" ht="17.25">
      <c s="73">
        <v>23201</v>
      </c>
      <c s="55" t="s">
        <v>2067</v>
      </c>
      <c s="348"/>
      <c s="334">
        <f>SUM(E222:U222)</f>
        <v>0</v>
      </c>
      <c s="348"/>
      <c s="348"/>
      <c s="380"/>
      <c s="396"/>
      <c s="400"/>
      <c s="396"/>
      <c s="348"/>
      <c s="348"/>
      <c s="397"/>
      <c s="348"/>
      <c s="340"/>
      <c s="340"/>
      <c s="348"/>
      <c s="348"/>
      <c s="348"/>
      <c s="340"/>
      <c s="348"/>
      <c s="377">
        <f>C222+D222</f>
        <v>0</v>
      </c>
      <c s="334">
        <f>L02!C1380</f>
        <v>0</v>
      </c>
      <c s="338">
        <f>V222-W222</f>
        <v>0</v>
      </c>
      <c s="340"/>
    </row>
    <row customHeight="1" ht="17.25">
      <c s="73">
        <v>23202</v>
      </c>
      <c s="55" t="s">
        <v>2074</v>
      </c>
      <c s="348"/>
      <c s="334">
        <f>SUM(E223:U223)</f>
        <v>392</v>
      </c>
      <c s="348"/>
      <c s="348"/>
      <c s="380"/>
      <c s="396"/>
      <c s="400"/>
      <c s="396"/>
      <c s="348">
        <v>392</v>
      </c>
      <c s="348"/>
      <c s="397"/>
      <c s="348"/>
      <c s="340"/>
      <c s="340"/>
      <c s="348"/>
      <c s="348"/>
      <c s="348"/>
      <c s="340"/>
      <c s="348"/>
      <c s="377">
        <f>C223+D223</f>
        <v>392</v>
      </c>
      <c s="377">
        <f>L02!C1387</f>
        <v>392</v>
      </c>
      <c s="334">
        <f>V223-W223</f>
        <v>0</v>
      </c>
      <c s="409"/>
    </row>
    <row customHeight="1" ht="17.25">
      <c s="73">
        <v>233</v>
      </c>
      <c s="100" t="s">
        <v>2080</v>
      </c>
      <c s="334">
        <f>SUM(C225:C226)</f>
        <v>0</v>
      </c>
      <c s="334">
        <f>SUM(E224:U224)</f>
        <v>0</v>
      </c>
      <c s="334">
        <f>SUM(E225:E226)</f>
        <v>0</v>
      </c>
      <c s="334">
        <f>SUM(F225:F226)</f>
        <v>0</v>
      </c>
      <c s="407">
        <f>SUM(G225:G226)</f>
        <v>0</v>
      </c>
      <c s="376">
        <f>SUM(H225:H226)</f>
        <v>0</v>
      </c>
      <c s="408">
        <f>SUM(I225:I226)</f>
        <v>0</v>
      </c>
      <c s="376">
        <f>SUM(J225:J226)</f>
        <v>0</v>
      </c>
      <c s="334">
        <f>SUM(K225:K226)</f>
        <v>0</v>
      </c>
      <c s="334">
        <f>SUM(L225:L226)</f>
        <v>0</v>
      </c>
      <c s="334">
        <f>SUM(M225:M226)</f>
        <v>0</v>
      </c>
      <c s="334">
        <f>SUM(N225:N226)</f>
        <v>0</v>
      </c>
      <c s="334">
        <f>SUM(O225:O226)</f>
        <v>0</v>
      </c>
      <c s="334">
        <f>SUM(P225:P226)</f>
        <v>0</v>
      </c>
      <c s="334">
        <f>SUM(Q225:Q226)</f>
        <v>0</v>
      </c>
      <c s="334">
        <f>SUM(R225:R226)</f>
        <v>0</v>
      </c>
      <c s="334">
        <f>SUM(S225:S226)</f>
        <v>0</v>
      </c>
      <c s="334">
        <f>SUM(T225:T226)</f>
        <v>0</v>
      </c>
      <c s="334">
        <f>SUM(U225:U226)</f>
        <v>0</v>
      </c>
      <c s="334">
        <f>SUM(V225:V226)</f>
        <v>0</v>
      </c>
      <c s="377">
        <f>SUM(W225:W226)</f>
        <v>0</v>
      </c>
      <c s="334">
        <f>SUM(X225:X226)</f>
        <v>0</v>
      </c>
      <c s="379">
        <f>SUM(Y225:Y226)</f>
        <v>0</v>
      </c>
    </row>
    <row customHeight="1" ht="17.25">
      <c s="73">
        <v>23301</v>
      </c>
      <c s="55" t="s">
        <v>2081</v>
      </c>
      <c s="348"/>
      <c s="334">
        <f>SUM(E225:U225)</f>
        <v>0</v>
      </c>
      <c s="348"/>
      <c s="348"/>
      <c s="380"/>
      <c s="396"/>
      <c s="400"/>
      <c s="396"/>
      <c s="348"/>
      <c s="348"/>
      <c s="397"/>
      <c s="348"/>
      <c s="340"/>
      <c s="340"/>
      <c s="348"/>
      <c s="348"/>
      <c s="348"/>
      <c s="340"/>
      <c s="348"/>
      <c s="377">
        <f>C225+D225</f>
        <v>0</v>
      </c>
      <c s="334">
        <f>L02!C1394</f>
        <v>0</v>
      </c>
      <c s="337">
        <f>V225-W225</f>
        <v>0</v>
      </c>
      <c s="340"/>
    </row>
    <row customHeight="1" ht="17.25">
      <c s="73">
        <v>23302</v>
      </c>
      <c s="55" t="s">
        <v>2084</v>
      </c>
      <c s="348"/>
      <c s="334">
        <f>SUM(E226:U226)</f>
        <v>0</v>
      </c>
      <c s="348"/>
      <c s="348"/>
      <c s="380"/>
      <c s="396"/>
      <c s="400"/>
      <c s="396"/>
      <c s="348"/>
      <c s="348"/>
      <c s="397"/>
      <c s="348"/>
      <c s="340"/>
      <c s="340"/>
      <c s="348"/>
      <c s="348"/>
      <c s="348"/>
      <c s="340"/>
      <c s="348"/>
      <c s="377">
        <f>C226+D226</f>
        <v>0</v>
      </c>
      <c s="334">
        <f>L02!C1397</f>
        <v>0</v>
      </c>
      <c s="334">
        <f>V226-W226</f>
        <v>0</v>
      </c>
      <c s="340"/>
    </row>
  </sheetData>
  <sheetProtection autoFilter="0" sort="1" allowResizeRows="1" allowResizeColumns="1" objects="1" allowDragInsertRows="1" allowDragInsertColumns="1" insertRows="1" insertColumns="1" deleteRows="1" deleteColumns="1"/>
  <mergeCells count="29">
    <mergeCell ref="D5:D6"/>
    <mergeCell ref="F5:F6"/>
    <mergeCell ref="H5:H6"/>
    <mergeCell ref="I5:I6"/>
    <mergeCell ref="J5:J6"/>
    <mergeCell ref="K5:K6"/>
    <mergeCell ref="L5:L6"/>
    <mergeCell ref="V4:V6"/>
    <mergeCell ref="W4:W6"/>
    <mergeCell ref="X4:X6"/>
    <mergeCell ref="Y4:Y6"/>
    <mergeCell ref="C4:C6"/>
    <mergeCell ref="B4:B6"/>
    <mergeCell ref="A4:A6"/>
    <mergeCell ref="M5:M6"/>
    <mergeCell ref="N5:N6"/>
    <mergeCell ref="E5:E6"/>
    <mergeCell ref="G5:G6"/>
    <mergeCell ref="O5:O6"/>
    <mergeCell ref="P5:P6"/>
    <mergeCell ref="Q5:Q6"/>
    <mergeCell ref="R5:R6"/>
    <mergeCell ref="S5:S6"/>
    <mergeCell ref="T5:T6"/>
    <mergeCell ref="U5:U6"/>
    <mergeCell ref="D4:U4"/>
    <mergeCell ref="A1:Y1"/>
    <mergeCell ref="A2:Y2"/>
    <mergeCell ref="A3:Y3"/>
  </mergeCells>
  <dataValidations count="1">
    <dataValidation type="decimal" allowBlank="1" showInputMessage="1" showErrorMessage="1" sqref="C7:Y226">
      <formula1>-99999999999999</formula1>
      <formula2>99999999999999</formula2>
    </dataValidation>
  </dataValidations>
  <printOptions gridLines="1" horizontalCentered="1" verticalCentered="1"/>
  <pageMargins left="3.00" right="2.00" top="1.00" bottom="1.00" header="0.00" footer="0.00"/>
  <pageSetup scale="75" pageOrder="downThenOver" orientation="landscape" blackAndWhite="1"/>
  <headerFooter>
    <oddHeader>&amp;L&amp;C@$&amp;R</oddHeader>
    <oddFooter>&amp;L&amp;C@&amp;- &amp;P&amp;-$&amp;R</oddFooter>
    <evenHeader>&amp;L&amp;C@$&amp;R</evenHeader>
    <evenFooter>&amp;L&amp;C@&amp;- &amp;P&amp;-$&amp;R</evenFooter>
  </headerFooter>
</worksheet>
</file>

<file path=docProps/app.xml><?xml version="1.0" encoding="utf-8"?>
<Properties xmlns="http://schemas.openxmlformats.org/officeDocument/2006/extended-properties" xmlns:vt="http://schemas.openxmlformats.org/officeDocument/2006/docPropsVTypes">
  <Application/>
  <AppVersion>14.0300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Status/>
</cp:coreProperties>
</file>