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bookViews>
    <workbookView tabRatio="875" activeTab="1"/>
  </bookViews>
  <sheets>
    <sheet name="##BASEINFO" sheetId="1" state="hidden" r:id="rId2"/>
    <sheet name="IB" sheetId="2" r:id="rId3"/>
    <sheet name="ML" sheetId="3" r:id="rId4"/>
    <sheet name="sheet1" sheetId="4" r:id="rId5"/>
    <sheet name="L01" sheetId="5" r:id="rId6"/>
    <sheet name="L02" sheetId="6" r:id="rId7"/>
    <sheet name="L03" sheetId="7" r:id="rId8"/>
    <sheet name="L04" sheetId="8" r:id="rId9"/>
    <sheet name="L05" sheetId="9" r:id="rId10"/>
    <sheet name="sheet2" sheetId="10" r:id="rId11"/>
    <sheet name="L06" sheetId="11" r:id="rId12"/>
    <sheet name="L07" sheetId="12" r:id="rId13"/>
    <sheet name="L08" sheetId="13" r:id="rId14"/>
    <sheet name="L09" sheetId="14" r:id="rId15"/>
    <sheet name="sheet3" sheetId="15" r:id="rId16"/>
    <sheet name="L10" sheetId="16" r:id="rId17"/>
    <sheet name="L11" sheetId="17" r:id="rId18"/>
    <sheet name="sheet4" sheetId="18" r:id="rId19"/>
    <sheet name="L12" sheetId="19" r:id="rId20"/>
    <sheet name="L13" sheetId="20" r:id="rId21"/>
    <sheet name="L14" sheetId="21" r:id="rId22"/>
    <sheet name="sheet5" sheetId="22" r:id="rId23"/>
    <sheet name="L15" sheetId="23" r:id="rId24"/>
    <sheet name="L16" sheetId="24" r:id="rId25"/>
    <sheet name="L17" sheetId="25" r:id="rId26"/>
    <sheet name="sheet6" sheetId="26" r:id="rId27"/>
    <sheet name="L18" sheetId="27" r:id="rId28"/>
    <sheet name="L19" sheetId="28" r:id="rId29"/>
    <sheet name="L20" sheetId="29" r:id="rId30"/>
    <sheet name="L21" sheetId="30" r:id="rId31"/>
    <sheet name="L22" sheetId="31" r:id="rId32"/>
    <sheet name="L23" sheetId="32" r:id="rId33"/>
    <sheet name="L24" sheetId="33" r:id="rId34"/>
  </sheets>
  <calcPr calcId="0"/>
</workbook>
</file>

<file path=xl/sharedStrings.xml><?xml version="1.0" encoding="utf-8"?>
<sst xmlns="http://schemas.openxmlformats.org/spreadsheetml/2006/main" count="5281" uniqueCount="3205">
  <si>
    <t>001</t>
  </si>
  <si>
    <t>IB</t>
  </si>
  <si>
    <t>信息表</t>
  </si>
  <si>
    <t>期间名称</t>
  </si>
  <si>
    <t>2010年</t>
  </si>
  <si>
    <t>002</t>
  </si>
  <si>
    <t>ML</t>
  </si>
  <si>
    <t>录入表目录</t>
  </si>
  <si>
    <t>单位体系编码</t>
  </si>
  <si>
    <t>ZJS001DW</t>
  </si>
  <si>
    <t>003</t>
  </si>
  <si>
    <t>sheet1</t>
  </si>
  <si>
    <t>第一部分：一般预算</t>
  </si>
  <si>
    <t>单位编码</t>
  </si>
  <si>
    <t>00902290139006</t>
  </si>
  <si>
    <t>004</t>
  </si>
  <si>
    <t>L01</t>
  </si>
  <si>
    <t>一般预算收入决算录入表</t>
  </si>
  <si>
    <t>上级单位编码</t>
  </si>
  <si>
    <t>00902290139</t>
  </si>
  <si>
    <t>005</t>
  </si>
  <si>
    <t>L02</t>
  </si>
  <si>
    <t>一般预算支出功能分类录入表</t>
  </si>
  <si>
    <t>单位级次</t>
  </si>
  <si>
    <t>6</t>
  </si>
  <si>
    <t>006</t>
  </si>
  <si>
    <t>L03</t>
  </si>
  <si>
    <t>一般预算转移性收支决算录入表</t>
  </si>
  <si>
    <t>单位全称</t>
  </si>
  <si>
    <t>芷江侗族自治县</t>
  </si>
  <si>
    <t>007</t>
  </si>
  <si>
    <t>L04</t>
  </si>
  <si>
    <t>一般预算收入预算变动情况录入表</t>
  </si>
  <si>
    <t>单位简称</t>
  </si>
  <si>
    <t>008</t>
  </si>
  <si>
    <t>L05</t>
  </si>
  <si>
    <t>一般预算支出预算变动及结余、结转情况录入表</t>
  </si>
  <si>
    <t>创建单位的级次</t>
  </si>
  <si>
    <t>null</t>
  </si>
  <si>
    <t>009</t>
  </si>
  <si>
    <t>sheet2</t>
  </si>
  <si>
    <t>第二部分：政府性基金</t>
  </si>
  <si>
    <t>助记符 拼音首字母</t>
  </si>
  <si>
    <t>431228000KCAAAAAAAAAAAAAAAAAA001</t>
  </si>
  <si>
    <t>0010</t>
  </si>
  <si>
    <t>L06</t>
  </si>
  <si>
    <t>政府性基金收支及结余情况录入表</t>
  </si>
  <si>
    <t>0011</t>
  </si>
  <si>
    <t>L07</t>
  </si>
  <si>
    <t>政府性基金转移性收支决算录入表</t>
  </si>
  <si>
    <t>行政区划代码</t>
  </si>
  <si>
    <t>431228000</t>
  </si>
  <si>
    <t>0012</t>
  </si>
  <si>
    <t>L08</t>
  </si>
  <si>
    <t>政府性基金收入预算变动情况录入表</t>
  </si>
  <si>
    <t xml:space="preserve">行政区划类型 </t>
  </si>
  <si>
    <t/>
  </si>
  <si>
    <t>0013</t>
  </si>
  <si>
    <t>L09</t>
  </si>
  <si>
    <t>政府性基金支出预算变动情况录入表</t>
  </si>
  <si>
    <t>财政区划代码</t>
  </si>
  <si>
    <t>0014</t>
  </si>
  <si>
    <t>sheet3</t>
  </si>
  <si>
    <t>第三部分：国有资本经营预算</t>
  </si>
  <si>
    <t xml:space="preserve">财政区划类型 </t>
  </si>
  <si>
    <t>0015</t>
  </si>
  <si>
    <t>L10</t>
  </si>
  <si>
    <t>国有资本经营预算收支决算录入表</t>
  </si>
  <si>
    <t>单位年度</t>
  </si>
  <si>
    <t>2010</t>
  </si>
  <si>
    <t>0016</t>
  </si>
  <si>
    <t>L11</t>
  </si>
  <si>
    <t>国有资本经营预算转移性收支决算录入表</t>
  </si>
  <si>
    <t>期间代码</t>
  </si>
  <si>
    <t>2010N</t>
  </si>
  <si>
    <t>0017</t>
  </si>
  <si>
    <t>sheet4</t>
  </si>
  <si>
    <t>第四部分：预算外财政专户资金</t>
  </si>
  <si>
    <t>舍位状态</t>
  </si>
  <si>
    <t>0</t>
  </si>
  <si>
    <t>0018</t>
  </si>
  <si>
    <t>L12</t>
  </si>
  <si>
    <t>预算外财政专户收入决算录入表</t>
  </si>
  <si>
    <t>数值单位</t>
  </si>
  <si>
    <t>万元</t>
  </si>
  <si>
    <t>0019</t>
  </si>
  <si>
    <t>L13</t>
  </si>
  <si>
    <t>预算外财政专户支出决算功能分类录入表</t>
  </si>
  <si>
    <t>0020</t>
  </si>
  <si>
    <t>L14</t>
  </si>
  <si>
    <t>预算外财政专户转移性收支决算录入表</t>
  </si>
  <si>
    <t>0021</t>
  </si>
  <si>
    <t>sheet5</t>
  </si>
  <si>
    <t>第五部分：政府性收支及资产负债表</t>
  </si>
  <si>
    <t>0022</t>
  </si>
  <si>
    <t>L15</t>
  </si>
  <si>
    <t>预算资金年终资产负债录入表</t>
  </si>
  <si>
    <t>0023</t>
  </si>
  <si>
    <t>L16</t>
  </si>
  <si>
    <t>预算外资金年终资产负债录入表</t>
  </si>
  <si>
    <t>0024</t>
  </si>
  <si>
    <t>L17</t>
  </si>
  <si>
    <t>五项主要社会保险基金收支决算录入表</t>
  </si>
  <si>
    <t>0025</t>
  </si>
  <si>
    <t>sheet6</t>
  </si>
  <si>
    <t>第六部分：补充材料</t>
  </si>
  <si>
    <t>0026</t>
  </si>
  <si>
    <t>L18</t>
  </si>
  <si>
    <t>乡镇一般预算收支决算录入表</t>
  </si>
  <si>
    <t>0027</t>
  </si>
  <si>
    <t>L19</t>
  </si>
  <si>
    <t>乡镇政府性基金预算收支决算录入表</t>
  </si>
  <si>
    <t>0028</t>
  </si>
  <si>
    <t>L20</t>
  </si>
  <si>
    <t>乡镇国有资本经营预算收支决算录入表</t>
  </si>
  <si>
    <t>0029</t>
  </si>
  <si>
    <t>L21</t>
  </si>
  <si>
    <t>乡镇预算外财政专户收支决算录入表</t>
  </si>
  <si>
    <t>0030</t>
  </si>
  <si>
    <t>L22</t>
  </si>
  <si>
    <t>乡镇基本情况录入表</t>
  </si>
  <si>
    <t>0031</t>
  </si>
  <si>
    <t>L23</t>
  </si>
  <si>
    <t>基本数字录入表</t>
  </si>
  <si>
    <t>0032</t>
  </si>
  <si>
    <t>L24</t>
  </si>
  <si>
    <t>主要经济指标录入表</t>
  </si>
  <si>
    <t xml:space="preserve">单位名称  </t>
  </si>
  <si>
    <t>芷江侗族自治县财政局</t>
  </si>
  <si>
    <t xml:space="preserve">单位负责人  </t>
  </si>
  <si>
    <t>白云</t>
  </si>
  <si>
    <t xml:space="preserve">处（科、股）负责人  </t>
  </si>
  <si>
    <t>陈志栾</t>
  </si>
  <si>
    <t xml:space="preserve">经办人  </t>
  </si>
  <si>
    <t xml:space="preserve">联系电话  </t>
  </si>
  <si>
    <t>0745-6827706</t>
  </si>
  <si>
    <t xml:space="preserve">单位地址  </t>
  </si>
  <si>
    <t>芷江北镇街24号</t>
  </si>
  <si>
    <t xml:space="preserve">单位邮编  </t>
  </si>
  <si>
    <t>419100</t>
  </si>
  <si>
    <t xml:space="preserve">单位级次  </t>
  </si>
  <si>
    <t>区县级</t>
  </si>
  <si>
    <t xml:space="preserve">所在地区类型  </t>
  </si>
  <si>
    <t>省</t>
  </si>
  <si>
    <t xml:space="preserve">地区属性  </t>
  </si>
  <si>
    <t>中部</t>
  </si>
  <si>
    <t xml:space="preserve">计划单列市属性  </t>
  </si>
  <si>
    <t>无</t>
  </si>
  <si>
    <t xml:space="preserve">自治州属性  </t>
  </si>
  <si>
    <t xml:space="preserve">区县类型  </t>
  </si>
  <si>
    <t>县(市)</t>
  </si>
  <si>
    <t xml:space="preserve">国家扶贫重点县  </t>
  </si>
  <si>
    <t>否</t>
  </si>
  <si>
    <t xml:space="preserve">自治县  </t>
  </si>
  <si>
    <t>是</t>
  </si>
  <si>
    <t xml:space="preserve">省直管县  </t>
  </si>
  <si>
    <t xml:space="preserve">省直属县  </t>
  </si>
  <si>
    <t xml:space="preserve">区域面积  </t>
  </si>
  <si>
    <t>2099</t>
  </si>
  <si>
    <t>(平方公里)</t>
  </si>
  <si>
    <t xml:space="preserve">行政区划编码  </t>
  </si>
  <si>
    <t>431228</t>
  </si>
  <si>
    <t>录 入 表 目 录</t>
  </si>
  <si>
    <t>表号</t>
  </si>
  <si>
    <t>表名</t>
  </si>
  <si>
    <t>页码</t>
  </si>
  <si>
    <t>基础信息表</t>
  </si>
  <si>
    <t>录入01表</t>
  </si>
  <si>
    <t>第一部分:一般预算</t>
  </si>
  <si>
    <t>录入02表</t>
  </si>
  <si>
    <t>一般预算支出决算功能分类录入表</t>
  </si>
  <si>
    <t>录入03表</t>
  </si>
  <si>
    <t>录入04表</t>
  </si>
  <si>
    <t>录入05表</t>
  </si>
  <si>
    <t>录入06表</t>
  </si>
  <si>
    <t>第二部分:政府性基金</t>
  </si>
  <si>
    <t>录入07表</t>
  </si>
  <si>
    <t>录入08表</t>
  </si>
  <si>
    <t>录入09表</t>
  </si>
  <si>
    <t>录入10表</t>
  </si>
  <si>
    <t>第三部分:国有资本经营预算</t>
  </si>
  <si>
    <t>录入11表</t>
  </si>
  <si>
    <t>录入12表</t>
  </si>
  <si>
    <t>预算外财政专户资金收入决算录入表</t>
  </si>
  <si>
    <t>第四部分:预算外财政专户资金</t>
  </si>
  <si>
    <t>录入13表</t>
  </si>
  <si>
    <t>预算外财政专户资金支出决算功能分类录入表</t>
  </si>
  <si>
    <t>录入14表</t>
  </si>
  <si>
    <t>预算外财政专户资金转移性收支决算录入表</t>
  </si>
  <si>
    <t>录入15表</t>
  </si>
  <si>
    <t>第五部分:政府性收支及资产负债总况</t>
  </si>
  <si>
    <t>录入16表</t>
  </si>
  <si>
    <t>录入17表</t>
  </si>
  <si>
    <t>社会保险基金收支决算录入表</t>
  </si>
  <si>
    <t>录入18表</t>
  </si>
  <si>
    <t>第六部分:补充资料</t>
  </si>
  <si>
    <t>录入19表</t>
  </si>
  <si>
    <t>乡镇政府性基金收支决算录入表</t>
  </si>
  <si>
    <t>录入20表</t>
  </si>
  <si>
    <t>录入21表</t>
  </si>
  <si>
    <t>乡镇预算外财政专户资金收支决算录入表</t>
  </si>
  <si>
    <t>录入22表</t>
  </si>
  <si>
    <t>录入23表</t>
  </si>
  <si>
    <t>录入24表</t>
  </si>
  <si>
    <t>主要经济指标情况录入表</t>
  </si>
  <si>
    <t>第一部分: 一般预算</t>
  </si>
  <si>
    <t>单位:万元</t>
  </si>
  <si>
    <t>科目编码</t>
  </si>
  <si>
    <t>科目名称</t>
  </si>
  <si>
    <t>决算数</t>
  </si>
  <si>
    <t>一般预算收入</t>
  </si>
  <si>
    <t>税收收入</t>
  </si>
  <si>
    <t xml:space="preserve">  增值税</t>
  </si>
  <si>
    <t xml:space="preserve">    国内增值税</t>
  </si>
  <si>
    <t xml:space="preserve">      国有企业增值税</t>
  </si>
  <si>
    <t xml:space="preserve">      集体企业增值税</t>
  </si>
  <si>
    <t xml:space="preserve">      股份制企业增值税</t>
  </si>
  <si>
    <t xml:space="preserve">      联营企业增值税</t>
  </si>
  <si>
    <t xml:space="preserve">      港澳台和外商投资企业增值税</t>
  </si>
  <si>
    <t xml:space="preserve">      私营企业增值税</t>
  </si>
  <si>
    <t xml:space="preserve">      其他增值税</t>
  </si>
  <si>
    <t xml:space="preserve">      增值税税款滞纳金、罚款收入</t>
  </si>
  <si>
    <t xml:space="preserve">      福利企业增值税退税</t>
  </si>
  <si>
    <t xml:space="preserve">      软件集成电路增值税退税</t>
  </si>
  <si>
    <t xml:space="preserve">      三线搬迁增值税退税</t>
  </si>
  <si>
    <t xml:space="preserve">      民贸企业增值税退税</t>
  </si>
  <si>
    <t xml:space="preserve">      宣传文化单位增值税退税</t>
  </si>
  <si>
    <t xml:space="preserve">      森工综合利用增值税退税</t>
  </si>
  <si>
    <t xml:space="preserve">      其他增值税退税</t>
  </si>
  <si>
    <t xml:space="preserve">      免抵调增增值税</t>
  </si>
  <si>
    <t xml:space="preserve">      成品油价格和税费改革增值税划出</t>
  </si>
  <si>
    <t xml:space="preserve">      成品油价格和税费改革增值税划入</t>
  </si>
  <si>
    <t xml:space="preserve">    进口货物增值税(项)</t>
  </si>
  <si>
    <t xml:space="preserve">      进口货物增值税(目)</t>
  </si>
  <si>
    <t xml:space="preserve">      特定区域进口自用物资增值税</t>
  </si>
  <si>
    <t xml:space="preserve">      进口货物增值税税款滞纳金、罚款收入</t>
  </si>
  <si>
    <t xml:space="preserve">      进口货物退增值税</t>
  </si>
  <si>
    <t xml:space="preserve">      特定区域进口自用物资退增值税</t>
  </si>
  <si>
    <t xml:space="preserve">    出口货物退增值税(项)</t>
  </si>
  <si>
    <t xml:space="preserve">      出口货物退增值税(目)</t>
  </si>
  <si>
    <t xml:space="preserve">      免抵调减增值税</t>
  </si>
  <si>
    <t xml:space="preserve">  消费税</t>
  </si>
  <si>
    <t xml:space="preserve">    国内消费税</t>
  </si>
  <si>
    <t xml:space="preserve">      国有企业消费税</t>
  </si>
  <si>
    <t xml:space="preserve">      集体企业消费税</t>
  </si>
  <si>
    <t xml:space="preserve">      股份制企业消费税</t>
  </si>
  <si>
    <t xml:space="preserve">      联营企业消费税</t>
  </si>
  <si>
    <t xml:space="preserve">      港澳台和外商投资企业消费税</t>
  </si>
  <si>
    <t xml:space="preserve">      私营企业消费税</t>
  </si>
  <si>
    <t xml:space="preserve">      成品油消费税</t>
  </si>
  <si>
    <t xml:space="preserve">      其他消费税</t>
  </si>
  <si>
    <t xml:space="preserve">      消费税税款滞纳金、罚款收入</t>
  </si>
  <si>
    <t xml:space="preserve">      成品油消费税退税</t>
  </si>
  <si>
    <t xml:space="preserve">      其他消费税退税</t>
  </si>
  <si>
    <t xml:space="preserve">    进口消费品消费税</t>
  </si>
  <si>
    <t xml:space="preserve">      进口成品油消费税</t>
  </si>
  <si>
    <t xml:space="preserve">      进口其他消费品消费税</t>
  </si>
  <si>
    <t xml:space="preserve">      进口消费品消费税税款滞纳金、罚款收入</t>
  </si>
  <si>
    <t xml:space="preserve">      进口成品油消费税退税</t>
  </si>
  <si>
    <t xml:space="preserve">      进口其他消费品退消费税</t>
  </si>
  <si>
    <t xml:space="preserve">    出口消费品退消费税</t>
  </si>
  <si>
    <t xml:space="preserve">  营业税</t>
  </si>
  <si>
    <t xml:space="preserve">    铁道营业税</t>
  </si>
  <si>
    <t xml:space="preserve">    金融保险业营业税(中央)</t>
  </si>
  <si>
    <t xml:space="preserve">    金融保险业营业税(地方)</t>
  </si>
  <si>
    <t xml:space="preserve">      交强险营业税</t>
  </si>
  <si>
    <t xml:space="preserve">      其他金融保险业营业税</t>
  </si>
  <si>
    <t xml:space="preserve">    一般营业税</t>
  </si>
  <si>
    <t xml:space="preserve">    营业税税款滞纳金、罚款收入</t>
  </si>
  <si>
    <t xml:space="preserve">    营业税退税</t>
  </si>
  <si>
    <t xml:space="preserve">  企业所得税</t>
  </si>
  <si>
    <t xml:space="preserve">    国有冶金工业所得税</t>
  </si>
  <si>
    <t xml:space="preserve">    国有有色金属工业所得税</t>
  </si>
  <si>
    <t xml:space="preserve">    国有煤炭工业所得税</t>
  </si>
  <si>
    <t xml:space="preserve">    国有电力工业所得税</t>
  </si>
  <si>
    <t xml:space="preserve">      其他国有电力工业所得税</t>
  </si>
  <si>
    <t xml:space="preserve">    国有石油和化学工业所得税</t>
  </si>
  <si>
    <t xml:space="preserve">    国有机械工业所得税</t>
  </si>
  <si>
    <t xml:space="preserve">    国有汽车工业所得税</t>
  </si>
  <si>
    <t xml:space="preserve">    国有核工业所得税</t>
  </si>
  <si>
    <t xml:space="preserve">    国有航空工业所得税</t>
  </si>
  <si>
    <t xml:space="preserve">    国有航天工业所得税</t>
  </si>
  <si>
    <t xml:space="preserve">    国有电子工业所得税</t>
  </si>
  <si>
    <t xml:space="preserve">    国有兵器工业所得税</t>
  </si>
  <si>
    <t xml:space="preserve">    国有船舶工业所得税</t>
  </si>
  <si>
    <t xml:space="preserve">    国有建筑材料工业所得税</t>
  </si>
  <si>
    <t xml:space="preserve">    国有烟草企业所得税</t>
  </si>
  <si>
    <t xml:space="preserve">    国有纺织企业所得税</t>
  </si>
  <si>
    <t xml:space="preserve">    国有铁道企业所得税</t>
  </si>
  <si>
    <t xml:space="preserve">      铁路运输企业所得税</t>
  </si>
  <si>
    <t xml:space="preserve">      其他国有铁道企业所得税</t>
  </si>
  <si>
    <t xml:space="preserve">    国有交通企业所得税</t>
  </si>
  <si>
    <t xml:space="preserve">    国有邮政企业所得税</t>
  </si>
  <si>
    <t xml:space="preserve">    国有民航企业所得税</t>
  </si>
  <si>
    <t xml:space="preserve">    海洋石油天然气企业所得税</t>
  </si>
  <si>
    <t xml:space="preserve">    国有外贸企业所得税</t>
  </si>
  <si>
    <t xml:space="preserve">    国有银行所得税</t>
  </si>
  <si>
    <t xml:space="preserve">      中国农业银行所得税</t>
  </si>
  <si>
    <t xml:space="preserve">      国家开发银行所得税</t>
  </si>
  <si>
    <t xml:space="preserve">      中国进出口银行所得税</t>
  </si>
  <si>
    <t xml:space="preserve">      中国农业发展银行所得税</t>
  </si>
  <si>
    <t xml:space="preserve">      其他国有银行所得税</t>
  </si>
  <si>
    <t xml:space="preserve">    国有非银行金融企业所得税</t>
  </si>
  <si>
    <t xml:space="preserve">      中央汇金投资有限责任公司所得税</t>
  </si>
  <si>
    <t xml:space="preserve">      中国建银投资有限责任公司所得税</t>
  </si>
  <si>
    <t xml:space="preserve">      中国投资有限责任公司所得税</t>
  </si>
  <si>
    <t xml:space="preserve">      中投公司其他子公司所得税</t>
  </si>
  <si>
    <t xml:space="preserve">      其他国有非银行金融企业所得税</t>
  </si>
  <si>
    <t xml:space="preserve">    国有保险企业所得税</t>
  </si>
  <si>
    <t xml:space="preserve">    国有文教企业所得税</t>
  </si>
  <si>
    <t xml:space="preserve">      国有电影企业所得税</t>
  </si>
  <si>
    <t xml:space="preserve">      国有出版企业所得税</t>
  </si>
  <si>
    <t xml:space="preserve">      其他国有文教企业所得税</t>
  </si>
  <si>
    <t xml:space="preserve">    国有水产企业所得税</t>
  </si>
  <si>
    <t xml:space="preserve">    国有森林工业企业所得税</t>
  </si>
  <si>
    <t xml:space="preserve">    国有电信企业所得税</t>
  </si>
  <si>
    <t xml:space="preserve">    国有农垦企业所得税</t>
  </si>
  <si>
    <t xml:space="preserve">    其他国有企业所得税</t>
  </si>
  <si>
    <t xml:space="preserve">    集体企业所得税</t>
  </si>
  <si>
    <t xml:space="preserve">    股份制企业所得税</t>
  </si>
  <si>
    <t xml:space="preserve">      股份制海洋石油天然气企业所得税</t>
  </si>
  <si>
    <t xml:space="preserve">      中国石油天然气股份有限公司所得税</t>
  </si>
  <si>
    <t xml:space="preserve">      中国石油化工股份有限公司所得税</t>
  </si>
  <si>
    <t xml:space="preserve">      中国工商银行股份有限公司所得税</t>
  </si>
  <si>
    <t xml:space="preserve">      中国建设银行股份有限公司所得税</t>
  </si>
  <si>
    <t xml:space="preserve">      中国银行股份有限公司所得税</t>
  </si>
  <si>
    <t xml:space="preserve">      广东发展银行所得税</t>
  </si>
  <si>
    <t xml:space="preserve">      长江电力股份有限公司所得税</t>
  </si>
  <si>
    <t xml:space="preserve">      其他股份制企业所得税</t>
  </si>
  <si>
    <t xml:space="preserve">    联营企业所得税</t>
  </si>
  <si>
    <t xml:space="preserve">    港澳台和外商投资企业所得税</t>
  </si>
  <si>
    <t xml:space="preserve">      港澳台和外商投资海上石油天然气企业所得税</t>
  </si>
  <si>
    <t xml:space="preserve">      其他港澳台和外商投资企业所得税</t>
  </si>
  <si>
    <t xml:space="preserve">    私营企业所得税</t>
  </si>
  <si>
    <t xml:space="preserve">    其他企业所得税</t>
  </si>
  <si>
    <t xml:space="preserve">    分支机构预缴所得税</t>
  </si>
  <si>
    <t xml:space="preserve">      国有企业分支机构预缴所得税</t>
  </si>
  <si>
    <t xml:space="preserve">      股份制企业分支机构预缴所得税</t>
  </si>
  <si>
    <t xml:space="preserve">      港澳台和外商投资企业分支机构预缴所得税</t>
  </si>
  <si>
    <t xml:space="preserve">      其他企业分支机构预缴所得税</t>
  </si>
  <si>
    <t xml:space="preserve">    总机构预缴所得税</t>
  </si>
  <si>
    <t xml:space="preserve">      国有企业总机构预缴所得税</t>
  </si>
  <si>
    <t xml:space="preserve">      股份制企业总机构预缴所得税</t>
  </si>
  <si>
    <t xml:space="preserve">      港澳台和外商投资企业总机构预缴所得税</t>
  </si>
  <si>
    <t xml:space="preserve">      其他企业总机构预缴所得税</t>
  </si>
  <si>
    <t xml:space="preserve">    总机构汇算清缴所得税</t>
  </si>
  <si>
    <t xml:space="preserve">      国有企业总机构汇算清缴所得税</t>
  </si>
  <si>
    <t xml:space="preserve">      股份制企业总机构汇算清缴所得税</t>
  </si>
  <si>
    <t xml:space="preserve">      港澳台和外商投资企业总机构汇算清缴所得税</t>
  </si>
  <si>
    <t xml:space="preserve">      其他企业总机构汇算清缴所得税</t>
  </si>
  <si>
    <t xml:space="preserve">    企业所得税待分配收入</t>
  </si>
  <si>
    <t xml:space="preserve">      国有企业所得税待分配收入</t>
  </si>
  <si>
    <t xml:space="preserve">      股份制企业所得税待分配收入</t>
  </si>
  <si>
    <t xml:space="preserve">      港澳台和外商投资企业所得税待分配收入</t>
  </si>
  <si>
    <t xml:space="preserve">      其他企业所得税待分配收入</t>
  </si>
  <si>
    <t xml:space="preserve">    跨市县分支机构预缴所得税</t>
  </si>
  <si>
    <t xml:space="preserve">    跨市县总机构预缴所得税</t>
  </si>
  <si>
    <t xml:space="preserve">    跨市县总机构汇算清缴所得税</t>
  </si>
  <si>
    <t xml:space="preserve">    省以下企业所得税待分配收入</t>
  </si>
  <si>
    <t xml:space="preserve">    企业所得税税款滞纳金、罚款、加收利息收入</t>
  </si>
  <si>
    <t xml:space="preserve">      内资企业所得税税款滞纳金、罚款、加收利息收入</t>
  </si>
  <si>
    <t xml:space="preserve">      港澳台和外商投资企业所得税税款滞纳金、罚款、加收利息收入</t>
  </si>
  <si>
    <t xml:space="preserve">      中央企业所得税税款滞纳金、罚款、加收利息收入</t>
  </si>
  <si>
    <t xml:space="preserve">  企业所得税退税</t>
  </si>
  <si>
    <t xml:space="preserve">    国有冶金工业所得税退税</t>
  </si>
  <si>
    <t xml:space="preserve">    国有有色金属工业所得税退税</t>
  </si>
  <si>
    <t xml:space="preserve">    国有煤炭工业所得税退税</t>
  </si>
  <si>
    <t xml:space="preserve">    国有电力工业所得税退税</t>
  </si>
  <si>
    <t xml:space="preserve">    国有石油和化学工业所得税退税</t>
  </si>
  <si>
    <t xml:space="preserve">    国有机械工业所得税退税</t>
  </si>
  <si>
    <t xml:space="preserve">    国有汽车工业所得税退税</t>
  </si>
  <si>
    <t xml:space="preserve">    国有核工业所得税退税</t>
  </si>
  <si>
    <t xml:space="preserve">    国有航空工业所得税退税</t>
  </si>
  <si>
    <t xml:space="preserve">    国有航天工业所得税退税</t>
  </si>
  <si>
    <t xml:space="preserve">    国有电子工业所得税退税</t>
  </si>
  <si>
    <t xml:space="preserve">    国有兵器工业所得税退税</t>
  </si>
  <si>
    <t xml:space="preserve">    国有船舶工业所得税退税</t>
  </si>
  <si>
    <t xml:space="preserve">    国有建筑材料工业所得税退税</t>
  </si>
  <si>
    <t xml:space="preserve">    国有烟草企业所得税退税</t>
  </si>
  <si>
    <t xml:space="preserve">    国有纺织企业所得税退税</t>
  </si>
  <si>
    <t xml:space="preserve">    国有铁道企业所得税退税</t>
  </si>
  <si>
    <t xml:space="preserve">    国有交通企业所得税退税</t>
  </si>
  <si>
    <t xml:space="preserve">    国有邮政企业所得税退税</t>
  </si>
  <si>
    <t xml:space="preserve">    国有民航企业所得税退税</t>
  </si>
  <si>
    <t xml:space="preserve">    海洋石油天然气企业所得税退税</t>
  </si>
  <si>
    <t xml:space="preserve">    国有外贸企业所得税退税</t>
  </si>
  <si>
    <t xml:space="preserve">    国有银行所得税退税</t>
  </si>
  <si>
    <t xml:space="preserve">      中国农业银行所得税退税</t>
  </si>
  <si>
    <t xml:space="preserve">      国家开发银行所得税退税</t>
  </si>
  <si>
    <t xml:space="preserve">      中国进出口银行所得税退税</t>
  </si>
  <si>
    <t xml:space="preserve">      中国农业发展银行所得税退税</t>
  </si>
  <si>
    <t xml:space="preserve">      其他国有银行所得税退税</t>
  </si>
  <si>
    <t xml:space="preserve">    国有非银行金融企业所得税退税</t>
  </si>
  <si>
    <t xml:space="preserve">      中国投资有限责任公司所得税退税</t>
  </si>
  <si>
    <t xml:space="preserve">      其他国有非银行金融企业所得税退税</t>
  </si>
  <si>
    <t xml:space="preserve">    国有保险企业所得税退税</t>
  </si>
  <si>
    <t xml:space="preserve">    国有文教企业所得税退税</t>
  </si>
  <si>
    <t xml:space="preserve">      国有电影企业所得税退税</t>
  </si>
  <si>
    <t xml:space="preserve">      国有出版企业所得税退税</t>
  </si>
  <si>
    <t xml:space="preserve">      其他国有文教企业所得税退税</t>
  </si>
  <si>
    <t xml:space="preserve">    国有水产企业所得税退税</t>
  </si>
  <si>
    <t xml:space="preserve">    国有森林工业企业所得税退税</t>
  </si>
  <si>
    <t xml:space="preserve">    国有电信企业所得税退税</t>
  </si>
  <si>
    <t xml:space="preserve">    其他国有企业所得税退税</t>
  </si>
  <si>
    <t xml:space="preserve">    集体企业所得税退税</t>
  </si>
  <si>
    <t xml:space="preserve">    股份制企业所得税退税</t>
  </si>
  <si>
    <t xml:space="preserve">      中国工商银行股份有限公司所得税退税</t>
  </si>
  <si>
    <t xml:space="preserve">      中国建设银行股份有限公司所得税退税</t>
  </si>
  <si>
    <t xml:space="preserve">      中国银行股份有限公司所得税退税</t>
  </si>
  <si>
    <t xml:space="preserve">      广东发展银行所得税退税</t>
  </si>
  <si>
    <t xml:space="preserve">      其他股份制企业所得税退税</t>
  </si>
  <si>
    <t xml:space="preserve">    联营企业所得税退税</t>
  </si>
  <si>
    <t xml:space="preserve">    私营企业所得税退税</t>
  </si>
  <si>
    <t xml:space="preserve">    跨省市总分机构企业所得税退税</t>
  </si>
  <si>
    <t xml:space="preserve">      国有跨省市总分机构企业所得税退税</t>
  </si>
  <si>
    <t xml:space="preserve">      股份制跨省市总分机构企业所得税退税</t>
  </si>
  <si>
    <t xml:space="preserve">      港澳台和外商投资跨省市总分机构企业所得税退税</t>
  </si>
  <si>
    <t xml:space="preserve">      其他跨省市总分机构企业所得税退税</t>
  </si>
  <si>
    <t xml:space="preserve">    跨市县总分机构企业所得税退税</t>
  </si>
  <si>
    <t xml:space="preserve">      国有跨市县总分机构企业所得税退税</t>
  </si>
  <si>
    <t xml:space="preserve">      股份制跨市县总分机构企业所得税退税</t>
  </si>
  <si>
    <t xml:space="preserve">      港澳台和外商投资跨市县总分机构企业所得税退税</t>
  </si>
  <si>
    <t xml:space="preserve">      其他跨市县总分机构企业所得税退税</t>
  </si>
  <si>
    <t xml:space="preserve">    其他企业所得税退税</t>
  </si>
  <si>
    <t xml:space="preserve">  个人所得税(款)</t>
  </si>
  <si>
    <t xml:space="preserve">    个人所得税(项)</t>
  </si>
  <si>
    <t xml:space="preserve">      利息所得税</t>
  </si>
  <si>
    <t xml:space="preserve">      军队个人所得税</t>
  </si>
  <si>
    <t xml:space="preserve">      其他个人所得税</t>
  </si>
  <si>
    <t xml:space="preserve">    个人所得税税款滞纳金、罚款收入</t>
  </si>
  <si>
    <t xml:space="preserve">  资源税</t>
  </si>
  <si>
    <t xml:space="preserve">    海洋石油资源税</t>
  </si>
  <si>
    <t xml:space="preserve">    其他资源税</t>
  </si>
  <si>
    <t xml:space="preserve">    资源税税款滞纳金、罚款收入</t>
  </si>
  <si>
    <t xml:space="preserve">  固定资产投资方向调节税</t>
  </si>
  <si>
    <t xml:space="preserve">    国有企业固定资产投资方向调节税</t>
  </si>
  <si>
    <t xml:space="preserve">    集体企业固定资产投资方向调节税</t>
  </si>
  <si>
    <t xml:space="preserve">    股份制企业固定资产投资方向调节税</t>
  </si>
  <si>
    <t xml:space="preserve">    联营企业固定资产投资方向调节税</t>
  </si>
  <si>
    <t xml:space="preserve">    港澳台和外商投资企业固定资产投资方向调节税</t>
  </si>
  <si>
    <t xml:space="preserve">    私营企业固定资产投资方向调节税</t>
  </si>
  <si>
    <t xml:space="preserve">    其他固定资产投资方向调节税</t>
  </si>
  <si>
    <t xml:space="preserve">    固定资产投资方向调节税税款滞纳金、罚款收入</t>
  </si>
  <si>
    <t xml:space="preserve">  城市维护建设税</t>
  </si>
  <si>
    <t xml:space="preserve">    国有企业城市维护建设税</t>
  </si>
  <si>
    <t xml:space="preserve">    集体企业城市维护建设税</t>
  </si>
  <si>
    <t xml:space="preserve">    股份制企业城市维护建设税</t>
  </si>
  <si>
    <t xml:space="preserve">    联营企业城市维护建设税</t>
  </si>
  <si>
    <t xml:space="preserve">    港澳台和外商投资企业城市维护建设税</t>
  </si>
  <si>
    <t xml:space="preserve">    私营企业城市维护建设税</t>
  </si>
  <si>
    <t xml:space="preserve">    其他企业城市维护建设税</t>
  </si>
  <si>
    <t xml:space="preserve">    城市维护建设税税款滞纳金、罚款收入</t>
  </si>
  <si>
    <t xml:space="preserve">    成品油价格和税费改革城市维护建设税划出</t>
  </si>
  <si>
    <t xml:space="preserve">    成品油价格和税费改革城市维护建设税划入</t>
  </si>
  <si>
    <t xml:space="preserve">  房产税</t>
  </si>
  <si>
    <t xml:space="preserve">    国有企业房产税</t>
  </si>
  <si>
    <t xml:space="preserve">    集体企业房产税</t>
  </si>
  <si>
    <t xml:space="preserve">    股份制企业房产税</t>
  </si>
  <si>
    <t xml:space="preserve">    联营企业房产税</t>
  </si>
  <si>
    <t xml:space="preserve">    港澳台和外商投资企业房产税</t>
  </si>
  <si>
    <t xml:space="preserve">    私营企业房产税</t>
  </si>
  <si>
    <t xml:space="preserve">    其他房产税</t>
  </si>
  <si>
    <t xml:space="preserve">    房产税税款滞纳金、罚款收入</t>
  </si>
  <si>
    <t xml:space="preserve">  印花税</t>
  </si>
  <si>
    <t xml:space="preserve">    证券交易印花税(项)</t>
  </si>
  <si>
    <t xml:space="preserve">      证券交易印花税(目)</t>
  </si>
  <si>
    <t xml:space="preserve">      证券交易印花税退库</t>
  </si>
  <si>
    <t xml:space="preserve">    其他印花税</t>
  </si>
  <si>
    <t xml:space="preserve">    印花税税款滞纳金、罚款收入</t>
  </si>
  <si>
    <t xml:space="preserve">  城镇土地使用税</t>
  </si>
  <si>
    <t xml:space="preserve">    国有企业城镇土地使用税</t>
  </si>
  <si>
    <t xml:space="preserve">    集体企业城镇土地使用税</t>
  </si>
  <si>
    <t xml:space="preserve">    股份制企业城镇土地使用税</t>
  </si>
  <si>
    <t xml:space="preserve">    联营企业城镇土地使用税</t>
  </si>
  <si>
    <t xml:space="preserve">    私营企业城镇土地使用税</t>
  </si>
  <si>
    <t xml:space="preserve">    港澳台和外商投资企业城镇土地使用税</t>
  </si>
  <si>
    <t xml:space="preserve">    其他城镇土地使用税</t>
  </si>
  <si>
    <t xml:space="preserve">    城镇土地使用税税款滞纳金、罚款收入</t>
  </si>
  <si>
    <t xml:space="preserve">  土地增值税</t>
  </si>
  <si>
    <t xml:space="preserve">    国有企业土地增值税</t>
  </si>
  <si>
    <t xml:space="preserve">    集体企业土地增值税</t>
  </si>
  <si>
    <t xml:space="preserve">    股份制企业土地增值税</t>
  </si>
  <si>
    <t xml:space="preserve">    联营企业土地增值税</t>
  </si>
  <si>
    <t xml:space="preserve">    港澳台和外商投资企业土地增值税</t>
  </si>
  <si>
    <t xml:space="preserve">    私营企业土地增值税</t>
  </si>
  <si>
    <t xml:space="preserve">    其他土地增值税</t>
  </si>
  <si>
    <t xml:space="preserve">    土地增值税税款滞纳金、罚款收入</t>
  </si>
  <si>
    <t xml:space="preserve">  车船税(款)</t>
  </si>
  <si>
    <t xml:space="preserve">    车船税(项)</t>
  </si>
  <si>
    <t xml:space="preserve">    车船税税款滞纳金、罚款收入</t>
  </si>
  <si>
    <t xml:space="preserve">  船舶吨税(款)</t>
  </si>
  <si>
    <t xml:space="preserve">    船舶吨税(项)</t>
  </si>
  <si>
    <t xml:space="preserve">    船舶吨税税款滞纳金、罚款收入</t>
  </si>
  <si>
    <t xml:space="preserve">  车辆购置税(款)</t>
  </si>
  <si>
    <t xml:space="preserve">    车辆购置税(项)</t>
  </si>
  <si>
    <t xml:space="preserve">    车辆购置税税款滞纳金、罚款收入</t>
  </si>
  <si>
    <t xml:space="preserve">  关税(款)</t>
  </si>
  <si>
    <t xml:space="preserve">    关税(项)</t>
  </si>
  <si>
    <t xml:space="preserve">    特定区域进口自用物资关税</t>
  </si>
  <si>
    <t xml:space="preserve">    特别关税</t>
  </si>
  <si>
    <t xml:space="preserve">      反倾销税</t>
  </si>
  <si>
    <t xml:space="preserve">      反补贴税</t>
  </si>
  <si>
    <t xml:space="preserve">      保障措施</t>
  </si>
  <si>
    <t xml:space="preserve">    关税和特别关税税款滞纳金、罚款收入</t>
  </si>
  <si>
    <t xml:space="preserve">    关税退税</t>
  </si>
  <si>
    <t xml:space="preserve">    特定区域进口自用物资退关税</t>
  </si>
  <si>
    <t xml:space="preserve">  耕地占用税(款)</t>
  </si>
  <si>
    <t xml:space="preserve">    耕地占用税(项)</t>
  </si>
  <si>
    <t xml:space="preserve">    耕地占用税退税</t>
  </si>
  <si>
    <t xml:space="preserve">    耕地占用税税款滞纳金、罚款收入</t>
  </si>
  <si>
    <t xml:space="preserve">  契税(款)</t>
  </si>
  <si>
    <t xml:space="preserve">    契税(项)</t>
  </si>
  <si>
    <t xml:space="preserve">    契税税款滞纳金、罚款收入</t>
  </si>
  <si>
    <t xml:space="preserve">  烟叶税(款)</t>
  </si>
  <si>
    <t xml:space="preserve">    烟叶税(项)</t>
  </si>
  <si>
    <t xml:space="preserve">    烟叶税税款滞纳金、罚款收入</t>
  </si>
  <si>
    <t xml:space="preserve">  其他税收收入</t>
  </si>
  <si>
    <t>非税收入</t>
  </si>
  <si>
    <t xml:space="preserve">  专项收入</t>
  </si>
  <si>
    <t xml:space="preserve">    排污费收入(项)</t>
  </si>
  <si>
    <t xml:space="preserve">      排污费收入(目)</t>
  </si>
  <si>
    <t xml:space="preserve">      海洋工程排污费收入</t>
  </si>
  <si>
    <t xml:space="preserve">    水资源费收入</t>
  </si>
  <si>
    <t xml:space="preserve">    教育费附加收入(项)</t>
  </si>
  <si>
    <t xml:space="preserve">      教育费附加收入(目)</t>
  </si>
  <si>
    <t xml:space="preserve">      成品油价格和税费改革教育费附加收入划出</t>
  </si>
  <si>
    <t xml:space="preserve">      成品油价格和税费改革教育费附加收入划入</t>
  </si>
  <si>
    <t xml:space="preserve">      教育费附加滞纳金、罚款收入</t>
  </si>
  <si>
    <t xml:space="preserve">    矿产资源补偿费收入</t>
  </si>
  <si>
    <t xml:space="preserve">    铀产品出售收入</t>
  </si>
  <si>
    <t xml:space="preserve">    探矿权、采矿权使用费及价款收入</t>
  </si>
  <si>
    <t xml:space="preserve">      探矿权、采矿权使用费收入</t>
  </si>
  <si>
    <t xml:space="preserve">      探矿权、采矿权价款收入</t>
  </si>
  <si>
    <t xml:space="preserve">    三峡库区移民专项收入</t>
  </si>
  <si>
    <t xml:space="preserve">    国家留成油上缴收入</t>
  </si>
  <si>
    <t xml:space="preserve">    场外核应急准备收入</t>
  </si>
  <si>
    <t xml:space="preserve">    草原植被恢复费收入</t>
  </si>
  <si>
    <t xml:space="preserve">    其他专项收入</t>
  </si>
  <si>
    <t xml:space="preserve">  行政事业性收费收入</t>
  </si>
  <si>
    <t xml:space="preserve">    公安行政事业性收费收入</t>
  </si>
  <si>
    <t xml:space="preserve">      外国人签证费</t>
  </si>
  <si>
    <t xml:space="preserve">      外国人证件费</t>
  </si>
  <si>
    <t xml:space="preserve">      公民出入境证件费</t>
  </si>
  <si>
    <t xml:space="preserve">      中国国籍申请手续费</t>
  </si>
  <si>
    <t xml:space="preserve">      口岸以外边防检查监护费</t>
  </si>
  <si>
    <t xml:space="preserve">      往来港澳小型船舶查验簿收费</t>
  </si>
  <si>
    <t xml:space="preserve">      户籍管理证件工本费</t>
  </si>
  <si>
    <t xml:space="preserve">      居民身份证工本费</t>
  </si>
  <si>
    <t xml:space="preserve">      机动车号牌工本费</t>
  </si>
  <si>
    <t xml:space="preserve">      机动车行驶证工本费</t>
  </si>
  <si>
    <t xml:space="preserve">      机动车登记证书工本费</t>
  </si>
  <si>
    <t xml:space="preserve">      机动车抵押登记费</t>
  </si>
  <si>
    <t xml:space="preserve">      机动车安全技术检验费</t>
  </si>
  <si>
    <t xml:space="preserve">      驾驶证工本费</t>
  </si>
  <si>
    <t xml:space="preserve">      驾驶许可考试费</t>
  </si>
  <si>
    <t xml:space="preserve">      菲律宾船员检查费</t>
  </si>
  <si>
    <t xml:space="preserve">      临时入境机动车号牌和行驶工本费</t>
  </si>
  <si>
    <t xml:space="preserve">      临时机动车驾驶证工本费</t>
  </si>
  <si>
    <t xml:space="preserve">      其他缴入国库的公安行政事业性收费</t>
  </si>
  <si>
    <t xml:space="preserve">    法院行政事业性收费收入</t>
  </si>
  <si>
    <t xml:space="preserve">      诉讼费</t>
  </si>
  <si>
    <t xml:space="preserve">      其他缴入国库的法院行政事业性收费</t>
  </si>
  <si>
    <t xml:space="preserve">    司法行政事业性收费收入</t>
  </si>
  <si>
    <t xml:space="preserve">      外国律师事务所办事处申请手续费</t>
  </si>
  <si>
    <t xml:space="preserve">      外国律师事务所办事处年检费</t>
  </si>
  <si>
    <t xml:space="preserve">      公证费</t>
  </si>
  <si>
    <t xml:space="preserve">      司法考试考务费</t>
  </si>
  <si>
    <t xml:space="preserve">      其他缴入国库的司法行政事业性收费</t>
  </si>
  <si>
    <t xml:space="preserve">    外交行政事业性收费收入</t>
  </si>
  <si>
    <t xml:space="preserve">      护照费</t>
  </si>
  <si>
    <t xml:space="preserve">      认证费</t>
  </si>
  <si>
    <t xml:space="preserve">      签证费</t>
  </si>
  <si>
    <t xml:space="preserve">      驻外使领馆公证翻译费</t>
  </si>
  <si>
    <t xml:space="preserve">      代发电报收费</t>
  </si>
  <si>
    <t xml:space="preserve">      其他缴入国库的外交行政事业性收费</t>
  </si>
  <si>
    <t xml:space="preserve">    工商行政事业性收费收入</t>
  </si>
  <si>
    <t xml:space="preserve">      企业注册登记费</t>
  </si>
  <si>
    <t xml:space="preserve">      个体工商户注册登记费</t>
  </si>
  <si>
    <t xml:space="preserve">      商标注册收费</t>
  </si>
  <si>
    <t xml:space="preserve">      其他缴入国库的工商行政事业性收费</t>
  </si>
  <si>
    <t xml:space="preserve">    商贸行政事业性收费收入</t>
  </si>
  <si>
    <t xml:space="preserve">      证书工本费</t>
  </si>
  <si>
    <t xml:space="preserve">      其他缴入国库的商贸行政事业性收费</t>
  </si>
  <si>
    <t xml:space="preserve">    财政行政事业性收费收入</t>
  </si>
  <si>
    <t xml:space="preserve">      考试考务费</t>
  </si>
  <si>
    <t xml:space="preserve">      其他缴入国库的财政行政事业性收费</t>
  </si>
  <si>
    <t xml:space="preserve">    税务行政事业性收费收入</t>
  </si>
  <si>
    <t xml:space="preserve">      税务发票工本费</t>
  </si>
  <si>
    <t xml:space="preserve">      税务登记证工本费</t>
  </si>
  <si>
    <t xml:space="preserve">      其他缴入国库的税务行政事业性收费</t>
  </si>
  <si>
    <t xml:space="preserve">    海关行政事业性收费收入</t>
  </si>
  <si>
    <t xml:space="preserve">      海关监管手续费</t>
  </si>
  <si>
    <t xml:space="preserve">      施封锁成本费</t>
  </si>
  <si>
    <t xml:space="preserve">      进口货物滞报金</t>
  </si>
  <si>
    <t xml:space="preserve">      知识产权海关保护备案费</t>
  </si>
  <si>
    <t xml:space="preserve">      ATA单证册调整费</t>
  </si>
  <si>
    <t xml:space="preserve">      报关员培训考试发证费</t>
  </si>
  <si>
    <t xml:space="preserve">      货物行李物品保管费</t>
  </si>
  <si>
    <t xml:space="preserve">      其他缴入国库的海关行政事业性收费</t>
  </si>
  <si>
    <t xml:space="preserve">    审计行政事业性收费收入</t>
  </si>
  <si>
    <t xml:space="preserve">      其他缴入国库的审计行政事业性收费</t>
  </si>
  <si>
    <t xml:space="preserve">    人口和计划生育行政事业性收费收入</t>
  </si>
  <si>
    <t xml:space="preserve">      社会抚养费</t>
  </si>
  <si>
    <t xml:space="preserve">      其他缴入国库的人口和计划生育行政事业性收费</t>
  </si>
  <si>
    <t xml:space="preserve">    国管局行政事业性收费收入</t>
  </si>
  <si>
    <t xml:space="preserve">      会计从业资格考试费</t>
  </si>
  <si>
    <t xml:space="preserve">      工人技术等级鉴定考核费</t>
  </si>
  <si>
    <t xml:space="preserve">      其他缴入国库的国管局行政事业性收费</t>
  </si>
  <si>
    <t xml:space="preserve">    外专局行政事业性收费收入</t>
  </si>
  <si>
    <t xml:space="preserve">      出国培训备选人员外语考务费、考试费</t>
  </si>
  <si>
    <t xml:space="preserve">      其他缴入国库的外专局行政事业性收费</t>
  </si>
  <si>
    <t xml:space="preserve">    保密行政事业性收费收入</t>
  </si>
  <si>
    <t xml:space="preserve">      保密证表包装材料费</t>
  </si>
  <si>
    <t xml:space="preserve">      其他缴入国库的保密行政事业性收费</t>
  </si>
  <si>
    <t xml:space="preserve">    质量监督检验检疫行政事业性收费收入</t>
  </si>
  <si>
    <t xml:space="preserve">      客运索道运营审查检验和定期检验费</t>
  </si>
  <si>
    <t xml:space="preserve">      压力管道安装审查检验和定期检验费</t>
  </si>
  <si>
    <t xml:space="preserve">      压力管道元件制造审查检验费</t>
  </si>
  <si>
    <t xml:space="preserve">      特种劳动防护用品检验费</t>
  </si>
  <si>
    <t xml:space="preserve">      一般劳动防护用品检验费</t>
  </si>
  <si>
    <t xml:space="preserve">      棉花监督检验费</t>
  </si>
  <si>
    <t xml:space="preserve">      锅炉、压力容器检验费</t>
  </si>
  <si>
    <t xml:space="preserve">      工业产品生产许可证收费</t>
  </si>
  <si>
    <t xml:space="preserve">      计量收费</t>
  </si>
  <si>
    <t xml:space="preserve">      统一代码标识证书收费</t>
  </si>
  <si>
    <t xml:space="preserve">      出入境检验检疫收费</t>
  </si>
  <si>
    <t xml:space="preserve">      检疫处理等业务收费</t>
  </si>
  <si>
    <t xml:space="preserve">      实验室检验项目、鉴定收费</t>
  </si>
  <si>
    <t xml:space="preserve">      设备监理单位资格评审费</t>
  </si>
  <si>
    <t xml:space="preserve">      滞纳金</t>
  </si>
  <si>
    <t xml:space="preserve">      特种设备检验检测费</t>
  </si>
  <si>
    <t xml:space="preserve">      产品质量监督检验费</t>
  </si>
  <si>
    <t xml:space="preserve">      其他缴入国库的质检行政事业性收费</t>
  </si>
  <si>
    <t xml:space="preserve">    出版行政事业性收费收入</t>
  </si>
  <si>
    <t xml:space="preserve">      计算机软件著作权登记费</t>
  </si>
  <si>
    <t xml:space="preserve">      其他缴入国库的出版行政事业性收费</t>
  </si>
  <si>
    <t xml:space="preserve">    安全生产行政事业性收费收入</t>
  </si>
  <si>
    <t xml:space="preserve">      其他缴入国库的安全生产行政事业性收费</t>
  </si>
  <si>
    <t xml:space="preserve">    档案行政事业性收费收入</t>
  </si>
  <si>
    <t xml:space="preserve">      档案收费</t>
  </si>
  <si>
    <t xml:space="preserve">      科学技术档案信息资源收费</t>
  </si>
  <si>
    <t xml:space="preserve">      其他缴入国库的档案行政事业性收费</t>
  </si>
  <si>
    <t xml:space="preserve">    港澳办行政事业性收费收入</t>
  </si>
  <si>
    <t xml:space="preserve">      往来香港澳门通行证工本费及签注费</t>
  </si>
  <si>
    <t xml:space="preserve">      派驻香港澳门身份证明工本费</t>
  </si>
  <si>
    <t xml:space="preserve">      其他缴入国库的港澳办行政事业性收费</t>
  </si>
  <si>
    <t xml:space="preserve">    贸促会行政事业性收费收入</t>
  </si>
  <si>
    <t xml:space="preserve">      ATA单证册收费</t>
  </si>
  <si>
    <t xml:space="preserve">      其他缴入国库的贸促会行政事业性收费</t>
  </si>
  <si>
    <t xml:space="preserve">    宗教行政事业性收费收入</t>
  </si>
  <si>
    <t xml:space="preserve">      清真食品认证费</t>
  </si>
  <si>
    <t xml:space="preserve">      其他缴入国库的宗教行政事业性收费</t>
  </si>
  <si>
    <t xml:space="preserve">    人防办行政事业性收费收入</t>
  </si>
  <si>
    <t xml:space="preserve">      防空地下室易地建设费</t>
  </si>
  <si>
    <t xml:space="preserve">      其他缴入国库的人防办行政事业性收费</t>
  </si>
  <si>
    <t xml:space="preserve">    中直管理局行政事业性收费收入</t>
  </si>
  <si>
    <t xml:space="preserve">      工人培训考核费</t>
  </si>
  <si>
    <t xml:space="preserve">      机要交通文件(物件)传递费</t>
  </si>
  <si>
    <t xml:space="preserve">      培训费</t>
  </si>
  <si>
    <t xml:space="preserve">      住宿费</t>
  </si>
  <si>
    <t xml:space="preserve">      学费</t>
  </si>
  <si>
    <t xml:space="preserve">      其他缴入国库的中直管理局行政事业性收费</t>
  </si>
  <si>
    <t xml:space="preserve">    文化行政事业性收费收入</t>
  </si>
  <si>
    <t xml:space="preserve">      摄影师预备资格考试费</t>
  </si>
  <si>
    <t xml:space="preserve">      音像制品防伪标识费</t>
  </si>
  <si>
    <t xml:space="preserve">      其他缴入国库的文化行政事业性收费</t>
  </si>
  <si>
    <t xml:space="preserve">    教育行政事业性收费收入</t>
  </si>
  <si>
    <t xml:space="preserve">      中小学阅读图书评审费</t>
  </si>
  <si>
    <t xml:space="preserve">      教师资格考试费</t>
  </si>
  <si>
    <t xml:space="preserve">      普通话水平测试费</t>
  </si>
  <si>
    <t xml:space="preserve">      其他缴入国库的教育行政事业性收费</t>
  </si>
  <si>
    <t xml:space="preserve">    科技行政事业性收费收入</t>
  </si>
  <si>
    <t xml:space="preserve">      其他缴入国库的科技行政事业性收费</t>
  </si>
  <si>
    <t xml:space="preserve">    体育行政事业性收费收入</t>
  </si>
  <si>
    <t xml:space="preserve">      运动员或运动团体注册费</t>
  </si>
  <si>
    <t xml:space="preserve">      俱乐部运动员转会手续费</t>
  </si>
  <si>
    <t xml:space="preserve">      段位考评认定费</t>
  </si>
  <si>
    <t xml:space="preserve">      比赛报名费</t>
  </si>
  <si>
    <t xml:space="preserve">      运动马匹注册费</t>
  </si>
  <si>
    <t xml:space="preserve">      兴奋剂检测费</t>
  </si>
  <si>
    <t xml:space="preserve">      体育特殊专业招生考务费</t>
  </si>
  <si>
    <t xml:space="preserve">      其他缴入国库的体育行政事业性收费</t>
  </si>
  <si>
    <t xml:space="preserve">    发展与改革(物价)行政事业性收费收入</t>
  </si>
  <si>
    <t xml:space="preserve">      非刑事案件财物价格鉴定费</t>
  </si>
  <si>
    <t xml:space="preserve">      其他缴入国库的发展与改革(物价)行政事业性收费</t>
  </si>
  <si>
    <t xml:space="preserve">    统计行政事业性收费收入</t>
  </si>
  <si>
    <t xml:space="preserve">      统计专业技术资格考试考务费</t>
  </si>
  <si>
    <t xml:space="preserve">      统计人员岗位培训费</t>
  </si>
  <si>
    <t xml:space="preserve">      其他缴入国库的统计行政事业性收费</t>
  </si>
  <si>
    <t xml:space="preserve">    国土资源行政事业性收费收入</t>
  </si>
  <si>
    <t xml:space="preserve">      石油(天然气)勘查、开采登记费</t>
  </si>
  <si>
    <t xml:space="preserve">      矿产资源勘查登记费</t>
  </si>
  <si>
    <t xml:space="preserve">      采矿登记收费</t>
  </si>
  <si>
    <t xml:space="preserve">      土地复垦费</t>
  </si>
  <si>
    <t xml:space="preserve">      土地闲置费</t>
  </si>
  <si>
    <t xml:space="preserve">      土地登记费</t>
  </si>
  <si>
    <t xml:space="preserve">      征(土)地管理费</t>
  </si>
  <si>
    <t xml:space="preserve">      耕地开垦费</t>
  </si>
  <si>
    <t xml:space="preserve">      地质成果资料费</t>
  </si>
  <si>
    <t xml:space="preserve">      土地评估师考试考务费</t>
  </si>
  <si>
    <t xml:space="preserve">      其他缴入国库的国土资源行政事业性收费</t>
  </si>
  <si>
    <t xml:space="preserve">    建设行政事业性收费收入</t>
  </si>
  <si>
    <t xml:space="preserve">      房屋所有权登记费</t>
  </si>
  <si>
    <t xml:space="preserve">      城市房屋安全鉴定费</t>
  </si>
  <si>
    <t xml:space="preserve">      城市排水设施有偿使用费</t>
  </si>
  <si>
    <t xml:space="preserve">      城市道路占用挖掘费</t>
  </si>
  <si>
    <t xml:space="preserve">      白蚁防治费</t>
  </si>
  <si>
    <t xml:space="preserve">      人力资源开发中心收费</t>
  </si>
  <si>
    <t xml:space="preserve">      城市污水处理费</t>
  </si>
  <si>
    <t xml:space="preserve">      其他缴入国库的建设行政事业性收费</t>
  </si>
  <si>
    <t xml:space="preserve">    知识产权行政事业性收费收入</t>
  </si>
  <si>
    <t xml:space="preserve">      专利收费</t>
  </si>
  <si>
    <t xml:space="preserve">      专利代理人资格考试报名考务费</t>
  </si>
  <si>
    <t xml:space="preserve">      集成电路布图设计保护收费</t>
  </si>
  <si>
    <t xml:space="preserve">      其他缴入国库的知识产权行政事业性收费</t>
  </si>
  <si>
    <t xml:space="preserve">    环保行政事业性收费收入</t>
  </si>
  <si>
    <t xml:space="preserve">      核安全技术审评费</t>
  </si>
  <si>
    <t xml:space="preserve">      化学品进口登记费</t>
  </si>
  <si>
    <t xml:space="preserve">      城市放射性废物送贮费</t>
  </si>
  <si>
    <t xml:space="preserve">      环境监测服务费</t>
  </si>
  <si>
    <t xml:space="preserve">      进口废物环境保护审查登记费</t>
  </si>
  <si>
    <t xml:space="preserve">      其他缴入国库的环保行政事业性收费</t>
  </si>
  <si>
    <t xml:space="preserve">    旅游行政事业性收费收入</t>
  </si>
  <si>
    <t xml:space="preserve">      入境签证费</t>
  </si>
  <si>
    <t xml:space="preserve">      星级标牌工本费</t>
  </si>
  <si>
    <t xml:space="preserve">      导游人员资格考试费和等级考核费</t>
  </si>
  <si>
    <t xml:space="preserve">      工农业旅游示范点标牌工本费</t>
  </si>
  <si>
    <t xml:space="preserve">      A级旅游景区标牌工本费</t>
  </si>
  <si>
    <t xml:space="preserve">      其他缴入国库的旅游行政事业性收费</t>
  </si>
  <si>
    <t xml:space="preserve">    海洋行政事业性收费收入</t>
  </si>
  <si>
    <t xml:space="preserve">      海洋废弃物收费</t>
  </si>
  <si>
    <t xml:space="preserve">      其他缴入国库的海洋行政事业性收费</t>
  </si>
  <si>
    <t xml:space="preserve">    测绘行政事业性收费收入</t>
  </si>
  <si>
    <t xml:space="preserve">      测绘成果成图资料收费</t>
  </si>
  <si>
    <t xml:space="preserve">      测绘产品质量监督检验费</t>
  </si>
  <si>
    <t xml:space="preserve">      测绘仪器检测收费</t>
  </si>
  <si>
    <t xml:space="preserve">      其他缴入国库的测绘行政事业性收费</t>
  </si>
  <si>
    <t xml:space="preserve">    铁路行政事业性收费收入</t>
  </si>
  <si>
    <t xml:space="preserve">      其他缴入国库的铁路行政事业性收费</t>
  </si>
  <si>
    <t xml:space="preserve">    交通运输行政事业性收费收入</t>
  </si>
  <si>
    <t xml:space="preserve">      船舶电信业务岸台费</t>
  </si>
  <si>
    <t xml:space="preserve">      民用航空器国籍登记费</t>
  </si>
  <si>
    <t xml:space="preserve">      民用航空器权利登记费</t>
  </si>
  <si>
    <t xml:space="preserve">      航空业务权补偿费</t>
  </si>
  <si>
    <t xml:space="preserve">      适航审查费</t>
  </si>
  <si>
    <t xml:space="preserve">      船舶登记费</t>
  </si>
  <si>
    <t xml:space="preserve">      船舶证明签证费</t>
  </si>
  <si>
    <t xml:space="preserve">      船舶申请安全检查复查费</t>
  </si>
  <si>
    <t xml:space="preserve">      油污水化验费</t>
  </si>
  <si>
    <t xml:space="preserve">      海事调解费</t>
  </si>
  <si>
    <t xml:space="preserve">      浮油回收费</t>
  </si>
  <si>
    <t xml:space="preserve">      海岸电台无线电电报电话费</t>
  </si>
  <si>
    <t xml:space="preserve">      特种船舶和水上水下工程护航费</t>
  </si>
  <si>
    <t xml:space="preserve">      船舶及船用产品设施检验费</t>
  </si>
  <si>
    <t xml:space="preserve">      其他缴入国库的交通运输行政事业性收费</t>
  </si>
  <si>
    <t xml:space="preserve">    工业和信息产业行政事业性收费收入</t>
  </si>
  <si>
    <t xml:space="preserve">      电子工程概预算人员培训费</t>
  </si>
  <si>
    <t xml:space="preserve">      卫星转发器信道费</t>
  </si>
  <si>
    <t xml:space="preserve">      无线电频率占用费</t>
  </si>
  <si>
    <t xml:space="preserve">      无线电设备检测费</t>
  </si>
  <si>
    <t xml:space="preserve">      电信网码号资源占用费</t>
  </si>
  <si>
    <t xml:space="preserve">      烟草制品及原辅材料检验费</t>
  </si>
  <si>
    <t xml:space="preserve">      进网许可标志工本费</t>
  </si>
  <si>
    <t xml:space="preserve">      其他缴入国库的工业和信息产业行政事业性收费</t>
  </si>
  <si>
    <t xml:space="preserve">    农业行政事业性收费收入</t>
  </si>
  <si>
    <t xml:space="preserve">      植物新品种保护权收费</t>
  </si>
  <si>
    <t xml:space="preserve">      国内植物检疫费</t>
  </si>
  <si>
    <t xml:space="preserve">      畜禽及畜禽产品检疫费</t>
  </si>
  <si>
    <t xml:space="preserve">      水生野生动物资源保护费</t>
  </si>
  <si>
    <t xml:space="preserve">      农药登记费</t>
  </si>
  <si>
    <t xml:space="preserve">      新兽药审批费</t>
  </si>
  <si>
    <t xml:space="preserve">      进口兽药注册登记审批、发证收费</t>
  </si>
  <si>
    <t xml:space="preserve">      《进口兽药许可证》审批费</t>
  </si>
  <si>
    <t xml:space="preserve">      生产审批费</t>
  </si>
  <si>
    <t xml:space="preserve">      已生产兽药品种注册登记费</t>
  </si>
  <si>
    <t xml:space="preserve">      农业转基因生物检测费</t>
  </si>
  <si>
    <t xml:space="preserve">      农机监理费</t>
  </si>
  <si>
    <t xml:space="preserve">      渔业资源增殖保护费</t>
  </si>
  <si>
    <t xml:space="preserve">      渔业船舶登记或变更登记费</t>
  </si>
  <si>
    <t xml:space="preserve">      海洋渔业船舶船员考试费</t>
  </si>
  <si>
    <t xml:space="preserve">      农业转基因生物安全评价费</t>
  </si>
  <si>
    <t xml:space="preserve">      农机产品测试检验费</t>
  </si>
  <si>
    <t xml:space="preserve">      新饲料添加剂质量复核检验费</t>
  </si>
  <si>
    <t xml:space="preserve">      进口饲料添加剂质量复核检验费</t>
  </si>
  <si>
    <t xml:space="preserve">      饲料及饲料添加剂委托检验费</t>
  </si>
  <si>
    <t xml:space="preserve">      进口兽药质量标准复核检验费</t>
  </si>
  <si>
    <t xml:space="preserve">      进口兽药检验费</t>
  </si>
  <si>
    <t xml:space="preserve">      出口兽药检验费</t>
  </si>
  <si>
    <t xml:space="preserve">      新兽药质量复核检验费</t>
  </si>
  <si>
    <t xml:space="preserve">      兽药委托检验费</t>
  </si>
  <si>
    <t xml:space="preserve">      农作物委托检验费</t>
  </si>
  <si>
    <t xml:space="preserve">      渔业船舶和船用产品检验费</t>
  </si>
  <si>
    <t xml:space="preserve">      档案使用费</t>
  </si>
  <si>
    <t xml:space="preserve">      档案保管费</t>
  </si>
  <si>
    <t xml:space="preserve">      工人技术等级考核或职业技能鉴定费</t>
  </si>
  <si>
    <t xml:space="preserve">      农药实验费</t>
  </si>
  <si>
    <t xml:space="preserve">      执业兽医资格考试考务费</t>
  </si>
  <si>
    <t xml:space="preserve">      其他缴入国库的农业行政事业性收费</t>
  </si>
  <si>
    <t xml:space="preserve">    林业行政事业性收费收入</t>
  </si>
  <si>
    <t xml:space="preserve">      野生动植物进出口管理费</t>
  </si>
  <si>
    <t xml:space="preserve">      森林植物检疫费</t>
  </si>
  <si>
    <t xml:space="preserve">      绿化费</t>
  </si>
  <si>
    <t xml:space="preserve">      陆生野生动物资源保护管理费</t>
  </si>
  <si>
    <t xml:space="preserve">      林权勘测费</t>
  </si>
  <si>
    <t xml:space="preserve">      林权证收费</t>
  </si>
  <si>
    <t xml:space="preserve">      其他缴入国库的林业行政事业性收费收入</t>
  </si>
  <si>
    <t xml:space="preserve">    水利行政事业性收费收入</t>
  </si>
  <si>
    <t xml:space="preserve">      河道采砂管理费</t>
  </si>
  <si>
    <t xml:space="preserve">      河道工程修建维护管理费</t>
  </si>
  <si>
    <t xml:space="preserve">      水土流失防治费</t>
  </si>
  <si>
    <t xml:space="preserve">      水土保持设施补偿费</t>
  </si>
  <si>
    <t xml:space="preserve">      长江河道砂石资源费</t>
  </si>
  <si>
    <t xml:space="preserve">      灌溉水源灌排工程补偿费收入</t>
  </si>
  <si>
    <t xml:space="preserve">      其他缴入国库的水利行政事业性收费</t>
  </si>
  <si>
    <t xml:space="preserve">    卫生行政事业性收费收入</t>
  </si>
  <si>
    <t xml:space="preserve">      卫生监测费</t>
  </si>
  <si>
    <t xml:space="preserve">      卫生质量检验费</t>
  </si>
  <si>
    <t xml:space="preserve">      预防性体检费</t>
  </si>
  <si>
    <t xml:space="preserve">      预防接种劳务费</t>
  </si>
  <si>
    <t xml:space="preserve">      委托性卫生防疫服务费</t>
  </si>
  <si>
    <t xml:space="preserve">      疫情处理费</t>
  </si>
  <si>
    <t xml:space="preserve">      医疗事故鉴定费</t>
  </si>
  <si>
    <t xml:space="preserve">      预防接种异常反应鉴定费</t>
  </si>
  <si>
    <t xml:space="preserve">      进口药品注册审批费</t>
  </si>
  <si>
    <t xml:space="preserve">      GMP认证费</t>
  </si>
  <si>
    <t xml:space="preserve">      GSP认证费</t>
  </si>
  <si>
    <t xml:space="preserve">      已生产药品登记费</t>
  </si>
  <si>
    <t xml:space="preserve">      药品行政保护费</t>
  </si>
  <si>
    <t xml:space="preserve">      生产药典、标准品种审批费</t>
  </si>
  <si>
    <t xml:space="preserve">      新药审批费</t>
  </si>
  <si>
    <t xml:space="preserve">      新药开发评审费</t>
  </si>
  <si>
    <t xml:space="preserve">      中药品种保护费</t>
  </si>
  <si>
    <t xml:space="preserve">      登记费</t>
  </si>
  <si>
    <t xml:space="preserve">      造血干细胞配型费</t>
  </si>
  <si>
    <t xml:space="preserve">      药品检验费</t>
  </si>
  <si>
    <t xml:space="preserve">      医疗器械、制药机械检验费</t>
  </si>
  <si>
    <t xml:space="preserve">      其他缴入国库的卫生行政事业性收费</t>
  </si>
  <si>
    <t xml:space="preserve">    民政行政事业性收费收入</t>
  </si>
  <si>
    <t xml:space="preserve">      婚姻登记证书工本费</t>
  </si>
  <si>
    <t xml:space="preserve">      收养登记费</t>
  </si>
  <si>
    <t xml:space="preserve">      委托培养费</t>
  </si>
  <si>
    <t xml:space="preserve">      殡葬收费</t>
  </si>
  <si>
    <t xml:space="preserve">      其他缴入国库的民政行政事业性收费</t>
  </si>
  <si>
    <t xml:space="preserve">    人力资源和社会保障行政事业性收费收入</t>
  </si>
  <si>
    <t xml:space="preserve">      职业技能鉴定费</t>
  </si>
  <si>
    <t xml:space="preserve">      人才流动中心收费</t>
  </si>
  <si>
    <t xml:space="preserve">      其他缴入国库的人力资源和社会保障行政事业性收费</t>
  </si>
  <si>
    <t xml:space="preserve">    证监会行政事业性收费收入</t>
  </si>
  <si>
    <t xml:space="preserve">      证券市场监管费</t>
  </si>
  <si>
    <t xml:space="preserve">      期货市场监管费</t>
  </si>
  <si>
    <t xml:space="preserve">      证券、期货从业人员资格报名考试费</t>
  </si>
  <si>
    <t xml:space="preserve">      其他缴入国库的证监会行政事业性收费</t>
  </si>
  <si>
    <t xml:space="preserve">    银监会行政事业性收费收入</t>
  </si>
  <si>
    <t xml:space="preserve">      机构监管费</t>
  </si>
  <si>
    <t xml:space="preserve">      业务监管费</t>
  </si>
  <si>
    <t xml:space="preserve">      其他缴入国库的银监会行政事业性收费</t>
  </si>
  <si>
    <t xml:space="preserve">    保监会行政事业性收费收入</t>
  </si>
  <si>
    <t xml:space="preserve">      保险业务监管费</t>
  </si>
  <si>
    <t xml:space="preserve">      其他缴入国库的保监会行政事业性收费</t>
  </si>
  <si>
    <t xml:space="preserve">    电力市场监管行政事业性收费收入</t>
  </si>
  <si>
    <t xml:space="preserve">      电力监管费</t>
  </si>
  <si>
    <t xml:space="preserve">      其他缴入国库的电力市场监管行政事业性收费</t>
  </si>
  <si>
    <t xml:space="preserve">    仲裁委行政事业性收费收入</t>
  </si>
  <si>
    <t xml:space="preserve">      仲裁收费</t>
  </si>
  <si>
    <t xml:space="preserve">      其他缴入国库的仲裁委行政事业性收费</t>
  </si>
  <si>
    <t xml:space="preserve">    编办行政事业性收费收入</t>
  </si>
  <si>
    <t xml:space="preserve">      其他缴入国库的编办行政事业性收费</t>
  </si>
  <si>
    <t xml:space="preserve">    党校行政事业性收费收入</t>
  </si>
  <si>
    <t xml:space="preserve">      其他缴入国库的党校行政事业性收费</t>
  </si>
  <si>
    <t xml:space="preserve">    监察行政事业性收费收入</t>
  </si>
  <si>
    <t xml:space="preserve">      资料工本费</t>
  </si>
  <si>
    <t xml:space="preserve">      其他缴入国库的监察行政事业性收费</t>
  </si>
  <si>
    <t xml:space="preserve">    外文局行政事业性收费收入</t>
  </si>
  <si>
    <t xml:space="preserve">      翻译专业资格(水平)考试考务费</t>
  </si>
  <si>
    <t xml:space="preserve">      其他缴入国库的外文局行政事业性收费</t>
  </si>
  <si>
    <t xml:space="preserve">    南水北调办行政事业性收费收入</t>
  </si>
  <si>
    <t xml:space="preserve">      其他缴入国库的南水北调办行政事业性收费</t>
  </si>
  <si>
    <t xml:space="preserve">    国资委行政事业性收费收入</t>
  </si>
  <si>
    <t xml:space="preserve">      其他缴入国库的国资委行政事业性收费</t>
  </si>
  <si>
    <t xml:space="preserve">    其他行政事业性收费收入</t>
  </si>
  <si>
    <t xml:space="preserve">      其他缴入国库的行政事业性收费</t>
  </si>
  <si>
    <t xml:space="preserve">  罚没收入</t>
  </si>
  <si>
    <t xml:space="preserve">    一般罚没收入</t>
  </si>
  <si>
    <t xml:space="preserve">      公安罚没收入</t>
  </si>
  <si>
    <t xml:space="preserve">      检察院罚没收入</t>
  </si>
  <si>
    <t xml:space="preserve">      法院罚没收入</t>
  </si>
  <si>
    <t xml:space="preserve">      工商罚没收入</t>
  </si>
  <si>
    <t xml:space="preserve">      新闻出版罚没收入</t>
  </si>
  <si>
    <t xml:space="preserve">      技术监督罚没收入</t>
  </si>
  <si>
    <t xml:space="preserve">      税务部门罚没收入</t>
  </si>
  <si>
    <t xml:space="preserve">      海关罚没收入</t>
  </si>
  <si>
    <t xml:space="preserve">      食品药品监督罚没收入</t>
  </si>
  <si>
    <t xml:space="preserve">      卫生罚没收入</t>
  </si>
  <si>
    <t xml:space="preserve">      检验检疫罚没收入</t>
  </si>
  <si>
    <t xml:space="preserve">      证监会罚没收入</t>
  </si>
  <si>
    <t xml:space="preserve">      保监会罚没收入</t>
  </si>
  <si>
    <t xml:space="preserve">      交通罚没收入</t>
  </si>
  <si>
    <t xml:space="preserve">      铁道罚没收入</t>
  </si>
  <si>
    <t xml:space="preserve">      审计罚没收入</t>
  </si>
  <si>
    <t xml:space="preserve">      渔政罚没收入</t>
  </si>
  <si>
    <t xml:space="preserve">      银行监督罚没收入</t>
  </si>
  <si>
    <t xml:space="preserve">      民航罚没收入</t>
  </si>
  <si>
    <t xml:space="preserve">      电监会罚没收入</t>
  </si>
  <si>
    <t xml:space="preserve">      交强险罚没收入</t>
  </si>
  <si>
    <t xml:space="preserve">      其他一般罚没收入</t>
  </si>
  <si>
    <t xml:space="preserve">    缉私罚没收入</t>
  </si>
  <si>
    <t xml:space="preserve">      公安缉私罚没收入</t>
  </si>
  <si>
    <t xml:space="preserve">      工商缉私罚没收入</t>
  </si>
  <si>
    <t xml:space="preserve">      海关缉私罚没收入</t>
  </si>
  <si>
    <t xml:space="preserve">      边防武警缉私罚没收入</t>
  </si>
  <si>
    <t xml:space="preserve">      其他部门缉私罚没收入</t>
  </si>
  <si>
    <t xml:space="preserve">    缉毒罚没收入</t>
  </si>
  <si>
    <t xml:space="preserve">    罚没收入退库</t>
  </si>
  <si>
    <t xml:space="preserve">  国有资本经营收入</t>
  </si>
  <si>
    <t xml:space="preserve">    利润收入</t>
  </si>
  <si>
    <t xml:space="preserve">      中国人民银行上缴收入</t>
  </si>
  <si>
    <t xml:space="preserve">      金融企业利润收入</t>
  </si>
  <si>
    <t xml:space="preserve">      其他企业利润收入</t>
  </si>
  <si>
    <t xml:space="preserve">    股利、股息收入</t>
  </si>
  <si>
    <t xml:space="preserve">      金融业公司股利、股息收入</t>
  </si>
  <si>
    <t xml:space="preserve">      其他股利、股息收入</t>
  </si>
  <si>
    <t xml:space="preserve">    产权转让收入</t>
  </si>
  <si>
    <t xml:space="preserve">      电力改革预留资产变现收入</t>
  </si>
  <si>
    <t xml:space="preserve">      其他产权转让收入</t>
  </si>
  <si>
    <t xml:space="preserve">    国有资本经营收入退库</t>
  </si>
  <si>
    <t xml:space="preserve">    国有企业计划亏损补贴</t>
  </si>
  <si>
    <t xml:space="preserve">      工业企业计划亏损补贴</t>
  </si>
  <si>
    <t xml:space="preserve">      农业企业计划亏损补贴</t>
  </si>
  <si>
    <t xml:space="preserve">      外贸企业计划亏损补贴</t>
  </si>
  <si>
    <t xml:space="preserve">      其他国有企业计划亏损补贴</t>
  </si>
  <si>
    <t xml:space="preserve">    其他国有资本经营收入</t>
  </si>
  <si>
    <t xml:space="preserve">  国有资源(资产)有偿使用收入</t>
  </si>
  <si>
    <t xml:space="preserve">    海域使用金收入</t>
  </si>
  <si>
    <t xml:space="preserve">      中央海域使用金收入</t>
  </si>
  <si>
    <t xml:space="preserve">      地方海域使用金收入</t>
  </si>
  <si>
    <t xml:space="preserve">    场地和矿区使用费收入</t>
  </si>
  <si>
    <t xml:space="preserve">      陆上石油矿区使用费</t>
  </si>
  <si>
    <t xml:space="preserve">      海上石油矿区使用费</t>
  </si>
  <si>
    <t xml:space="preserve">      中央合资合作企业场地使用费收入</t>
  </si>
  <si>
    <t xml:space="preserve">      中央和地方合资合作企业场地使用费收入</t>
  </si>
  <si>
    <t xml:space="preserve">      地方合资合作企业场地使用费收入</t>
  </si>
  <si>
    <t xml:space="preserve">      港澳台和外商独资企业场地使用费收入</t>
  </si>
  <si>
    <t xml:space="preserve">    特种矿产品出售收入</t>
  </si>
  <si>
    <t xml:space="preserve">    专项储备物资销售收入</t>
  </si>
  <si>
    <t xml:space="preserve">    利息收入</t>
  </si>
  <si>
    <t xml:space="preserve">      国库存款利息收入</t>
  </si>
  <si>
    <t xml:space="preserve">      财政专户存款利息收入</t>
  </si>
  <si>
    <t xml:space="preserve">      有价证券利息收入</t>
  </si>
  <si>
    <t xml:space="preserve">      其他利息收入</t>
  </si>
  <si>
    <t xml:space="preserve">    非经营性国有资产收入</t>
  </si>
  <si>
    <t xml:space="preserve">      行政单位国有资产出租收入</t>
  </si>
  <si>
    <t xml:space="preserve">      行政单位国有资产处置收入</t>
  </si>
  <si>
    <t xml:space="preserve">      事业单位国有资产处置收入</t>
  </si>
  <si>
    <t xml:space="preserve">      其他非经营性国有资产收入</t>
  </si>
  <si>
    <t xml:space="preserve">    出租车经营权有偿出让和转让收入</t>
  </si>
  <si>
    <t xml:space="preserve">    无居民海岛使用金收入</t>
  </si>
  <si>
    <t xml:space="preserve">      中央无居民海岛使用金收入</t>
  </si>
  <si>
    <t xml:space="preserve">      地方无居民海岛使用金收入</t>
  </si>
  <si>
    <t xml:space="preserve">    其他国有资源(资产)有偿使用收入</t>
  </si>
  <si>
    <t xml:space="preserve">  其他收入(款)</t>
  </si>
  <si>
    <t xml:space="preserve">    捐赠收入</t>
  </si>
  <si>
    <t xml:space="preserve">      国外捐赠收入</t>
  </si>
  <si>
    <t xml:space="preserve">      国内捐赠收入</t>
  </si>
  <si>
    <t xml:space="preserve">      汶川地震捐赠收入</t>
  </si>
  <si>
    <t xml:space="preserve">    动用国储棉、糖、油上交财政收入</t>
  </si>
  <si>
    <t xml:space="preserve">    动用国家储备粮油上交差价收入</t>
  </si>
  <si>
    <t xml:space="preserve">    免税商品特许经营费收入</t>
  </si>
  <si>
    <t xml:space="preserve">    基本建设收入</t>
  </si>
  <si>
    <t xml:space="preserve">    石油特别收益金专项收入</t>
  </si>
  <si>
    <t xml:space="preserve">      石油特别收益金专项收入</t>
  </si>
  <si>
    <t xml:space="preserve">      石油特别收益金退库</t>
  </si>
  <si>
    <t xml:space="preserve">    动用国储盐上交财政收入</t>
  </si>
  <si>
    <t xml:space="preserve">    差别电价收入</t>
  </si>
  <si>
    <t xml:space="preserve">    成品油价格和税费改革清退补缴收入</t>
  </si>
  <si>
    <t xml:space="preserve">    其他收入(项)</t>
  </si>
  <si>
    <t>上划省级收入</t>
  </si>
  <si>
    <t xml:space="preserve">    上划省级增值税</t>
  </si>
  <si>
    <t xml:space="preserve">    上划省级营业税</t>
  </si>
  <si>
    <t xml:space="preserve">    上划省级企业所得税</t>
  </si>
  <si>
    <t xml:space="preserve">    上划省级个人所得税</t>
  </si>
  <si>
    <t xml:space="preserve">    上划省级资源税</t>
  </si>
  <si>
    <t>上划中央收入</t>
  </si>
  <si>
    <t xml:space="preserve">    上划中央增值税</t>
  </si>
  <si>
    <t xml:space="preserve">    上划中央消费税</t>
  </si>
  <si>
    <t xml:space="preserve">    上划中央企业所得税</t>
  </si>
  <si>
    <t xml:space="preserve">    上划中央个人所得税</t>
  </si>
  <si>
    <t xml:space="preserve">　　上划中央其他收入</t>
  </si>
  <si>
    <t>财政总收入</t>
  </si>
  <si>
    <t xml:space="preserve"> </t>
  </si>
  <si>
    <t>国税部门完成收入</t>
  </si>
  <si>
    <t>其中：增值税</t>
  </si>
  <si>
    <t xml:space="preserve">     消费税</t>
  </si>
  <si>
    <t xml:space="preserve">     企业所得税</t>
  </si>
  <si>
    <t xml:space="preserve">     个人所得税</t>
  </si>
  <si>
    <t>地税部门完成收入</t>
  </si>
  <si>
    <t xml:space="preserve">其中：营业税 </t>
  </si>
  <si>
    <t xml:space="preserve">     教育费附加</t>
  </si>
  <si>
    <t xml:space="preserve">   </t>
  </si>
  <si>
    <t>财政部门完成收入</t>
  </si>
  <si>
    <t>一般预算支出</t>
  </si>
  <si>
    <t>一般公共服务</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</si>
  <si>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</si>
  <si>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</si>
  <si>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</si>
  <si>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</si>
  <si>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</si>
  <si>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</si>
  <si>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</si>
  <si>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代表培训</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</si>
  <si>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</si>
  <si>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</si>
  <si>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</si>
  <si>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</si>
  <si>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</si>
  <si>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</si>
  <si>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</si>
  <si>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</si>
  <si>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</si>
  <si>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</si>
  <si>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</si>
  <si>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专项业务活动</t>
  </si>
  <si>
    <t xml:space="preserve">    政务公开审批</t>
  </si>
  <si>
    <t xml:space="preserve">    法制建设</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</si>
  <si>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</si>
  <si>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</si>
  <si>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</si>
  <si>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</si>
  <si>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</si>
  <si>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</si>
  <si>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</si>
  <si>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</si>
  <si>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</si>
  <si>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</si>
  <si>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</si>
  <si>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</si>
  <si>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</si>
  <si>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</si>
  <si>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</si>
  <si>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</si>
  <si>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</si>
  <si>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</si>
  <si>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预算编制业务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</si>
  <si>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</si>
  <si>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</si>
  <si>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</si>
  <si>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</si>
  <si>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</si>
  <si>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</si>
  <si>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税务办案</t>
  </si>
  <si>
    <t xml:space="preserve">    税务登记证及发票管理</t>
  </si>
  <si>
    <t xml:space="preserve">    代扣代收代征税款手续费</t>
  </si>
  <si>
    <t xml:space="preserve">    税务宣传</t>
  </si>
  <si>
    <t xml:space="preserve">    协税护税</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</si>
  <si>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</si>
  <si>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</si>
  <si>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</si>
  <si>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</si>
  <si>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</si>
  <si>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</si>
  <si>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收费业务</t>
  </si>
  <si>
    <t xml:space="preserve">    缉私办案</t>
  </si>
  <si>
    <t xml:space="preserve">    口岸电子执法系统建设与维护</t>
  </si>
  <si>
    <t xml:space="preserve">    其他海关事务支出</t>
  </si>
  <si>
    <t xml:space="preserve">  人力资源事务</t>
  </si>
  <si>
    <t xml:space="preserve">    政府特殊津贴</t>
  </si>
  <si>
    <t xml:space="preserve">    资助留学回国人员</t>
  </si>
  <si>
    <t xml:space="preserve">    军队转业干部安置</t>
  </si>
  <si>
    <t xml:space="preserve">    博士后日常经费</t>
  </si>
  <si>
    <t xml:space="preserve">    引进人才费用</t>
  </si>
  <si>
    <t xml:space="preserve">    公务员考核</t>
  </si>
  <si>
    <t xml:space="preserve">    公务员培训</t>
  </si>
  <si>
    <t xml:space="preserve">    公务员招考</t>
  </si>
  <si>
    <t xml:space="preserve">    其他人事事务支出</t>
  </si>
  <si>
    <t xml:space="preserve">  纪检监察事务</t>
  </si>
  <si>
    <t xml:space="preserve">    大案要案查处</t>
  </si>
  <si>
    <t xml:space="preserve">    派驻派出机构</t>
  </si>
  <si>
    <t xml:space="preserve">    中央巡视</t>
  </si>
  <si>
    <t xml:space="preserve">    其他纪检监察事务支出</t>
  </si>
  <si>
    <t xml:space="preserve">  人口与计划生育事务</t>
  </si>
  <si>
    <t xml:space="preserve">    人口规划与发展战略研究</t>
  </si>
  <si>
    <t xml:space="preserve">    计划生育家庭奖励</t>
  </si>
  <si>
    <t xml:space="preserve">    人口和计划生育统计及抽样调查</t>
  </si>
  <si>
    <t xml:space="preserve">    人口和计划生育信息系统建设</t>
  </si>
  <si>
    <t xml:space="preserve">    计划生育、生殖健康促进工程</t>
  </si>
  <si>
    <t xml:space="preserve">    计划生育免费基本技术服务</t>
  </si>
  <si>
    <t xml:space="preserve">    人口出生性别比综合治理</t>
  </si>
  <si>
    <t xml:space="preserve">    人口和计划生育服务网络建设</t>
  </si>
  <si>
    <t xml:space="preserve">    计划生育避孕药具经费</t>
  </si>
  <si>
    <t xml:space="preserve">    人口和计划生育宣传教育经费</t>
  </si>
  <si>
    <t xml:space="preserve">    流动人口计划生育管理和服务</t>
  </si>
  <si>
    <t xml:space="preserve">    人口和计划生育目标责任制考核</t>
  </si>
  <si>
    <t xml:space="preserve">    其他人口与计划生育事务支出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</si>
  <si>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</si>
  <si>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</si>
  <si>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</si>
  <si>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</si>
  <si>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</si>
  <si>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</si>
  <si>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</si>
  <si>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</si>
  <si>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</si>
  <si>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国家知识产权战略</t>
  </si>
  <si>
    <t xml:space="preserve">    专利试点和产业化推进</t>
  </si>
  <si>
    <t xml:space="preserve">    专利执法</t>
  </si>
  <si>
    <t xml:space="preserve">    国际组织专项活动</t>
  </si>
  <si>
    <t xml:space="preserve">    知识产权宏观管理</t>
  </si>
  <si>
    <t xml:space="preserve">    其他知识产权事务支出</t>
  </si>
  <si>
    <t xml:space="preserve">  工商行政管理事务</t>
  </si>
  <si>
    <t xml:space="preserve">    工商行政管理专项</t>
  </si>
  <si>
    <t xml:space="preserve">    执法办案专项</t>
  </si>
  <si>
    <t xml:space="preserve">    消费者权益保护</t>
  </si>
  <si>
    <t xml:space="preserve">    其他工商行政管理事务支出</t>
  </si>
  <si>
    <t xml:space="preserve">  质量技术监督与检验检疫事务</t>
  </si>
  <si>
    <t xml:space="preserve">    出入境检验检疫行政执法和业务管理</t>
  </si>
  <si>
    <t xml:space="preserve">    出入境检验检疫技术支持</t>
  </si>
  <si>
    <t xml:space="preserve">    质量技术监督行政执法及业务管理</t>
  </si>
  <si>
    <t xml:space="preserve">    质量技术监督技术支持</t>
  </si>
  <si>
    <t xml:space="preserve">    认证认可监督管理</t>
  </si>
  <si>
    <t xml:space="preserve">    标准化管理</t>
  </si>
  <si>
    <t xml:space="preserve">    其他质量技术监督与检验检疫事务支出</t>
  </si>
  <si>
    <t xml:space="preserve">  民族事务</t>
  </si>
  <si>
    <t xml:space="preserve">    民族工作专项</t>
  </si>
  <si>
    <t xml:space="preserve">    其他民族事务支出</t>
  </si>
  <si>
    <t xml:space="preserve">  宗教事务</t>
  </si>
  <si>
    <t xml:space="preserve">    宗教工作专项</t>
  </si>
  <si>
    <t xml:space="preserve">    其他宗教事务支出</t>
  </si>
  <si>
    <t xml:space="preserve">  港澳台侨事务</t>
  </si>
  <si>
    <t xml:space="preserve">    港澳事务</t>
  </si>
  <si>
    <t xml:space="preserve">    台湾事务</t>
  </si>
  <si>
    <t xml:space="preserve">    华侨事务</t>
  </si>
  <si>
    <t xml:space="preserve">    其他港澳台侨事务支出</t>
  </si>
  <si>
    <t xml:space="preserve">  档案事务</t>
  </si>
  <si>
    <t xml:space="preserve">    档案馆</t>
  </si>
  <si>
    <t xml:space="preserve">    其他档案事务支出</t>
  </si>
  <si>
    <t xml:space="preserve">  共产党事务</t>
  </si>
  <si>
    <t xml:space="preserve">    专项业务</t>
  </si>
  <si>
    <t xml:space="preserve">    其他共产党事务支出</t>
  </si>
  <si>
    <t xml:space="preserve">  民主党派及工商联事务</t>
  </si>
  <si>
    <t xml:space="preserve">    其他民主党派及工商联事务支出</t>
  </si>
  <si>
    <t xml:space="preserve">  群众团体事务</t>
  </si>
  <si>
    <t xml:space="preserve">    厂务公开</t>
  </si>
  <si>
    <t xml:space="preserve">    工会疗养休养</t>
  </si>
  <si>
    <t xml:space="preserve">    其他群众团体事务支出</t>
  </si>
  <si>
    <t xml:space="preserve">  其他一般公共服务支出(款)</t>
  </si>
  <si>
    <t xml:space="preserve">    国家赔偿费用支出</t>
  </si>
  <si>
    <t xml:space="preserve">    其他一般公共服务支出(项)</t>
  </si>
  <si>
    <t>外交</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</si>
  <si>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</si>
  <si>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</si>
  <si>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</si>
  <si>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</si>
  <si>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</si>
  <si>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</si>
  <si>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对外成套项目援助</t>
  </si>
  <si>
    <t xml:space="preserve">    对外一般物资援助</t>
  </si>
  <si>
    <t xml:space="preserve">    对外科技合作援助</t>
  </si>
  <si>
    <t xml:space="preserve">    对外优惠贷款援助及贴息</t>
  </si>
  <si>
    <t xml:space="preserve">    对外医疗援助</t>
  </si>
  <si>
    <t xml:space="preserve">    其他对外援助支出</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</si>
  <si>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</si>
  <si>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</si>
  <si>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</si>
  <si>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</si>
  <si>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</si>
  <si>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</si>
  <si>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</si>
  <si>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出国活动</t>
  </si>
  <si>
    <t xml:space="preserve">    招待活动</t>
  </si>
  <si>
    <t xml:space="preserve">    在华国际会议</t>
  </si>
  <si>
    <t xml:space="preserve">    其他对外合作与交流支出</t>
  </si>
  <si>
    <t xml:space="preserve">  对外宣传</t>
  </si>
  <si>
    <t xml:space="preserve">  边界勘界联检</t>
  </si>
  <si>
    <t xml:space="preserve">    边界勘界</t>
  </si>
  <si>
    <t xml:space="preserve">    边界联检</t>
  </si>
  <si>
    <t xml:space="preserve">    边界界桩维护</t>
  </si>
  <si>
    <t xml:space="preserve">    其他支出</t>
  </si>
  <si>
    <t xml:space="preserve">  其他外交支出</t>
  </si>
  <si>
    <t>国防</t>
  </si>
  <si>
    <t xml:space="preserve">  现役部队</t>
  </si>
  <si>
    <t xml:space="preserve">  预备役部队</t>
  </si>
  <si>
    <t xml:space="preserve">  民兵</t>
  </si>
  <si>
    <t xml:space="preserve">  国防科研事业</t>
  </si>
  <si>
    <t xml:space="preserve">  专项工程</t>
  </si>
  <si>
    <t xml:space="preserve">  国防动员</t>
  </si>
  <si>
    <t xml:space="preserve">    兵役征集</t>
  </si>
  <si>
    <t xml:space="preserve">    经济动员</t>
  </si>
  <si>
    <t xml:space="preserve">    人民防空</t>
  </si>
  <si>
    <t xml:space="preserve">    交通战备</t>
  </si>
  <si>
    <t xml:space="preserve">    国防教育</t>
  </si>
  <si>
    <t xml:space="preserve">    其他国防动员支出</t>
  </si>
  <si>
    <t xml:space="preserve">  其他国防支出</t>
  </si>
  <si>
    <t>公共安全</t>
  </si>
  <si>
    <t xml:space="preserve">  武装警察</t>
  </si>
  <si>
    <t xml:space="preserve">    内卫</t>
  </si>
  <si>
    <t xml:space="preserve">    边防</t>
  </si>
  <si>
    <t xml:space="preserve">    消防</t>
  </si>
  <si>
    <t xml:space="preserve">    警卫</t>
  </si>
  <si>
    <t xml:space="preserve">    黄金</t>
  </si>
  <si>
    <t xml:space="preserve">    森林</t>
  </si>
  <si>
    <t xml:space="preserve">    水电</t>
  </si>
  <si>
    <t xml:space="preserve">    交通</t>
  </si>
  <si>
    <t xml:space="preserve">    其他武装警察支出</t>
  </si>
  <si>
    <t xml:space="preserve">  公安</t>
  </si>
  <si>
    <t xml:space="preserve">    治安管理</t>
  </si>
  <si>
    <t xml:space="preserve">    国内安全保卫</t>
  </si>
  <si>
    <t xml:space="preserve">    刑事侦查</t>
  </si>
  <si>
    <t xml:space="preserve">    经济犯罪侦查</t>
  </si>
  <si>
    <t xml:space="preserve">    出入境管理</t>
  </si>
  <si>
    <t xml:space="preserve">    行动技术管理</t>
  </si>
  <si>
    <t xml:space="preserve">    防范和处理邪教犯罪</t>
  </si>
  <si>
    <t xml:space="preserve">    禁毒管理</t>
  </si>
  <si>
    <t xml:space="preserve">    道路交通管理</t>
  </si>
  <si>
    <t xml:space="preserve">    网络侦控管理</t>
  </si>
  <si>
    <t xml:space="preserve">    反恐怖</t>
  </si>
  <si>
    <t xml:space="preserve">    居民身份证管理</t>
  </si>
  <si>
    <t xml:space="preserve">    网络运行及维护</t>
  </si>
  <si>
    <t xml:space="preserve">    拘押收教场所管理</t>
  </si>
  <si>
    <t xml:space="preserve">    警犬繁育及训养</t>
  </si>
  <si>
    <t xml:space="preserve">    其他公安支出</t>
  </si>
  <si>
    <t xml:space="preserve">  国家安全</t>
  </si>
  <si>
    <t xml:space="preserve">    安全业务</t>
  </si>
  <si>
    <t xml:space="preserve">    其他国家安全支出</t>
  </si>
  <si>
    <t xml:space="preserve">  检察</t>
  </si>
  <si>
    <t xml:space="preserve">    查办和预防职务犯罪</t>
  </si>
  <si>
    <t xml:space="preserve">    公诉和审判监督</t>
  </si>
  <si>
    <t xml:space="preserve">    侦查监督</t>
  </si>
  <si>
    <t xml:space="preserve">    执行监督</t>
  </si>
  <si>
    <t xml:space="preserve">    控告申诉</t>
  </si>
  <si>
    <t xml:space="preserve">    “两房”建设</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</si>
  <si>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</si>
  <si>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</si>
  <si>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</si>
  <si>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</si>
  <si>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</si>
  <si>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</si>
  <si>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</si>
  <si>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</si>
  <si>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</si>
  <si>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律师公证管理</t>
  </si>
  <si>
    <t xml:space="preserve">    法律援助</t>
  </si>
  <si>
    <t xml:space="preserve">    司法统一考试</t>
  </si>
  <si>
    <t xml:space="preserve">    仲裁</t>
  </si>
  <si>
    <t xml:space="preserve">    其他司法支出</t>
  </si>
  <si>
    <t xml:space="preserve">  监狱</t>
  </si>
  <si>
    <t xml:space="preserve">    犯人生活</t>
  </si>
  <si>
    <t xml:space="preserve">    犯人改造</t>
  </si>
  <si>
    <t xml:space="preserve">    狱政设施建设</t>
  </si>
  <si>
    <t xml:space="preserve">    其他监狱支出</t>
  </si>
  <si>
    <t xml:space="preserve">  劳教</t>
  </si>
  <si>
    <t xml:space="preserve">    劳教人员生活</t>
  </si>
  <si>
    <t xml:space="preserve">    劳教人员教育</t>
  </si>
  <si>
    <t xml:space="preserve">    所政设施建设</t>
  </si>
  <si>
    <t xml:space="preserve">    其他劳教支出</t>
  </si>
  <si>
    <t xml:space="preserve">  国家保密</t>
  </si>
  <si>
    <t xml:space="preserve">    保密技术</t>
  </si>
  <si>
    <t xml:space="preserve">    保密管理</t>
  </si>
  <si>
    <t xml:space="preserve">    其他国家保密支出</t>
  </si>
  <si>
    <t xml:space="preserve">  缉私警察</t>
  </si>
  <si>
    <t xml:space="preserve">    专项缉私活动支出</t>
  </si>
  <si>
    <t xml:space="preserve">    缉私情报</t>
  </si>
  <si>
    <t xml:space="preserve">    禁毒及缉毒</t>
  </si>
  <si>
    <t xml:space="preserve">    警服购置</t>
  </si>
  <si>
    <t xml:space="preserve">    其他缉私警察支出</t>
  </si>
  <si>
    <t xml:space="preserve">  其他公共安全支出</t>
  </si>
  <si>
    <t>教育</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</si>
  <si>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</si>
  <si>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</si>
  <si>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</si>
  <si>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</si>
  <si>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</si>
  <si>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</si>
  <si>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</si>
  <si>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</si>
  <si>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化解农村义务教育债务支出</t>
  </si>
  <si>
    <t xml:space="preserve">    其他普通教育支出</t>
  </si>
  <si>
    <t xml:space="preserve">  职业教育</t>
  </si>
  <si>
    <t xml:space="preserve">    初等职业教育</t>
  </si>
  <si>
    <t xml:space="preserve">    中专教育</t>
  </si>
  <si>
    <t xml:space="preserve">    技校教育</t>
  </si>
  <si>
    <t xml:space="preserve">    职业高中教育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</si>
  <si>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</si>
  <si>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</si>
  <si>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</si>
  <si>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</si>
  <si>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</si>
  <si>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</si>
  <si>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</si>
  <si>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</si>
  <si>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</si>
  <si>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</si>
  <si>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</si>
  <si>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</si>
  <si>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</si>
  <si>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</si>
  <si>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</si>
  <si>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</si>
  <si>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</si>
  <si>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</si>
  <si>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</si>
  <si>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</si>
  <si>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教师进修及干部继续教育</t>
  </si>
  <si>
    <t xml:space="preserve">    教师进修</t>
  </si>
  <si>
    <t xml:space="preserve">    干部教育</t>
  </si>
  <si>
    <t xml:space="preserve">    其他教师进修及干部继续教育支出</t>
  </si>
  <si>
    <t xml:space="preserve">  教育费附加支出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</si>
  <si>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</si>
  <si>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</si>
  <si>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</si>
  <si>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</si>
  <si>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</si>
  <si>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其他教育费附加支出</t>
  </si>
  <si>
    <t xml:space="preserve">  其他教育支出</t>
  </si>
  <si>
    <t>科学技术</t>
  </si>
  <si>
    <t xml:space="preserve">  科学技术管理事务</t>
  </si>
  <si>
    <t xml:space="preserve">    其他科学技术管理事务支出</t>
  </si>
  <si>
    <t xml:space="preserve">  基础研究</t>
  </si>
  <si>
    <t xml:space="preserve">    机构运行</t>
  </si>
  <si>
    <t xml:space="preserve">    重点基础研究规划</t>
  </si>
  <si>
    <t xml:space="preserve">    自然科学基金</t>
  </si>
  <si>
    <t xml:space="preserve">    重点实验室及相关设施</t>
  </si>
  <si>
    <t xml:space="preserve">    重大科学工程</t>
  </si>
  <si>
    <t xml:space="preserve">    专项基础科研</t>
  </si>
  <si>
    <t xml:space="preserve">    专项技术基础</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</si>
  <si>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</si>
  <si>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</si>
  <si>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</si>
  <si>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</si>
  <si>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</si>
  <si>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</si>
  <si>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</si>
  <si>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应用技术研究与开发</t>
  </si>
  <si>
    <t xml:space="preserve">    产业技术研究与开发</t>
  </si>
  <si>
    <t xml:space="preserve">    科技成果转化与扩散</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</si>
  <si>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</si>
  <si>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</si>
  <si>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</si>
  <si>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</si>
  <si>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</si>
  <si>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</si>
  <si>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</si>
  <si>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</si>
  <si>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</si>
  <si>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</si>
  <si>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</si>
  <si>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</si>
  <si>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</si>
  <si>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</si>
  <si>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</si>
  <si>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</si>
  <si>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</si>
  <si>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</si>
  <si>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</si>
  <si>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</si>
  <si>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科技重大专项</t>
  </si>
  <si>
    <t xml:space="preserve">  其他科学技术支出(款)</t>
  </si>
  <si>
    <t xml:space="preserve">    科技奖励</t>
  </si>
  <si>
    <t xml:space="preserve">    核应急</t>
  </si>
  <si>
    <t xml:space="preserve">    转制科研机构</t>
  </si>
  <si>
    <t xml:space="preserve">    其他科学技术支出(项)</t>
  </si>
  <si>
    <t>文化体育与传媒</t>
  </si>
  <si>
    <t xml:space="preserve">  文化</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</si>
  <si>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</si>
  <si>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</si>
  <si>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</si>
  <si>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</si>
  <si>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</si>
  <si>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</si>
  <si>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文化交流与合作</t>
  </si>
  <si>
    <t xml:space="preserve">    文化创作与保护</t>
  </si>
  <si>
    <t xml:space="preserve">    文化市场管理</t>
  </si>
  <si>
    <t xml:space="preserve">    其他文化支出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</si>
  <si>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</si>
  <si>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</si>
  <si>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</si>
  <si>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</si>
  <si>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</si>
  <si>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</si>
  <si>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</si>
  <si>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</si>
  <si>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</si>
  <si>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</si>
  <si>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</si>
  <si>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</si>
  <si>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</si>
  <si>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广播影视</t>
  </si>
  <si>
    <t xml:space="preserve">    广播</t>
  </si>
  <si>
    <t xml:space="preserve">    电视</t>
  </si>
  <si>
    <t xml:space="preserve">    电影</t>
  </si>
  <si>
    <t xml:space="preserve">    广播电视监控</t>
  </si>
  <si>
    <t xml:space="preserve">    其他广播影视支出</t>
  </si>
  <si>
    <t xml:space="preserve">  新闻出版</t>
  </si>
  <si>
    <t xml:space="preserve">    新闻通讯</t>
  </si>
  <si>
    <t xml:space="preserve">    出版发行</t>
  </si>
  <si>
    <t xml:space="preserve">    版权管理</t>
  </si>
  <si>
    <t xml:space="preserve">    出版市场管理</t>
  </si>
  <si>
    <t xml:space="preserve">    其他新闻出版支出</t>
  </si>
  <si>
    <t xml:space="preserve">  其他文化体育与传媒支出(款)</t>
  </si>
  <si>
    <t xml:space="preserve">    宣传文化发展专项支出</t>
  </si>
  <si>
    <t xml:space="preserve">    其他文化体育与传媒支出(项)</t>
  </si>
  <si>
    <t>社会保障和就业</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</si>
  <si>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</si>
  <si>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</si>
  <si>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</si>
  <si>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</si>
  <si>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</si>
  <si>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金保工程</t>
  </si>
  <si>
    <t xml:space="preserve">    社会保险经办机构</t>
  </si>
  <si>
    <t xml:space="preserve">    劳动关系和维权</t>
  </si>
  <si>
    <t xml:space="preserve">    公共就业服务和职业技能鉴定机构</t>
  </si>
  <si>
    <t xml:space="preserve">    其他人力资源和社会保障管理事务支出</t>
  </si>
  <si>
    <t xml:space="preserve">  民政管理事务</t>
  </si>
  <si>
    <t xml:space="preserve">    拥军优属</t>
  </si>
  <si>
    <t xml:space="preserve">    老龄事务</t>
  </si>
  <si>
    <t xml:space="preserve">    民间组织管理</t>
  </si>
  <si>
    <t xml:space="preserve">    行政区划和地名管理</t>
  </si>
  <si>
    <t xml:space="preserve">    基层政权和社区建设</t>
  </si>
  <si>
    <t xml:space="preserve">    部队供应</t>
  </si>
  <si>
    <t xml:space="preserve">    其他民政管理事务支出</t>
  </si>
  <si>
    <t xml:space="preserve">  财政对社会保险基金的补助</t>
  </si>
  <si>
    <t xml:space="preserve">    财政对基本养老保险基金的补助</t>
  </si>
  <si>
    <t xml:space="preserve">    财政对失业保险基金的补助</t>
  </si>
  <si>
    <t xml:space="preserve">    财政对基本医疗保险基金的补助</t>
  </si>
  <si>
    <t xml:space="preserve">    财政对工伤保险基金的补助</t>
  </si>
  <si>
    <t xml:space="preserve">    财政对生育保险基金的补助</t>
  </si>
  <si>
    <t xml:space="preserve">    财政对新型农村社会养老保险基金的补助</t>
  </si>
  <si>
    <t xml:space="preserve">    财政对其他社会保险基金的补助</t>
  </si>
  <si>
    <t xml:space="preserve">  补充全国社会保障基金</t>
  </si>
  <si>
    <t xml:space="preserve">    用其他财政资金补充基金</t>
  </si>
  <si>
    <t xml:space="preserve">  行政事业单位离退休</t>
  </si>
  <si>
    <t xml:space="preserve">    行政单位离退休</t>
  </si>
  <si>
    <t xml:space="preserve">    事业单位离退休</t>
  </si>
  <si>
    <t xml:space="preserve">    离退休人员管理机构</t>
  </si>
  <si>
    <t xml:space="preserve">    其他行政事业单位离退休支出</t>
  </si>
  <si>
    <t xml:space="preserve">  企业改革补助</t>
  </si>
  <si>
    <t xml:space="preserve">    企业关闭破产补助</t>
  </si>
  <si>
    <t xml:space="preserve">    厂办大集体改革补助</t>
  </si>
  <si>
    <t xml:space="preserve">    其他企业改革发展补助</t>
  </si>
  <si>
    <t xml:space="preserve">  就业补助</t>
  </si>
  <si>
    <t xml:space="preserve">    扶持公共就业服务</t>
  </si>
  <si>
    <t xml:space="preserve">    职业培训补贴</t>
  </si>
  <si>
    <t xml:space="preserve">    职业介绍补贴</t>
  </si>
  <si>
    <t xml:space="preserve">    社会保险补贴</t>
  </si>
  <si>
    <t xml:space="preserve">    公益性岗位补贴</t>
  </si>
  <si>
    <t xml:space="preserve">    小额担保贷款贴息</t>
  </si>
  <si>
    <t xml:space="preserve">    补充小额贷款担保基金</t>
  </si>
  <si>
    <t xml:space="preserve">    职业技能鉴定补贴</t>
  </si>
  <si>
    <t xml:space="preserve">    特定就业政策支出</t>
  </si>
  <si>
    <t xml:space="preserve">    其他就业补助支出</t>
  </si>
  <si>
    <t xml:space="preserve">  抚恤</t>
  </si>
  <si>
    <t xml:space="preserve">    死亡抚恤</t>
  </si>
  <si>
    <t xml:space="preserve">    伤残抚恤</t>
  </si>
  <si>
    <t xml:space="preserve">    在乡复员、退伍军人生活补助</t>
  </si>
  <si>
    <t xml:space="preserve">    优抚事业单位</t>
  </si>
  <si>
    <t xml:space="preserve">    义务兵优待</t>
  </si>
  <si>
    <t xml:space="preserve">    其他优抚支出</t>
  </si>
  <si>
    <t xml:space="preserve">  退役安置</t>
  </si>
  <si>
    <t xml:space="preserve">    退伍军人安置</t>
  </si>
  <si>
    <t xml:space="preserve">    军队移交政府的离退休人员安置</t>
  </si>
  <si>
    <t xml:space="preserve">    军队移交政府离退休干部管理机构</t>
  </si>
  <si>
    <t xml:space="preserve">    其他退役安置支出</t>
  </si>
  <si>
    <t xml:space="preserve">  社会福利</t>
  </si>
  <si>
    <t xml:space="preserve">    儿童福利</t>
  </si>
  <si>
    <t xml:space="preserve">    老年福利</t>
  </si>
  <si>
    <t xml:space="preserve">    假肢矫形</t>
  </si>
  <si>
    <t xml:space="preserve">    殡葬</t>
  </si>
  <si>
    <t xml:space="preserve">    社会福利事业单位</t>
  </si>
  <si>
    <t xml:space="preserve">    其他社会福利支出</t>
  </si>
  <si>
    <t xml:space="preserve">  残疾人事业</t>
  </si>
  <si>
    <t xml:space="preserve">    残疾人康复</t>
  </si>
  <si>
    <t xml:space="preserve">    残疾人就业和扶贫</t>
  </si>
  <si>
    <t xml:space="preserve">    残疾人体育</t>
  </si>
  <si>
    <t xml:space="preserve">    其他残疾人事业支出</t>
  </si>
  <si>
    <t xml:space="preserve">  城市居民最低生活保障</t>
  </si>
  <si>
    <t xml:space="preserve">  其他城镇社会救济</t>
  </si>
  <si>
    <t xml:space="preserve">    流浪乞讨人员救助</t>
  </si>
  <si>
    <t xml:space="preserve">    其他城镇社会救济支出</t>
  </si>
  <si>
    <t xml:space="preserve">  自然灾害生活救助</t>
  </si>
  <si>
    <t xml:space="preserve">    中央自然灾害生活补助</t>
  </si>
  <si>
    <t xml:space="preserve">    地方自然灾害生活补助</t>
  </si>
  <si>
    <t xml:space="preserve">    自然灾害灾后重建补助</t>
  </si>
  <si>
    <t xml:space="preserve">    其他自然灾害生活救助支出</t>
  </si>
  <si>
    <t xml:space="preserve">  红十字事业</t>
  </si>
  <si>
    <t xml:space="preserve">    其他红十字事业支出</t>
  </si>
  <si>
    <t xml:space="preserve">  农村最低生活保障</t>
  </si>
  <si>
    <t xml:space="preserve">  其他农村社会救济</t>
  </si>
  <si>
    <t xml:space="preserve">    五保供养</t>
  </si>
  <si>
    <t xml:space="preserve">    其他农村社会救济支出</t>
  </si>
  <si>
    <t xml:space="preserve">  补充道路交通事故社会救助基金</t>
  </si>
  <si>
    <t xml:space="preserve">    交强险营业税补助基金支出</t>
  </si>
  <si>
    <t xml:space="preserve">    交强险罚款收入补助基金支出</t>
  </si>
  <si>
    <t xml:space="preserve">  其他社会保障和就业支出</t>
  </si>
  <si>
    <t>医疗卫生</t>
  </si>
  <si>
    <t xml:space="preserve">  医疗卫生管理事务</t>
  </si>
  <si>
    <t xml:space="preserve">    其他医疗卫生管理事务支出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</si>
  <si>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</si>
  <si>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</si>
  <si>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</si>
  <si>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</si>
  <si>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</si>
  <si>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</si>
  <si>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妇产医院</t>
  </si>
  <si>
    <t xml:space="preserve">    儿童医院</t>
  </si>
  <si>
    <t xml:space="preserve">    其他专科医院</t>
  </si>
  <si>
    <t xml:space="preserve">    福利医院</t>
  </si>
  <si>
    <t xml:space="preserve">    行业医院</t>
  </si>
  <si>
    <t xml:space="preserve">    处理医疗欠费</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</si>
  <si>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</si>
  <si>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</si>
  <si>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</si>
  <si>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</si>
  <si>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</si>
  <si>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</si>
  <si>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</si>
  <si>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</si>
  <si>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</si>
  <si>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</si>
  <si>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</si>
  <si>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</si>
  <si>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</si>
  <si>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</si>
  <si>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重大公共卫生专项</t>
  </si>
  <si>
    <t xml:space="preserve">    突发公共卫生事件应急处理</t>
  </si>
  <si>
    <t xml:space="preserve">    其他公共卫生支出</t>
  </si>
  <si>
    <t xml:space="preserve">  医疗保障</t>
  </si>
  <si>
    <t xml:space="preserve">    行政单位医疗</t>
  </si>
  <si>
    <t xml:space="preserve">    事业单位医疗</t>
  </si>
  <si>
    <t xml:space="preserve">    公务员医疗补助</t>
  </si>
  <si>
    <t xml:space="preserve">    优抚对象医疗补助</t>
  </si>
  <si>
    <t xml:space="preserve">    城市医疗救助</t>
  </si>
  <si>
    <t xml:space="preserve">    新型农村合作医疗</t>
  </si>
  <si>
    <t xml:space="preserve">    农村医疗救助</t>
  </si>
  <si>
    <t xml:space="preserve">    城镇居民基本医疗保险</t>
  </si>
  <si>
    <t xml:space="preserve">    其他医疗保障支出</t>
  </si>
  <si>
    <t xml:space="preserve">  中医药</t>
  </si>
  <si>
    <t xml:space="preserve">    中医(民族医)药专项</t>
  </si>
  <si>
    <t xml:space="preserve">    其他中医药支出</t>
  </si>
  <si>
    <t xml:space="preserve">  食品和药品监督管理事务</t>
  </si>
  <si>
    <t xml:space="preserve">    食品、药品及医疗器械检验</t>
  </si>
  <si>
    <t xml:space="preserve">    注册审评事务</t>
  </si>
  <si>
    <t xml:space="preserve">    标准事务</t>
  </si>
  <si>
    <t xml:space="preserve">    认证事务</t>
  </si>
  <si>
    <t xml:space="preserve">    食品药品评价</t>
  </si>
  <si>
    <t xml:space="preserve">    药品保护</t>
  </si>
  <si>
    <t xml:space="preserve">    执法办案</t>
  </si>
  <si>
    <t xml:space="preserve">    食品药品安全</t>
  </si>
  <si>
    <t xml:space="preserve">    其他食品和药品监督管理事务支出</t>
  </si>
  <si>
    <t xml:space="preserve">  其他医疗卫生支出</t>
  </si>
  <si>
    <t>环境保护</t>
  </si>
  <si>
    <t xml:space="preserve">  环境保护管理事务</t>
  </si>
  <si>
    <t xml:space="preserve">    环境保护宣传</t>
  </si>
  <si>
    <t xml:space="preserve">    环境保护法规、规划及标准</t>
  </si>
  <si>
    <t xml:space="preserve">    环境国际合作及履约</t>
  </si>
  <si>
    <t xml:space="preserve">    环境保护行政许可</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</si>
  <si>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</si>
  <si>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</si>
  <si>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</si>
  <si>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</si>
  <si>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</si>
  <si>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</si>
  <si>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</si>
  <si>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</si>
  <si>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</si>
  <si>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</si>
  <si>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</si>
  <si>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</si>
  <si>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排污费支出</t>
  </si>
  <si>
    <t xml:space="preserve">    其他污染防治支出</t>
  </si>
  <si>
    <t xml:space="preserve">  自然生态保护</t>
  </si>
  <si>
    <t xml:space="preserve">    生态保护</t>
  </si>
  <si>
    <t xml:space="preserve">    农村环境保护</t>
  </si>
  <si>
    <t xml:space="preserve">    自然保护区</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</si>
  <si>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</si>
  <si>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</si>
  <si>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</si>
  <si>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</si>
  <si>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</si>
  <si>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</si>
  <si>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职工分流安置</t>
  </si>
  <si>
    <t xml:space="preserve">    职工培训</t>
  </si>
  <si>
    <t xml:space="preserve">    天然林保护工程建设</t>
  </si>
  <si>
    <t xml:space="preserve">    其他天然林保护支出</t>
  </si>
  <si>
    <t xml:space="preserve">  退耕还林</t>
  </si>
  <si>
    <t xml:space="preserve">    粮食折现挂账贴息</t>
  </si>
  <si>
    <t xml:space="preserve">    退耕现金</t>
  </si>
  <si>
    <t xml:space="preserve">    退耕还林粮食折现补贴</t>
  </si>
  <si>
    <t xml:space="preserve">    退耕还林粮食费用补贴</t>
  </si>
  <si>
    <t xml:space="preserve">    退耕还林工程建设</t>
  </si>
  <si>
    <t xml:space="preserve">    其他退耕还林支出</t>
  </si>
  <si>
    <t xml:space="preserve">  风沙荒漠治理</t>
  </si>
  <si>
    <t xml:space="preserve">    京津风沙源禁牧舍饲粮食折现补助</t>
  </si>
  <si>
    <t xml:space="preserve">    京津风沙源治理禁牧舍饲粮食折现挂账贴息</t>
  </si>
  <si>
    <t xml:space="preserve">    京津风沙源治理禁牧舍饲粮食费用补贴</t>
  </si>
  <si>
    <t xml:space="preserve">    京津风沙源治理工程建设</t>
  </si>
  <si>
    <t xml:space="preserve">    其他风沙荒漠治理支出</t>
  </si>
  <si>
    <t xml:space="preserve">  退牧还草</t>
  </si>
  <si>
    <t xml:space="preserve">    退牧还草粮食折现补贴</t>
  </si>
  <si>
    <t xml:space="preserve">    退牧还草粮食费用补贴</t>
  </si>
  <si>
    <t xml:space="preserve">    退牧还草粮食折现挂账贴息</t>
  </si>
  <si>
    <t xml:space="preserve">    退牧还草工程建设</t>
  </si>
  <si>
    <t xml:space="preserve">    其他退牧还草支出</t>
  </si>
  <si>
    <t xml:space="preserve">  已垦草原退耕还草</t>
  </si>
  <si>
    <t xml:space="preserve">  能源节约利用</t>
  </si>
  <si>
    <t xml:space="preserve">  污染减排</t>
  </si>
  <si>
    <t xml:space="preserve">    环境监测与信息</t>
  </si>
  <si>
    <t xml:space="preserve">    环境执法监察</t>
  </si>
  <si>
    <t xml:space="preserve">    减排专项支出</t>
  </si>
  <si>
    <t xml:space="preserve">    清洁生产专项支出</t>
  </si>
  <si>
    <t xml:space="preserve">    其他污染减排支出</t>
  </si>
  <si>
    <t xml:space="preserve">  可再生能源</t>
  </si>
  <si>
    <t xml:space="preserve">  资源综合利用</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</si>
  <si>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</si>
  <si>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</si>
  <si>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</si>
  <si>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</si>
  <si>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</si>
  <si>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</si>
  <si>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</si>
  <si>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</si>
  <si>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其他能源管理事务支出</t>
  </si>
  <si>
    <t xml:space="preserve">  其他环境保护支出</t>
  </si>
  <si>
    <t>城乡社区事务</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</si>
  <si>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</si>
  <si>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</si>
  <si>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</si>
  <si>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</si>
  <si>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</si>
  <si>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国家重点风景区规划与保护</t>
  </si>
  <si>
    <t xml:space="preserve">    住宅建设与房地产市场监管</t>
  </si>
  <si>
    <t xml:space="preserve">    执业资格注册、资质审查</t>
  </si>
  <si>
    <t xml:space="preserve">    其他城乡社区管理事务支出</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</si>
  <si>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</si>
  <si>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</si>
  <si>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</si>
  <si>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</si>
  <si>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</si>
  <si>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建设市场管理与监督</t>
  </si>
  <si>
    <t xml:space="preserve">  其他城乡社区事务支出</t>
  </si>
  <si>
    <t>农林水事务</t>
  </si>
  <si>
    <t xml:space="preserve">  农业</t>
  </si>
  <si>
    <t xml:space="preserve">    农业事业机构</t>
  </si>
  <si>
    <t xml:space="preserve">    农垦</t>
  </si>
  <si>
    <t xml:space="preserve">    技术推广</t>
  </si>
  <si>
    <t xml:space="preserve">    技能培训</t>
  </si>
  <si>
    <t xml:space="preserve">    病虫害控制</t>
  </si>
  <si>
    <t xml:space="preserve">    农产品质量安全</t>
  </si>
  <si>
    <t xml:space="preserve">    执法监管</t>
  </si>
  <si>
    <t xml:space="preserve">    信息服务</t>
  </si>
  <si>
    <t xml:space="preserve">    农村及农业宣传</t>
  </si>
  <si>
    <t xml:space="preserve">    农业资金审计</t>
  </si>
  <si>
    <t xml:space="preserve">    对外交流与合作</t>
  </si>
  <si>
    <t xml:space="preserve">    耕地地力保护</t>
  </si>
  <si>
    <t xml:space="preserve">    草原草场保护</t>
  </si>
  <si>
    <t xml:space="preserve">    渔业及水域保护</t>
  </si>
  <si>
    <t xml:space="preserve">    农业资源调查和区划</t>
  </si>
  <si>
    <t xml:space="preserve">    灾害救助</t>
  </si>
  <si>
    <t xml:space="preserve">    稳定农民收入补贴</t>
  </si>
  <si>
    <t xml:space="preserve">    农业结构调整补贴</t>
  </si>
  <si>
    <t xml:space="preserve">    农业生产资料补贴</t>
  </si>
  <si>
    <t xml:space="preserve">    农业生产保险补贴</t>
  </si>
  <si>
    <t xml:space="preserve">    农民合作经济组织</t>
  </si>
  <si>
    <t xml:space="preserve">    农产品加工与促销</t>
  </si>
  <si>
    <t xml:space="preserve">    农村公益事业</t>
  </si>
  <si>
    <t xml:space="preserve">    垦区公共支出</t>
  </si>
  <si>
    <t xml:space="preserve">    垦区公益事业</t>
  </si>
  <si>
    <t xml:space="preserve">    农业国有资产维护</t>
  </si>
  <si>
    <t xml:space="preserve">    农业前期工作与政策研究</t>
  </si>
  <si>
    <t xml:space="preserve">    农民收入统计与负担监测</t>
  </si>
  <si>
    <t xml:space="preserve">    农业产业化</t>
  </si>
  <si>
    <t xml:space="preserve">    农业资源保护</t>
  </si>
  <si>
    <t xml:space="preserve">    草原资源监测</t>
  </si>
  <si>
    <t xml:space="preserve">    外来物种管理</t>
  </si>
  <si>
    <t xml:space="preserve">    农村能源综合建设</t>
  </si>
  <si>
    <t xml:space="preserve">    农村人畜饮水</t>
  </si>
  <si>
    <t xml:space="preserve">    农村道路建设</t>
  </si>
  <si>
    <t xml:space="preserve">    对村集体经济组织的补助</t>
  </si>
  <si>
    <t xml:space="preserve">    农资综合直补</t>
  </si>
  <si>
    <t xml:space="preserve">    石油价格改革对渔业的补贴</t>
  </si>
  <si>
    <t xml:space="preserve">    棉花专项补贴</t>
  </si>
  <si>
    <t xml:space="preserve">    农业生产资料专项补贴</t>
  </si>
  <si>
    <t xml:space="preserve">    对高校毕业生到村任职补助</t>
  </si>
  <si>
    <t xml:space="preserve">    草原植被恢复费支出</t>
  </si>
  <si>
    <t xml:space="preserve">    其他农业支出</t>
  </si>
  <si>
    <t xml:space="preserve">  林业</t>
  </si>
  <si>
    <t xml:space="preserve">    林业事业机构</t>
  </si>
  <si>
    <t xml:space="preserve">    森林培育</t>
  </si>
  <si>
    <t xml:space="preserve">    林业技术推广</t>
  </si>
  <si>
    <t xml:space="preserve">    森林资源管理</t>
  </si>
  <si>
    <t xml:space="preserve">    森林资源监测</t>
  </si>
  <si>
    <t xml:space="preserve">    森林生态效益补偿</t>
  </si>
  <si>
    <t xml:space="preserve">    林业自然保护区</t>
  </si>
  <si>
    <t xml:space="preserve">    动植物保护</t>
  </si>
  <si>
    <t xml:space="preserve">    湿地保护</t>
  </si>
  <si>
    <t xml:space="preserve">    林业执法与监督</t>
  </si>
  <si>
    <t xml:space="preserve">    森林防火</t>
  </si>
  <si>
    <t xml:space="preserve">    林业有害生物防治</t>
  </si>
  <si>
    <t xml:space="preserve">    林业检疫检测</t>
  </si>
  <si>
    <t xml:space="preserve">    防沙治沙</t>
  </si>
  <si>
    <t xml:space="preserve">    林业质量安全</t>
  </si>
  <si>
    <t xml:space="preserve">    林业工程与项目管理</t>
  </si>
  <si>
    <t xml:space="preserve">    林业对外合作与交流</t>
  </si>
  <si>
    <t xml:space="preserve">    林业产业化</t>
  </si>
  <si>
    <t xml:space="preserve">    信息管理</t>
  </si>
  <si>
    <t xml:space="preserve">    林业政策制定与宣传</t>
  </si>
  <si>
    <t xml:space="preserve">    林业资金审计稽查</t>
  </si>
  <si>
    <t xml:space="preserve">    林区公共支出</t>
  </si>
  <si>
    <t xml:space="preserve">    林业贷款贴息</t>
  </si>
  <si>
    <t xml:space="preserve">    林业救灾</t>
  </si>
  <si>
    <t xml:space="preserve">    石油价格改革对林业的补贴</t>
  </si>
  <si>
    <t xml:space="preserve">    其他林业支出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</si>
  <si>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</si>
  <si>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</si>
  <si>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</si>
  <si>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</si>
  <si>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</si>
  <si>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</si>
  <si>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</si>
  <si>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</si>
  <si>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水资源管理与保护</t>
  </si>
  <si>
    <t xml:space="preserve">    水质监测</t>
  </si>
  <si>
    <t xml:space="preserve">    水文测报</t>
  </si>
  <si>
    <t xml:space="preserve">    防汛</t>
  </si>
  <si>
    <t xml:space="preserve">    抗旱</t>
  </si>
  <si>
    <t xml:space="preserve">    农田水利</t>
  </si>
  <si>
    <t xml:space="preserve">    水利技术推广和培训</t>
  </si>
  <si>
    <t xml:space="preserve">    国际河流治理与管理</t>
  </si>
  <si>
    <t xml:space="preserve">    三峡建设管理事务</t>
  </si>
  <si>
    <t xml:space="preserve">    大中型水库移民后期扶持专项支出</t>
  </si>
  <si>
    <t xml:space="preserve">    水资源费支出</t>
  </si>
  <si>
    <t xml:space="preserve">    砂石资源费支出</t>
  </si>
  <si>
    <t xml:space="preserve">    水利建设移民支出</t>
  </si>
  <si>
    <t xml:space="preserve">    其他水利支出</t>
  </si>
  <si>
    <t xml:space="preserve">  南水北调</t>
  </si>
  <si>
    <t xml:space="preserve">    南水北调工程建设</t>
  </si>
  <si>
    <t xml:space="preserve">    政策研究与信息管理</t>
  </si>
  <si>
    <t xml:space="preserve">    工程稽查</t>
  </si>
  <si>
    <t xml:space="preserve">    前期工作</t>
  </si>
  <si>
    <t xml:space="preserve">    南水北调技术推广和培训</t>
  </si>
  <si>
    <t xml:space="preserve">    环境、移民及水资源管理与保护</t>
  </si>
  <si>
    <t xml:space="preserve">    其他南水北调支出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</si>
  <si>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</si>
  <si>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</si>
  <si>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</si>
  <si>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</si>
  <si>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</si>
  <si>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</si>
  <si>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</si>
  <si>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</si>
  <si>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农业综合开发</t>
  </si>
  <si>
    <t xml:space="preserve">    土地治理</t>
  </si>
  <si>
    <t xml:space="preserve">    产业化经营</t>
  </si>
  <si>
    <t xml:space="preserve">    科技示范</t>
  </si>
  <si>
    <t xml:space="preserve">    贷款贴息</t>
  </si>
  <si>
    <t xml:space="preserve">    其他农业综合开发支出</t>
  </si>
  <si>
    <t xml:space="preserve">  农村综合改革</t>
  </si>
  <si>
    <t xml:space="preserve">    对村级一事一议的补助</t>
  </si>
  <si>
    <t xml:space="preserve">    乡村债务化解</t>
  </si>
  <si>
    <t xml:space="preserve">    实施减轻农业用水负担综合改革补助</t>
  </si>
  <si>
    <t xml:space="preserve">    国有农场分离办社会职能改革补助</t>
  </si>
  <si>
    <t xml:space="preserve">    对村民委员会和村党支部的补助</t>
  </si>
  <si>
    <t xml:space="preserve">    其他农村综合改革支出</t>
  </si>
  <si>
    <t xml:space="preserve">  其他农林水事务支出</t>
  </si>
  <si>
    <t>交通运输</t>
  </si>
  <si>
    <t xml:space="preserve">  公路水路运输</t>
  </si>
  <si>
    <t xml:space="preserve">    公路新建</t>
  </si>
  <si>
    <t xml:space="preserve">    公路改建</t>
  </si>
  <si>
    <t xml:space="preserve">    公路养护</t>
  </si>
  <si>
    <t xml:space="preserve">    特大型桥梁建设</t>
  </si>
  <si>
    <t xml:space="preserve">    公路路政管理</t>
  </si>
  <si>
    <t xml:space="preserve">    公路和运输信息化建设</t>
  </si>
  <si>
    <t xml:space="preserve">    公路和运输安全</t>
  </si>
  <si>
    <t xml:space="preserve">    公路还贷专项</t>
  </si>
  <si>
    <t xml:space="preserve">    公路运输管理</t>
  </si>
  <si>
    <t xml:space="preserve">    公路客货运站(场)建设</t>
  </si>
  <si>
    <t xml:space="preserve">    公路和运输技术标准化建设</t>
  </si>
  <si>
    <t xml:space="preserve">    车辆购置税支出</t>
  </si>
  <si>
    <t xml:space="preserve">    港口设施</t>
  </si>
  <si>
    <t xml:space="preserve">    航道维护</t>
  </si>
  <si>
    <t xml:space="preserve">    安全通信</t>
  </si>
  <si>
    <t xml:space="preserve">    三峡库区通航管理</t>
  </si>
  <si>
    <t xml:space="preserve">    航务管理</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</si>
  <si>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</si>
  <si>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</si>
  <si>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</si>
  <si>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</si>
  <si>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</si>
  <si>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</si>
  <si>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</si>
  <si>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</si>
  <si>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</si>
  <si>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车辆购置税用于地震灾后恢复重建的支出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</si>
  <si>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</si>
  <si>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</si>
  <si>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</si>
  <si>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</si>
  <si>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</si>
  <si>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</si>
  <si>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</si>
  <si>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</si>
  <si>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</si>
  <si>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</si>
  <si>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</si>
  <si>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</si>
  <si>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</si>
  <si>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民航政策性购机专项支出</t>
  </si>
  <si>
    <t xml:space="preserve">    其他民用航空运输支出</t>
  </si>
  <si>
    <t xml:space="preserve">  石油价格改革对交通运输的补贴</t>
  </si>
  <si>
    <t xml:space="preserve">    对城市公交的补贴</t>
  </si>
  <si>
    <t xml:space="preserve">    对农村道路客运的补贴</t>
  </si>
  <si>
    <t xml:space="preserve">    对出租车的补贴</t>
  </si>
  <si>
    <t xml:space="preserve">    石油价格改革补贴其他支出</t>
  </si>
  <si>
    <t xml:space="preserve">  邮政业支出</t>
  </si>
  <si>
    <t xml:space="preserve">    行业监管</t>
  </si>
  <si>
    <t xml:space="preserve">    邮政普遍服务与特殊服务</t>
  </si>
  <si>
    <t xml:space="preserve">    其他邮政业支出</t>
  </si>
  <si>
    <t xml:space="preserve">  其他交通运输支出(款)</t>
  </si>
  <si>
    <t xml:space="preserve">    公共交通运营补助</t>
  </si>
  <si>
    <t xml:space="preserve">    其他交通运输支出(项)</t>
  </si>
  <si>
    <t>资源勘探电力信息等事务</t>
  </si>
  <si>
    <t xml:space="preserve">  资源勘探开发和服务支出</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</si>
  <si>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</si>
  <si>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</si>
  <si>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</si>
  <si>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</si>
  <si>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</si>
  <si>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</si>
  <si>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</si>
  <si>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</si>
  <si>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</si>
  <si>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</si>
  <si>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</si>
  <si>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</si>
  <si>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</si>
  <si>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</si>
  <si>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</si>
  <si>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</si>
  <si>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</si>
  <si>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</si>
  <si>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</si>
  <si>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</si>
  <si>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</si>
  <si>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电力监管支出</t>
  </si>
  <si>
    <t xml:space="preserve">    电力监管</t>
  </si>
  <si>
    <t xml:space="preserve">    电力稽查</t>
  </si>
  <si>
    <t xml:space="preserve">    争议调节</t>
  </si>
  <si>
    <t xml:space="preserve">    安全事故调查</t>
  </si>
  <si>
    <t xml:space="preserve">    电力市场建设</t>
  </si>
  <si>
    <t xml:space="preserve">    电力输送改革试点</t>
  </si>
  <si>
    <t xml:space="preserve">    信息系统建设</t>
  </si>
  <si>
    <t xml:space="preserve">    三峡库区移民专项支出</t>
  </si>
  <si>
    <t xml:space="preserve">    电力改革专项支出</t>
  </si>
  <si>
    <t xml:space="preserve">    农村电网建设</t>
  </si>
  <si>
    <t xml:space="preserve">    其他电力监管支出</t>
  </si>
  <si>
    <t xml:space="preserve">  工业和信息产业监管支出</t>
  </si>
  <si>
    <t xml:space="preserve">    战备应急</t>
  </si>
  <si>
    <t xml:space="preserve">    信息安全建设</t>
  </si>
  <si>
    <t xml:space="preserve">    专用通信</t>
  </si>
  <si>
    <t xml:space="preserve">    无线电监管</t>
  </si>
  <si>
    <t xml:space="preserve">    工业和信息产业战略研究与标准制定</t>
  </si>
  <si>
    <t xml:space="preserve">    工业和信息产业支持</t>
  </si>
  <si>
    <t xml:space="preserve">    电子专项工程</t>
  </si>
  <si>
    <t xml:space="preserve">    军工电子</t>
  </si>
  <si>
    <t xml:space="preserve">    技术基础研究</t>
  </si>
  <si>
    <t xml:space="preserve">    其他工业和信息产业监管支出</t>
  </si>
  <si>
    <t xml:space="preserve">  安全生产监管</t>
  </si>
  <si>
    <t xml:space="preserve">    国务院安委会专项</t>
  </si>
  <si>
    <t xml:space="preserve">    安全监管监察专项</t>
  </si>
  <si>
    <t xml:space="preserve">    应急救援支出</t>
  </si>
  <si>
    <t xml:space="preserve">    煤炭安全</t>
  </si>
  <si>
    <t xml:space="preserve">    其他安全生产监管支出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</si>
  <si>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</si>
  <si>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</si>
  <si>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</si>
  <si>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</si>
  <si>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</si>
  <si>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</si>
  <si>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</si>
  <si>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其他支持中小企业发展和管理支出</t>
  </si>
  <si>
    <t xml:space="preserve">  其他资源勘探电力信息等事务支出(款)</t>
  </si>
  <si>
    <t xml:space="preserve">    黄金事务</t>
  </si>
  <si>
    <t xml:space="preserve">    建设项目贷款贴息</t>
  </si>
  <si>
    <t xml:space="preserve">    技术改造支出</t>
  </si>
  <si>
    <t xml:space="preserve">    中药材扶持资金支出</t>
  </si>
  <si>
    <t xml:space="preserve">    重点产业振兴和技术改造项目贷款贴息</t>
  </si>
  <si>
    <t xml:space="preserve">    其他资源勘探电力信息等事务支出(项)</t>
  </si>
  <si>
    <t>商业服务业等事务</t>
  </si>
  <si>
    <t xml:space="preserve">  商业流通事务</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</si>
  <si>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</si>
  <si>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</si>
  <si>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</si>
  <si>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</si>
  <si>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</si>
  <si>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</si>
  <si>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</si>
  <si>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处理商业物资挂账补贴</t>
  </si>
  <si>
    <t xml:space="preserve">    处理供销社挂账利息补贴</t>
  </si>
  <si>
    <t xml:space="preserve">    消化供销社挂账本金补贴</t>
  </si>
  <si>
    <t xml:space="preserve">    食品流通安全补贴</t>
  </si>
  <si>
    <t xml:space="preserve">    市场监测及信息管理</t>
  </si>
  <si>
    <t xml:space="preserve">    民贸网点贷款贴息</t>
  </si>
  <si>
    <t xml:space="preserve">    医药储备</t>
  </si>
  <si>
    <t xml:space="preserve">    石油储备</t>
  </si>
  <si>
    <t xml:space="preserve">    国家留成油串换国家储备油支出</t>
  </si>
  <si>
    <t xml:space="preserve">    食盐储备</t>
  </si>
  <si>
    <t xml:space="preserve">    其他商业流通事务支出</t>
  </si>
  <si>
    <t xml:space="preserve">  旅游业管理与服务支出</t>
  </si>
  <si>
    <t xml:space="preserve">    旅游宣传</t>
  </si>
  <si>
    <t xml:space="preserve">    旅游行业业务管理</t>
  </si>
  <si>
    <t xml:space="preserve">    其他旅游业管理与服务支出</t>
  </si>
  <si>
    <t xml:space="preserve">  涉外发展服务支出</t>
  </si>
  <si>
    <t xml:space="preserve">    外商投资环境建设补助资金</t>
  </si>
  <si>
    <t xml:space="preserve">    其他涉外发展服务支出</t>
  </si>
  <si>
    <t xml:space="preserve">  其他商业服务业等事务支出(款)</t>
  </si>
  <si>
    <t xml:space="preserve">    服务业基础设施建设</t>
  </si>
  <si>
    <t xml:space="preserve">    其他商业服务业等事务支出(项)</t>
  </si>
  <si>
    <t>金融监管等事务支出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</si>
  <si>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</si>
  <si>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</si>
  <si>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</si>
  <si>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</si>
  <si>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</si>
  <si>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</si>
  <si>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反洗钱及反假币</t>
  </si>
  <si>
    <t xml:space="preserve">    重点金融机构监管</t>
  </si>
  <si>
    <t xml:space="preserve">    金融稽查与案件处理</t>
  </si>
  <si>
    <t xml:space="preserve">    金融行业电子化建设</t>
  </si>
  <si>
    <t xml:space="preserve">    从业人员资格考试</t>
  </si>
  <si>
    <t xml:space="preserve">    金融部门其他监管支出</t>
  </si>
  <si>
    <t xml:space="preserve">  金融发展支出</t>
  </si>
  <si>
    <t xml:space="preserve">    政策性银行亏损补贴</t>
  </si>
  <si>
    <t xml:space="preserve">    商业银行贷款贴息</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</si>
  <si>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</si>
  <si>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</si>
  <si>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</si>
  <si>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</si>
  <si>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</si>
  <si>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</si>
  <si>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农村金融发展支出</t>
  </si>
  <si>
    <t xml:space="preserve">    金融机构涉农贷款增量奖励支出</t>
  </si>
  <si>
    <t xml:space="preserve">    农村金融机构定向费用补贴支出</t>
  </si>
  <si>
    <t xml:space="preserve">    其他农村金融发展支出</t>
  </si>
  <si>
    <t xml:space="preserve">  其他金融监管等事务支出</t>
  </si>
  <si>
    <t>地震灾后恢复重建支出</t>
  </si>
  <si>
    <t xml:space="preserve">  倒塌毁损民房恢复重建</t>
  </si>
  <si>
    <t xml:space="preserve">    农村居民住宅恢复重建</t>
  </si>
  <si>
    <t xml:space="preserve">    城镇居民住宅恢复重建</t>
  </si>
  <si>
    <t xml:space="preserve">  基础设施恢复重建</t>
  </si>
  <si>
    <t xml:space="preserve">    公路</t>
  </si>
  <si>
    <t xml:space="preserve">    桥梁</t>
  </si>
  <si>
    <t xml:space="preserve">    铁路路网</t>
  </si>
  <si>
    <t xml:space="preserve">    机场</t>
  </si>
  <si>
    <t xml:space="preserve">    水运港口设施</t>
  </si>
  <si>
    <t xml:space="preserve">    运政设施</t>
  </si>
  <si>
    <t xml:space="preserve">    邮政设施</t>
  </si>
  <si>
    <t xml:space="preserve">    水利工程</t>
  </si>
  <si>
    <t xml:space="preserve">    供水</t>
  </si>
  <si>
    <t xml:space="preserve">    供气</t>
  </si>
  <si>
    <t xml:space="preserve">    市政道路、桥梁</t>
  </si>
  <si>
    <t xml:space="preserve">    排水管道</t>
  </si>
  <si>
    <t xml:space="preserve">    污水处理设施</t>
  </si>
  <si>
    <t xml:space="preserve">    公交设施</t>
  </si>
  <si>
    <t xml:space="preserve">    其他基础设施恢复重建支出</t>
  </si>
  <si>
    <t xml:space="preserve">  公益服务设施恢复重建</t>
  </si>
  <si>
    <t xml:space="preserve">    学校和其他教育设施</t>
  </si>
  <si>
    <t xml:space="preserve">    医院及其他医疗卫生食品药品监管设施</t>
  </si>
  <si>
    <t xml:space="preserve">    科研院所科普场馆及其他科研科普设施</t>
  </si>
  <si>
    <t xml:space="preserve">    文化馆图书馆及其他文化设施</t>
  </si>
  <si>
    <t xml:space="preserve">    文物事业单位博物馆及其附属设施</t>
  </si>
  <si>
    <t xml:space="preserve">    广播电视台(站)及其他广播影视设施</t>
  </si>
  <si>
    <t xml:space="preserve">    体育场馆及其他体育设施</t>
  </si>
  <si>
    <t xml:space="preserve">    儿童福利院及其他社会保障和社会福利设施</t>
  </si>
  <si>
    <t xml:space="preserve">    环境保护事业单位及环保设施</t>
  </si>
  <si>
    <t xml:space="preserve">    人口和计划生育事业单位及设施</t>
  </si>
  <si>
    <t xml:space="preserve">    档案事业单位及设施</t>
  </si>
  <si>
    <t xml:space="preserve">    地震事业单位及设施</t>
  </si>
  <si>
    <t xml:space="preserve">    其他公益服务事业单位及设施</t>
  </si>
  <si>
    <t xml:space="preserve">  农业林业恢复生产和重建</t>
  </si>
  <si>
    <t xml:space="preserve">    农业生产资料补助</t>
  </si>
  <si>
    <t xml:space="preserve">    损毁土地整理</t>
  </si>
  <si>
    <t xml:space="preserve">    农田水利设施恢复重建</t>
  </si>
  <si>
    <t xml:space="preserve">    规模化种养殖棚舍池恢复重建</t>
  </si>
  <si>
    <t xml:space="preserve">    良种繁育设施恢复重建</t>
  </si>
  <si>
    <t xml:space="preserve">    农林推广和服务设施恢复重建</t>
  </si>
  <si>
    <t xml:space="preserve">    森林防火设施恢复重建</t>
  </si>
  <si>
    <t xml:space="preserve">    受损林木恢复</t>
  </si>
  <si>
    <t xml:space="preserve">    其他农业林业恢复生产和重建支出</t>
  </si>
  <si>
    <t xml:space="preserve">  工商企业恢复生产和重建</t>
  </si>
  <si>
    <t xml:space="preserve">    项目投资补助</t>
  </si>
  <si>
    <t xml:space="preserve">    注入资本金</t>
  </si>
  <si>
    <t xml:space="preserve">    其他工商企业恢复生产和重建支出</t>
  </si>
  <si>
    <t xml:space="preserve">  党政机关恢复重建</t>
  </si>
  <si>
    <t xml:space="preserve">    一般公共服务机关恢复重建支出</t>
  </si>
  <si>
    <t xml:space="preserve">    公共安全机构恢复重建支出</t>
  </si>
  <si>
    <t xml:space="preserve">    教育管理机构恢复重建支出</t>
  </si>
  <si>
    <t xml:space="preserve">    科学技术管理机构恢复重建支出</t>
  </si>
  <si>
    <t xml:space="preserve">    文化体育与传媒管理机构恢复重建支出</t>
  </si>
  <si>
    <t xml:space="preserve">    社会保障和就业管理机构恢复重建支出</t>
  </si>
  <si>
    <t xml:space="preserve">    医疗卫生及食品药品监督管理机构恢复重建支出</t>
  </si>
  <si>
    <t xml:space="preserve">    环境保护管理机构恢复重建支出</t>
  </si>
  <si>
    <t xml:space="preserve">    农林水管理机构恢复重建支出</t>
  </si>
  <si>
    <t xml:space="preserve">    其他党政机关恢复重建支出</t>
  </si>
  <si>
    <t xml:space="preserve">  军队武警恢复重建支出</t>
  </si>
  <si>
    <t xml:space="preserve">    军队恢复重建支出</t>
  </si>
  <si>
    <t xml:space="preserve">    武警恢复重建支出</t>
  </si>
  <si>
    <t xml:space="preserve">  其他恢复重建支出(款)</t>
  </si>
  <si>
    <t xml:space="preserve">    震后地质灾害治理支出</t>
  </si>
  <si>
    <t xml:space="preserve">    其他恢复重建支出(项)</t>
  </si>
  <si>
    <t>国土资源气象等事务</t>
  </si>
  <si>
    <t xml:space="preserve">  国土资源事务</t>
  </si>
  <si>
    <t xml:space="preserve">    国土资源规划及管理</t>
  </si>
  <si>
    <t xml:space="preserve">    土地资源调查</t>
  </si>
  <si>
    <t xml:space="preserve">    土地资源利用与保护</t>
  </si>
  <si>
    <t xml:space="preserve">    国土资源社会公益服务</t>
  </si>
  <si>
    <t xml:space="preserve">    国土资源行业业务管理</t>
  </si>
  <si>
    <t xml:space="preserve">    国土资源大调查</t>
  </si>
  <si>
    <t xml:space="preserve">    国土整治</t>
  </si>
  <si>
    <t xml:space="preserve">    地质灾害防治</t>
  </si>
  <si>
    <t xml:space="preserve">    土地资源储备支出</t>
  </si>
  <si>
    <t xml:space="preserve">    地质及矿产资源调查</t>
  </si>
  <si>
    <t xml:space="preserve">    地质矿产资源利用与保护</t>
  </si>
  <si>
    <t xml:space="preserve">    地质转产项目财政贴息</t>
  </si>
  <si>
    <t xml:space="preserve">    国外风险勘查</t>
  </si>
  <si>
    <t xml:space="preserve">    矿产资源补偿费支出</t>
  </si>
  <si>
    <t xml:space="preserve">    探矿权采矿权使用费和价款支出</t>
  </si>
  <si>
    <t xml:space="preserve">    地质勘查基金(周转金)支出</t>
  </si>
  <si>
    <t xml:space="preserve">    其他国土资源事务支出</t>
  </si>
  <si>
    <t xml:space="preserve">  海洋管理事务</t>
  </si>
  <si>
    <t xml:space="preserve">    海域使用管理</t>
  </si>
  <si>
    <t xml:space="preserve">    海洋环境保护与监测</t>
  </si>
  <si>
    <t xml:space="preserve">    海洋调查评价</t>
  </si>
  <si>
    <t xml:space="preserve">    海洋权益维护</t>
  </si>
  <si>
    <t xml:space="preserve">    海洋执法监察</t>
  </si>
  <si>
    <t xml:space="preserve">    海洋防灾减灾</t>
  </si>
  <si>
    <t xml:space="preserve">    海洋卫星</t>
  </si>
  <si>
    <t xml:space="preserve">    极地考察</t>
  </si>
  <si>
    <t xml:space="preserve">    海洋矿产资源勘探研究</t>
  </si>
  <si>
    <t xml:space="preserve">    海港航标维护</t>
  </si>
  <si>
    <t xml:space="preserve">    海域使用金支出</t>
  </si>
  <si>
    <t xml:space="preserve">    海水淡化</t>
  </si>
  <si>
    <t xml:space="preserve">    海洋工程排污费支出</t>
  </si>
  <si>
    <t xml:space="preserve">    无居民海岛使用金支出</t>
  </si>
  <si>
    <t xml:space="preserve">    其他海洋管理事务支出</t>
  </si>
  <si>
    <t xml:space="preserve">  测绘事务</t>
  </si>
  <si>
    <t xml:space="preserve">    基础测绘</t>
  </si>
  <si>
    <t xml:space="preserve">    航空摄影</t>
  </si>
  <si>
    <t xml:space="preserve">    测绘工程建设</t>
  </si>
  <si>
    <t xml:space="preserve">    其他测绘事务支出</t>
  </si>
  <si>
    <t xml:space="preserve">  地震事务</t>
  </si>
  <si>
    <t xml:space="preserve">    地震台站、台网</t>
  </si>
  <si>
    <t xml:space="preserve">    地震流动观测</t>
  </si>
  <si>
    <t xml:space="preserve">    地震信息传输及管理</t>
  </si>
  <si>
    <t xml:space="preserve">    震情跟踪</t>
  </si>
  <si>
    <t xml:space="preserve">    地震预报预测</t>
  </si>
  <si>
    <t xml:space="preserve">    地震灾害预防</t>
  </si>
  <si>
    <t xml:space="preserve">    地震应急救援</t>
  </si>
  <si>
    <t xml:space="preserve">    地震技术应用与培训</t>
  </si>
  <si>
    <t xml:space="preserve">    地震事业机构</t>
  </si>
  <si>
    <t xml:space="preserve">    其他地震事务支出</t>
  </si>
  <si>
    <t xml:space="preserve">  气象事务</t>
  </si>
  <si>
    <t xml:space="preserve">    气象事业机构</t>
  </si>
  <si>
    <t xml:space="preserve">    气象技术研究应用与培训</t>
  </si>
  <si>
    <t xml:space="preserve">    气象探测</t>
  </si>
  <si>
    <t xml:space="preserve">    气象信息传输及管理</t>
  </si>
  <si>
    <t xml:space="preserve">    气象预报预测</t>
  </si>
  <si>
    <t xml:space="preserve">    气象服务</t>
  </si>
  <si>
    <t xml:space="preserve">    气象装备保障维护</t>
  </si>
  <si>
    <t xml:space="preserve">    气象台站建设与维护</t>
  </si>
  <si>
    <t xml:space="preserve">    气象卫星</t>
  </si>
  <si>
    <t xml:space="preserve">    气象法规与标准</t>
  </si>
  <si>
    <t xml:space="preserve">    其他气象事务支出</t>
  </si>
  <si>
    <t>住房保障支出</t>
  </si>
  <si>
    <t xml:space="preserve">  保障性住房支出</t>
  </si>
  <si>
    <t xml:space="preserve">    廉租住房支出</t>
  </si>
  <si>
    <t xml:space="preserve">    沉陷区治理</t>
  </si>
  <si>
    <t xml:space="preserve">    棚户区改造</t>
  </si>
  <si>
    <t xml:space="preserve">    少数民族地区游牧民定居工程</t>
  </si>
  <si>
    <t xml:space="preserve">    农村危房改造</t>
  </si>
  <si>
    <t xml:space="preserve">    其他保障性住房支出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</si>
  <si>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</si>
  <si>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</si>
  <si>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</si>
  <si>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</si>
  <si>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</si>
  <si>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</si>
  <si>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其他城乡社区住宅支出</t>
  </si>
  <si>
    <t>粮油物资储备管理事务</t>
  </si>
  <si>
    <t xml:space="preserve">  粮油事务</t>
  </si>
  <si>
    <t xml:space="preserve">    粮食财务与审计支出</t>
  </si>
  <si>
    <t xml:space="preserve">    粮食信息统计</t>
  </si>
  <si>
    <t xml:space="preserve">    粮食专项业务活动</t>
  </si>
  <si>
    <t xml:space="preserve">    国家粮油差价补贴</t>
  </si>
  <si>
    <t xml:space="preserve">    储备粮油利息费用补贴</t>
  </si>
  <si>
    <t xml:space="preserve">    储备粮油差价补贴</t>
  </si>
  <si>
    <t xml:space="preserve">    储备粮食移库费用补贴</t>
  </si>
  <si>
    <t xml:space="preserve">    储备粮(油)库建设</t>
  </si>
  <si>
    <t xml:space="preserve">    粮食财务挂账利息补贴</t>
  </si>
  <si>
    <t xml:space="preserve">    粮食财务挂账消化款</t>
  </si>
  <si>
    <t xml:space="preserve">    处理陈化粮补贴</t>
  </si>
  <si>
    <t xml:space="preserve">    粮食风险基金</t>
  </si>
  <si>
    <t xml:space="preserve">    最低收购价政策支出</t>
  </si>
  <si>
    <t xml:space="preserve">    其他粮油事务支出</t>
  </si>
  <si>
    <t xml:space="preserve">  物资储备</t>
  </si>
  <si>
    <t xml:space="preserve">    铁路专用线</t>
  </si>
  <si>
    <t xml:space="preserve">    护库武警和民兵支出</t>
  </si>
  <si>
    <t xml:space="preserve">    物资保管与保养</t>
  </si>
  <si>
    <t xml:space="preserve">    专项贷款利息</t>
  </si>
  <si>
    <t xml:space="preserve">    物资收储</t>
  </si>
  <si>
    <t xml:space="preserve">    物资转移</t>
  </si>
  <si>
    <t xml:space="preserve">    物资轮换</t>
  </si>
  <si>
    <t xml:space="preserve">    仓库建设</t>
  </si>
  <si>
    <t xml:space="preserve">    仓库安防</t>
  </si>
  <si>
    <t xml:space="preserve">    其他物资储备支出</t>
  </si>
  <si>
    <t>国债还本付息支出</t>
  </si>
  <si>
    <t xml:space="preserve">  国内债务付息</t>
  </si>
  <si>
    <t xml:space="preserve">  国外债务付息</t>
  </si>
  <si>
    <t xml:space="preserve">  国内外债务发行</t>
  </si>
  <si>
    <t xml:space="preserve">  补充还贷准备金</t>
  </si>
  <si>
    <t xml:space="preserve">  财政部代理发行地方政府债券付息</t>
  </si>
  <si>
    <t>其他支出(类)</t>
  </si>
  <si>
    <t xml:space="preserve">  汶川地震捐赠支出</t>
  </si>
  <si>
    <t xml:space="preserve">    地震灾后恢复重建捐赠支出</t>
  </si>
  <si>
    <t xml:space="preserve">    其他捐赠支出</t>
  </si>
  <si>
    <t xml:space="preserve">  其他支出(款)</t>
  </si>
  <si>
    <t>预算科目</t>
  </si>
  <si>
    <t>决 算 数</t>
  </si>
  <si>
    <t>上级补助收入</t>
  </si>
  <si>
    <t>补助下级支出</t>
  </si>
  <si>
    <t xml:space="preserve">  返还性收入</t>
  </si>
  <si>
    <t xml:space="preserve">  返还性支出</t>
  </si>
  <si>
    <t xml:space="preserve">    增值税和消费税税收返还收入</t>
  </si>
  <si>
    <t xml:space="preserve">    增值税和消费税税收返还支出</t>
  </si>
  <si>
    <t xml:space="preserve">    所得税基数返还收入</t>
  </si>
  <si>
    <t xml:space="preserve">    所得税基数返还支出</t>
  </si>
  <si>
    <t xml:space="preserve">    成品油价格和税费改革税收返还收入</t>
  </si>
  <si>
    <t xml:space="preserve">    成品油价格和税费改革税收返还支出</t>
  </si>
  <si>
    <t xml:space="preserve">    其他税收返还收入</t>
  </si>
  <si>
    <t xml:space="preserve">    其他税收返还支出</t>
  </si>
  <si>
    <t xml:space="preserve">  一般性转移支付收入</t>
  </si>
  <si>
    <t xml:space="preserve">  一般性转移支付</t>
  </si>
  <si>
    <t xml:space="preserve">    体制补助收入</t>
  </si>
  <si>
    <t xml:space="preserve">    体制补助支出</t>
  </si>
  <si>
    <t xml:space="preserve">    均衡性转移支付补助收入</t>
  </si>
  <si>
    <t xml:space="preserve">    均衡性转移支付支出</t>
  </si>
  <si>
    <t xml:space="preserve">    民族地区转移支付补助收入</t>
  </si>
  <si>
    <t xml:space="preserve">    民族地区转移支付支出</t>
  </si>
  <si>
    <t xml:space="preserve">    调整工资转移支付补助收入</t>
  </si>
  <si>
    <t xml:space="preserve">    调整工资转移支付支出</t>
  </si>
  <si>
    <t xml:space="preserve">    农村税费改革补助收入</t>
  </si>
  <si>
    <t xml:space="preserve">    农村税费改革补助支出</t>
  </si>
  <si>
    <t xml:space="preserve">    县级基本财力保障机制奖补资金收入</t>
  </si>
  <si>
    <t xml:space="preserve">    县级基本财力保障机制奖补资金支出</t>
  </si>
  <si>
    <t xml:space="preserve">    结算补助收入</t>
  </si>
  <si>
    <t xml:space="preserve">    结算补助支出</t>
  </si>
  <si>
    <t xml:space="preserve">    化解债务补助收入</t>
  </si>
  <si>
    <t xml:space="preserve">    化解债务补助支出</t>
  </si>
  <si>
    <t xml:space="preserve">    资源枯竭型城市转移支付补助收入</t>
  </si>
  <si>
    <t xml:space="preserve">    资源枯竭型城市转移支付补助支出</t>
  </si>
  <si>
    <t xml:space="preserve">    企业事业单位划转补助收入</t>
  </si>
  <si>
    <t xml:space="preserve">    企业事业单位划转补助支出</t>
  </si>
  <si>
    <t xml:space="preserve">    成品油价格和税费改革转移支付补助收入</t>
  </si>
  <si>
    <t xml:space="preserve">    成品油价格和税费改革转移支付补助支出</t>
  </si>
  <si>
    <t xml:space="preserve">    工商部门停征两费转移支付收入</t>
  </si>
  <si>
    <t xml:space="preserve">    工商部门停征两费转移支付支出</t>
  </si>
  <si>
    <t xml:space="preserve">    一般公共服务转移支付收入</t>
  </si>
  <si>
    <t xml:space="preserve">    一般公共服务转移支付支出</t>
  </si>
  <si>
    <t xml:space="preserve">    公共安全转移支付收入</t>
  </si>
  <si>
    <t xml:space="preserve">    公共安全转移支付支出</t>
  </si>
  <si>
    <t xml:space="preserve">    教育转移支付收入</t>
  </si>
  <si>
    <t xml:space="preserve">    教育转移支付支出</t>
  </si>
  <si>
    <t xml:space="preserve">    社会保障和就业转移支付收入</t>
  </si>
  <si>
    <t xml:space="preserve">    社会保障和就业转移支付支出</t>
  </si>
  <si>
    <t xml:space="preserve">    医疗卫生转移支付收入</t>
  </si>
  <si>
    <t xml:space="preserve">    医疗卫生转移支付支出</t>
  </si>
  <si>
    <t xml:space="preserve">    农林水转移支付收入</t>
  </si>
  <si>
    <t xml:space="preserve">    农林水转移支付支出</t>
  </si>
  <si>
    <t xml:space="preserve">    其他一般性转移支付收入</t>
  </si>
  <si>
    <t xml:space="preserve">    其他一般性转移支付支出</t>
  </si>
  <si>
    <t xml:space="preserve">  专项转移支付收入</t>
  </si>
  <si>
    <t xml:space="preserve">  专项转移支付</t>
  </si>
  <si>
    <t xml:space="preserve">  地震灾后恢复重建补助收入</t>
  </si>
  <si>
    <t xml:space="preserve">  地震灾后恢复重建补助支出</t>
  </si>
  <si>
    <t>省补助计划单列市收入</t>
  </si>
  <si>
    <t>计划单列市上解省支出</t>
  </si>
  <si>
    <t>下级上解收入</t>
  </si>
  <si>
    <t>上解上级支出</t>
  </si>
  <si>
    <t xml:space="preserve">  体制上解收入</t>
  </si>
  <si>
    <t xml:space="preserve">  体制上解支出</t>
  </si>
  <si>
    <t xml:space="preserve">  出口退税专项上解收入</t>
  </si>
  <si>
    <t xml:space="preserve">  出口退税专项上解支出</t>
  </si>
  <si>
    <t xml:space="preserve">  成品油价格和税费改革专项上解收入</t>
  </si>
  <si>
    <t xml:space="preserve">  成品油价格和税费改革专项上解支出</t>
  </si>
  <si>
    <t xml:space="preserve">  专项上解收入</t>
  </si>
  <si>
    <t xml:space="preserve">  专项上解支出</t>
  </si>
  <si>
    <t>计划单列市上解省收入</t>
  </si>
  <si>
    <t>省补助计划单列市支出</t>
  </si>
  <si>
    <t>债务收入</t>
  </si>
  <si>
    <t>国债还本支出</t>
  </si>
  <si>
    <t xml:space="preserve">  财政部代理发行地方政府债券收入</t>
  </si>
  <si>
    <t xml:space="preserve">  财政部代理发行地方政府债券还本</t>
  </si>
  <si>
    <t>债券转贷收入</t>
  </si>
  <si>
    <t>债券转贷支出</t>
  </si>
  <si>
    <t xml:space="preserve">  转贷财政部代理发行地方政府债券收入</t>
  </si>
  <si>
    <t xml:space="preserve">  转贷财政部代理发行地方政府债券支出</t>
  </si>
  <si>
    <t>国债转贷收入</t>
  </si>
  <si>
    <t>增设预算周转金</t>
  </si>
  <si>
    <t>国债转贷资金上年结余</t>
  </si>
  <si>
    <t>拨付国债转贷资金数</t>
  </si>
  <si>
    <t>国债转贷转补助</t>
  </si>
  <si>
    <t>国债转贷资金结余</t>
  </si>
  <si>
    <t>上年结余</t>
  </si>
  <si>
    <t>调入预算稳定调节基金</t>
  </si>
  <si>
    <t>安排预算稳定调节基金</t>
  </si>
  <si>
    <t xml:space="preserve">调入资金   </t>
  </si>
  <si>
    <t>调出资金</t>
  </si>
  <si>
    <t xml:space="preserve">  1.政府性基金调入</t>
  </si>
  <si>
    <t>年终结余</t>
  </si>
  <si>
    <t xml:space="preserve">  2.国有资本经营预算调入</t>
  </si>
  <si>
    <t>减：结转下年的支出</t>
  </si>
  <si>
    <t xml:space="preserve">  3.预算外调入</t>
  </si>
  <si>
    <t>净结余</t>
  </si>
  <si>
    <t xml:space="preserve">  4.其他调入</t>
  </si>
  <si>
    <t>地震灾后恢复重建调入资金</t>
  </si>
  <si>
    <t xml:space="preserve">  预算稳定调节基金调入</t>
  </si>
  <si>
    <t xml:space="preserve">  预算外资金调入</t>
  </si>
  <si>
    <t>收  入  总  计</t>
  </si>
  <si>
    <t>支  出  总  计</t>
  </si>
  <si>
    <t>年初预算数</t>
  </si>
  <si>
    <t>变动项目</t>
  </si>
  <si>
    <t>调整预算数</t>
  </si>
  <si>
    <t>上级专项调整数</t>
  </si>
  <si>
    <t>增加(减少)_x000D_
预算指标</t>
  </si>
  <si>
    <t>小计</t>
  </si>
  <si>
    <t>企业上下划</t>
  </si>
  <si>
    <t>其他</t>
  </si>
  <si>
    <t xml:space="preserve">　增值税</t>
  </si>
  <si>
    <t xml:space="preserve">　营业税</t>
  </si>
  <si>
    <t xml:space="preserve">　企业所得税</t>
  </si>
  <si>
    <t xml:space="preserve">　企业所得税退税</t>
  </si>
  <si>
    <t xml:space="preserve">　个人所得税</t>
  </si>
  <si>
    <t xml:space="preserve">　资源税</t>
  </si>
  <si>
    <t xml:space="preserve">　固定资产投资方向调节税</t>
  </si>
  <si>
    <t xml:space="preserve">　城市维护建设税</t>
  </si>
  <si>
    <t xml:space="preserve">　房产税</t>
  </si>
  <si>
    <t xml:space="preserve">　印花税</t>
  </si>
  <si>
    <t xml:space="preserve">　城镇土地使用税</t>
  </si>
  <si>
    <t xml:space="preserve">　土地增值税</t>
  </si>
  <si>
    <t xml:space="preserve">　车船税</t>
  </si>
  <si>
    <t xml:space="preserve">  船舶吨税</t>
  </si>
  <si>
    <t xml:space="preserve">  车辆购置税</t>
  </si>
  <si>
    <t xml:space="preserve">  关税</t>
  </si>
  <si>
    <t xml:space="preserve">　耕地占用税</t>
  </si>
  <si>
    <t xml:space="preserve">　契税</t>
  </si>
  <si>
    <t xml:space="preserve">  烟叶税</t>
  </si>
  <si>
    <t xml:space="preserve">　其他税收收入</t>
  </si>
  <si>
    <t xml:space="preserve">　专项收入</t>
  </si>
  <si>
    <t xml:space="preserve">　行政事业性收费收入</t>
  </si>
  <si>
    <t xml:space="preserve">　罚没收入</t>
  </si>
  <si>
    <t xml:space="preserve">　国有资本经营收入</t>
  </si>
  <si>
    <t xml:space="preserve">　国有资源(资产)有偿使用收入</t>
  </si>
  <si>
    <t xml:space="preserve">　其他收入</t>
  </si>
  <si>
    <t>预算结余</t>
  </si>
  <si>
    <t>结转下年使用数</t>
  </si>
  <si>
    <t>专项转移支付</t>
  </si>
  <si>
    <t>返还性收入</t>
  </si>
  <si>
    <t>一般性转
移支付</t>
  </si>
  <si>
    <t>其中:调整工资转移支付</t>
  </si>
  <si>
    <t>地震灾后恢复重建补助</t>
  </si>
  <si>
    <t>上年结转_x000D_
使用数</t>
  </si>
  <si>
    <t>动用上年_x000D_
净结余</t>
  </si>
  <si>
    <t>动支预_x000D_
备费</t>
  </si>
  <si>
    <t>科目调剂</t>
  </si>
  <si>
    <t>本年超、短收安排</t>
  </si>
  <si>
    <t>动用预算稳定调节基金</t>
  </si>
  <si>
    <t>调入资金</t>
  </si>
  <si>
    <t>地震灾后恢复重建调入</t>
  </si>
  <si>
    <t>补助下_x000D_
级专款</t>
  </si>
  <si>
    <t>地震灾后恢复重建补助下级</t>
  </si>
  <si>
    <t>省补助计_x000D_
划单列市</t>
  </si>
  <si>
    <t xml:space="preserve">  其他一般公共服务支出</t>
  </si>
  <si>
    <t xml:space="preserve">  其他科学技术支出</t>
  </si>
  <si>
    <t xml:space="preserve">  其他文化体育与传媒支出</t>
  </si>
  <si>
    <t xml:space="preserve">    其中:排污费支出</t>
  </si>
  <si>
    <t xml:space="preserve">    其中:水资源费支出</t>
  </si>
  <si>
    <t xml:space="preserve">  其他交通运输支出</t>
  </si>
  <si>
    <t xml:space="preserve">    其中:三峡库区移民专项支出</t>
  </si>
  <si>
    <t xml:space="preserve">  其他资源勘探电力信息等事务支出</t>
  </si>
  <si>
    <t xml:space="preserve">  其他商业服务业等事务支出</t>
  </si>
  <si>
    <t xml:space="preserve">  其他恢复重建支出</t>
  </si>
  <si>
    <t xml:space="preserve">    其中:矿产资源补偿费支出</t>
  </si>
  <si>
    <t xml:space="preserve">         探矿权采矿权使用费和价款支出</t>
  </si>
  <si>
    <t xml:space="preserve">    其中:海域使用金支出</t>
  </si>
  <si>
    <t>预备费</t>
  </si>
  <si>
    <t xml:space="preserve">  年初预留</t>
  </si>
  <si>
    <t>第二部分: 政府性基金</t>
  </si>
  <si>
    <t xml:space="preserve">     其中: 
 地震灾后恢复
 重建补助收入</t>
  </si>
  <si>
    <t>省补助计划_x000D_
单列市收入</t>
  </si>
  <si>
    <t>计划单列市_x000D_
上解省收入</t>
  </si>
  <si>
    <t>补助下_x000D_
级支出</t>
  </si>
  <si>
    <t xml:space="preserve">    其中: 
 地震灾后恢复
 重建补助支出</t>
  </si>
  <si>
    <t>省补助计划_x000D_
单列市支出</t>
  </si>
  <si>
    <t>上解上_x000D_
级支出</t>
  </si>
  <si>
    <t>计划单列市_x000D_
上解省支出</t>
  </si>
  <si>
    <t>项    目</t>
  </si>
  <si>
    <t>政府性基金收入</t>
  </si>
  <si>
    <t>政府性基金支出</t>
  </si>
  <si>
    <t>政府性基金</t>
  </si>
  <si>
    <t>贸促会收费</t>
  </si>
  <si>
    <t xml:space="preserve">    贸促会收费支出</t>
  </si>
  <si>
    <t xml:space="preserve">  证书工本费</t>
  </si>
  <si>
    <t xml:space="preserve">  认证费</t>
  </si>
  <si>
    <t xml:space="preserve">  涉外(台)经济贸易争议调解费</t>
  </si>
  <si>
    <t>司法部门的涉外、涉港澳台公证书工本费</t>
  </si>
  <si>
    <t xml:space="preserve">    涉外、涉港澳台证书工本费支出</t>
  </si>
  <si>
    <t>地方教育附加收入</t>
  </si>
  <si>
    <t xml:space="preserve">  地方教育附加支出</t>
  </si>
  <si>
    <t>地方教育附加</t>
  </si>
  <si>
    <t xml:space="preserve">    其他地方教育附加支出</t>
  </si>
  <si>
    <t>江苏省地方教育基金收入</t>
  </si>
  <si>
    <t xml:space="preserve">  江苏省地方教育基金支出</t>
  </si>
  <si>
    <t>江苏省地方教育基金</t>
  </si>
  <si>
    <t xml:space="preserve">    其他江苏省地方教育基金支出</t>
  </si>
  <si>
    <t>核电站乏燃料处理处置基金收入</t>
  </si>
  <si>
    <t xml:space="preserve">  核电站乏燃料处理处置基金支出</t>
  </si>
  <si>
    <t>核电站乏燃料处理处置基金</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</si>
  <si>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</si>
  <si>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</si>
  <si>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</si>
  <si>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</si>
  <si>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</si>
  <si>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</si>
  <si>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体育部门收费</t>
  </si>
  <si>
    <t xml:space="preserve">  外国团体来华登山注册费</t>
  </si>
  <si>
    <t xml:space="preserve">    外国团体来华登山注册费支出</t>
  </si>
  <si>
    <t xml:space="preserve">  车手等级认定费</t>
  </si>
  <si>
    <t xml:space="preserve">    车手等级认定费支出</t>
  </si>
  <si>
    <t>文化事业建设费收入</t>
  </si>
  <si>
    <t xml:space="preserve">  文化事业建设费支出</t>
  </si>
  <si>
    <t>文化事业建设费</t>
  </si>
  <si>
    <t xml:space="preserve">  中央所属企事业单位文化事业建设费收入</t>
  </si>
  <si>
    <t xml:space="preserve">    精神文明建设</t>
  </si>
  <si>
    <t xml:space="preserve">  中央所属企事业单位文化事业建设费</t>
  </si>
  <si>
    <t xml:space="preserve">  地方所属企事业单位文化事业建设费收入</t>
  </si>
  <si>
    <t xml:space="preserve">    人才培训教学</t>
  </si>
  <si>
    <t xml:space="preserve">  地方所属企事业单位文化事业建设费</t>
  </si>
  <si>
    <t xml:space="preserve">  中央和地方所属企事业单位文化事业建设费收入</t>
  </si>
  <si>
    <t xml:space="preserve">    文化创作</t>
  </si>
  <si>
    <t xml:space="preserve">  中央和地方所属企事业单位文化事业建设费</t>
  </si>
  <si>
    <t xml:space="preserve">    文化事业单位补助</t>
  </si>
  <si>
    <t xml:space="preserve">    爱国主义教育基地</t>
  </si>
  <si>
    <t xml:space="preserve">    其他文化事业建设费支出</t>
  </si>
  <si>
    <t>国家电影事业发展专项资金收入</t>
  </si>
  <si>
    <t xml:space="preserve">  国家电影事业发展专项资金支出</t>
  </si>
  <si>
    <t>国家电影事业发展专项资金</t>
  </si>
  <si>
    <t xml:space="preserve">  中央电影事业发展专项资金收入</t>
  </si>
  <si>
    <t xml:space="preserve">    资助国产影片放映</t>
  </si>
  <si>
    <t xml:space="preserve">  中央电影事业发展专项资金</t>
  </si>
  <si>
    <t xml:space="preserve">  地方电影事业发展专项资金收入</t>
  </si>
  <si>
    <t xml:space="preserve">    资助城市影院</t>
  </si>
  <si>
    <t xml:space="preserve">  地方电影事业发展专项资金</t>
  </si>
  <si>
    <t xml:space="preserve">    资助少数民族电影译制</t>
  </si>
  <si>
    <t xml:space="preserve">    其他国家电影事业发展专项资金支出</t>
  </si>
  <si>
    <t>残疾人就业保障金收入</t>
  </si>
  <si>
    <t xml:space="preserve">    残疾人就业保障金支出</t>
  </si>
  <si>
    <t>残疾人就业保障金</t>
  </si>
  <si>
    <t xml:space="preserve">      残疾人就业保障金支出(就业和培训)</t>
  </si>
  <si>
    <t xml:space="preserve">      残疾人就业保障金支出(职业康复)</t>
  </si>
  <si>
    <t xml:space="preserve">      残疾人就业保障金支出(农村残疾人生产)</t>
  </si>
  <si>
    <t xml:space="preserve">      残疾人就业保障金支出(奖励残疾人就业单位)</t>
  </si>
  <si>
    <t xml:space="preserve">      其他残疾人就业保障金支出</t>
  </si>
  <si>
    <t>大中型水库移民后期扶持基金收入</t>
  </si>
  <si>
    <t xml:space="preserve">  大中型水库移民后期扶持基金支出</t>
  </si>
  <si>
    <t>大中型水库移民后期扶持基金</t>
  </si>
  <si>
    <t xml:space="preserve">    移民补助</t>
  </si>
  <si>
    <t xml:space="preserve">    基础设施建设和经济发展</t>
  </si>
  <si>
    <t xml:space="preserve">    其他大中型水库移民后期扶持基金支出</t>
  </si>
  <si>
    <t>小型水库移民扶助基金收入</t>
  </si>
  <si>
    <t xml:space="preserve">  小型水库移民扶助基金支出</t>
  </si>
  <si>
    <t>小型水库移民扶助基金</t>
  </si>
  <si>
    <t xml:space="preserve">    其他小型水库移民扶助基金支出</t>
  </si>
  <si>
    <t>政府住房基金收入</t>
  </si>
  <si>
    <t xml:space="preserve">  政府住房基金支出</t>
  </si>
  <si>
    <t>政府住房基金</t>
  </si>
  <si>
    <t xml:space="preserve">  上缴管理费用</t>
  </si>
  <si>
    <t xml:space="preserve">    管理费用支出</t>
  </si>
  <si>
    <t xml:space="preserve">  计提廉租住房资金</t>
  </si>
  <si>
    <t xml:space="preserve">  廉租住房租金收入</t>
  </si>
  <si>
    <t xml:space="preserve">    廉租住房维护和管理支出</t>
  </si>
  <si>
    <t xml:space="preserve">  廉租住房租金</t>
  </si>
  <si>
    <t xml:space="preserve">  公共租赁住房租金收入</t>
  </si>
  <si>
    <t xml:space="preserve">    公共租赁住房支出</t>
  </si>
  <si>
    <t xml:space="preserve">  公共租赁住房租金</t>
  </si>
  <si>
    <t xml:space="preserve">  其他政府住房基金收入</t>
  </si>
  <si>
    <t xml:space="preserve">    公共租赁住房租金支出</t>
  </si>
  <si>
    <t xml:space="preserve">  其他政府住房基金</t>
  </si>
  <si>
    <t xml:space="preserve">    其他政府住房基金支出</t>
  </si>
  <si>
    <t>国有土地使用权出让金收入</t>
  </si>
  <si>
    <t xml:space="preserve">  国有土地使用权出让金支出</t>
  </si>
  <si>
    <t>国有土地使用权出让金</t>
  </si>
  <si>
    <t xml:space="preserve">  土地出让总价款</t>
  </si>
  <si>
    <t xml:space="preserve">    征地和拆迁补偿支出</t>
  </si>
  <si>
    <t xml:space="preserve">  补缴的土地价款</t>
  </si>
  <si>
    <t xml:space="preserve">    土地开发支出</t>
  </si>
  <si>
    <t xml:space="preserve">  划拨土地收入</t>
  </si>
  <si>
    <t xml:space="preserve">    城市建设支出</t>
  </si>
  <si>
    <t xml:space="preserve">  划拨土地</t>
  </si>
  <si>
    <t xml:space="preserve">  其他土地出让金收入</t>
  </si>
  <si>
    <t xml:space="preserve">    农村基础设施建设支出</t>
  </si>
  <si>
    <t xml:space="preserve">  其他土地出让金</t>
  </si>
  <si>
    <t xml:space="preserve">    补助被征地农民支出</t>
  </si>
  <si>
    <t xml:space="preserve">    土地出让业务支出</t>
  </si>
  <si>
    <t xml:space="preserve">    其他土地使用权出让金支出</t>
  </si>
  <si>
    <t>城市公用事业附加收入</t>
  </si>
  <si>
    <t xml:space="preserve">  城市公用事业附加支出</t>
  </si>
  <si>
    <t>城市公用事业附加</t>
  </si>
  <si>
    <t xml:space="preserve">    城市公共设施</t>
  </si>
  <si>
    <t xml:space="preserve">    城市环境卫生</t>
  </si>
  <si>
    <t xml:space="preserve">    公有房屋</t>
  </si>
  <si>
    <t xml:space="preserve">    城市防洪</t>
  </si>
  <si>
    <t xml:space="preserve">    其他城市公用事业附加支出</t>
  </si>
  <si>
    <t>国有土地收益基金收入</t>
  </si>
  <si>
    <t xml:space="preserve">  国有土地收益基金支出</t>
  </si>
  <si>
    <t>国有土地收益基金</t>
  </si>
  <si>
    <t xml:space="preserve">    其他国有土地收益基金支出</t>
  </si>
  <si>
    <t>农业土地开发资金收入</t>
  </si>
  <si>
    <t xml:space="preserve">  农业土地开发资金支出</t>
  </si>
  <si>
    <t>农业土地开发资金</t>
  </si>
  <si>
    <t>新增建设用地土地有偿使用费收入</t>
  </si>
  <si>
    <t xml:space="preserve">  新增建设用地土地有偿使用费支出</t>
  </si>
  <si>
    <t>新增建设用地土地有偿使用费</t>
  </si>
  <si>
    <t xml:space="preserve">  中央新增建设用地土地有偿使用费收入</t>
  </si>
  <si>
    <t xml:space="preserve">    耕地开发专项支出</t>
  </si>
  <si>
    <t xml:space="preserve">  中央新增建设用地土地有偿使用费</t>
  </si>
  <si>
    <t xml:space="preserve">  地方新增建设用地土地有偿使用费收入</t>
  </si>
  <si>
    <t xml:space="preserve">    基本农田建设和保护支出</t>
  </si>
  <si>
    <t xml:space="preserve">  地方新增建设用地土地有偿使用费</t>
  </si>
  <si>
    <t xml:space="preserve">    土地整理支出</t>
  </si>
  <si>
    <t xml:space="preserve">    用于地震灾后恢复重建的支出</t>
  </si>
  <si>
    <t>城市基础设施配套费收入</t>
  </si>
  <si>
    <t xml:space="preserve">  城市基础设施配套费支出</t>
  </si>
  <si>
    <t>城市基础设施配套费</t>
  </si>
  <si>
    <t xml:space="preserve">    其他城市基础设施配套费支出</t>
  </si>
  <si>
    <t>新菜地开发建设基金收入</t>
  </si>
  <si>
    <t xml:space="preserve">    新菜地开发建设基金支出</t>
  </si>
  <si>
    <t>新菜地开发建设基金</t>
  </si>
  <si>
    <t xml:space="preserve">      新菜地开发建设基金支出(开发新菜地工程)</t>
  </si>
  <si>
    <t xml:space="preserve">      新菜地开发建设基金支出(改造老菜地工程)</t>
  </si>
  <si>
    <t xml:space="preserve">      新菜地开发建设基金支出(设备购置)</t>
  </si>
  <si>
    <t xml:space="preserve">      新菜地开发建设基金支出(技术培训与推广)</t>
  </si>
  <si>
    <t xml:space="preserve">      其他新菜地开发建设基金支出</t>
  </si>
  <si>
    <t>育林基金收入</t>
  </si>
  <si>
    <t xml:space="preserve">    育林基金支出</t>
  </si>
  <si>
    <t>育林基金</t>
  </si>
  <si>
    <t xml:space="preserve">  中央育林基金收入</t>
  </si>
  <si>
    <t xml:space="preserve">      育林基金支出(森林培育)</t>
  </si>
  <si>
    <t xml:space="preserve">  中央育林基金</t>
  </si>
  <si>
    <t xml:space="preserve">  地方育林基金收入</t>
  </si>
  <si>
    <t xml:space="preserve">      育林基金支出(林业有害生物防治)</t>
  </si>
  <si>
    <t xml:space="preserve">  地方育林基金</t>
  </si>
  <si>
    <t xml:space="preserve">      育林基金支出(森林防火)</t>
  </si>
  <si>
    <t xml:space="preserve">      育林基金支出(森林资源监测)</t>
  </si>
  <si>
    <t xml:space="preserve">      育林基金支出(林业技术推广)</t>
  </si>
  <si>
    <t xml:space="preserve">      育林基金支出(林区公共支出)</t>
  </si>
  <si>
    <t xml:space="preserve">      其他育林基金支出</t>
  </si>
  <si>
    <t>森林植被恢复费</t>
  </si>
  <si>
    <t xml:space="preserve">    森林植被恢复费支出</t>
  </si>
  <si>
    <t xml:space="preserve">  中央森林植被恢复费</t>
  </si>
  <si>
    <t xml:space="preserve">      森林植被恢复费支出(林地调查规划设计)</t>
  </si>
  <si>
    <t xml:space="preserve">  地方森林植被恢复费</t>
  </si>
  <si>
    <t xml:space="preserve">      森林植被恢复费支出(林地整理)</t>
  </si>
  <si>
    <t xml:space="preserve">      森林植被恢复费支出(森林培育)</t>
  </si>
  <si>
    <t xml:space="preserve">      森林植被恢复费支出(林业有害生物防治)</t>
  </si>
  <si>
    <t xml:space="preserve">      森林植被恢复费支出(森林防火)</t>
  </si>
  <si>
    <t xml:space="preserve">      森林植被恢复费支出(森林资源管护)</t>
  </si>
  <si>
    <t xml:space="preserve">      其他森林植被恢复费支出</t>
  </si>
  <si>
    <t>中央水利建设基金收入</t>
  </si>
  <si>
    <t xml:space="preserve">    中央水利建设基金</t>
  </si>
  <si>
    <t>中央水利建设基金</t>
  </si>
  <si>
    <t xml:space="preserve">  中央水利建设基金划转收入</t>
  </si>
  <si>
    <t xml:space="preserve">      中央水利建设基金(水利工程建设)</t>
  </si>
  <si>
    <t xml:space="preserve">  中央水利建设基金划转</t>
  </si>
  <si>
    <t xml:space="preserve">  中央其他水利建设基金收入</t>
  </si>
  <si>
    <t xml:space="preserve">      中央水利建设基金(水利工程维护)</t>
  </si>
  <si>
    <t xml:space="preserve">  中央其他水利建设基金</t>
  </si>
  <si>
    <t xml:space="preserve">      中央水利建设基金(防洪工程含应急度汛)</t>
  </si>
  <si>
    <t xml:space="preserve">      其他中央水利建设基金支出</t>
  </si>
  <si>
    <t>地方水利建设基金收入</t>
  </si>
  <si>
    <t xml:space="preserve">    地方水利建设基金支出</t>
  </si>
  <si>
    <t>地方水利建设基金</t>
  </si>
  <si>
    <t xml:space="preserve">  地方水利建设基金划转收入</t>
  </si>
  <si>
    <t xml:space="preserve">      地方水利建设基金支出(水利工程建设)</t>
  </si>
  <si>
    <t xml:space="preserve">  地方水利建设基金划转</t>
  </si>
  <si>
    <t xml:space="preserve">  地方其他水利建设基金收入</t>
  </si>
  <si>
    <t xml:space="preserve">      地方水利建设基金支出(水利工程维护)</t>
  </si>
  <si>
    <t xml:space="preserve">  地方其他水利建设基金</t>
  </si>
  <si>
    <t xml:space="preserve">      地方水利建设基金支出(水土保持)</t>
  </si>
  <si>
    <t xml:space="preserve">      地方水利建设基金支出(城市防洪)</t>
  </si>
  <si>
    <t xml:space="preserve">      其他地方水利建设基金支出</t>
  </si>
  <si>
    <t>山西省水资源补偿费收入</t>
  </si>
  <si>
    <t xml:space="preserve">    山西省水资源补偿费支出</t>
  </si>
  <si>
    <t>山西省水资源补偿费</t>
  </si>
  <si>
    <t xml:space="preserve">      山西省水资源补偿费支出(万家寨引黄入晋工程)</t>
  </si>
  <si>
    <t xml:space="preserve">      其他山西省水资源补偿费支出</t>
  </si>
  <si>
    <t>大中型水库库区基金收入</t>
  </si>
  <si>
    <t xml:space="preserve">    大中型水库库区基金支出</t>
  </si>
  <si>
    <t>大中型水库库区基金</t>
  </si>
  <si>
    <t xml:space="preserve">  中央大中型水库库区基金收入</t>
  </si>
  <si>
    <t xml:space="preserve">      大中型水库库区基金支出(基础设施建设和经济发展)</t>
  </si>
  <si>
    <t xml:space="preserve">  中央大中型水库库区基金</t>
  </si>
  <si>
    <t xml:space="preserve">  地方大中型水库库区基金收入</t>
  </si>
  <si>
    <t xml:space="preserve">      大中型水库库区基金支出(解决移民遗留问题)</t>
  </si>
  <si>
    <t xml:space="preserve">  地方大中型水库库区基金</t>
  </si>
  <si>
    <t xml:space="preserve">      大中型水库库区基金支出(库区防护工程维护)</t>
  </si>
  <si>
    <t xml:space="preserve">      其他大中型水库库区基金支出</t>
  </si>
  <si>
    <t>三峡水库库区基金收入</t>
  </si>
  <si>
    <t xml:space="preserve">    三峡水库库区基金支出</t>
  </si>
  <si>
    <t>三峡水库库区基金</t>
  </si>
  <si>
    <t xml:space="preserve">      三峡水库库区基金支出(基础设施建设和经济发展)</t>
  </si>
  <si>
    <t xml:space="preserve">      三峡水库库区基金支出(解决移民遗留问题)</t>
  </si>
  <si>
    <t xml:space="preserve">      三峡水库库区基金支出(库区维护和管理)</t>
  </si>
  <si>
    <t xml:space="preserve">      其他三峡水库库区基金支出</t>
  </si>
  <si>
    <t>南水北调工程基金收入</t>
  </si>
  <si>
    <t xml:space="preserve">    南水北调工程基金支出</t>
  </si>
  <si>
    <t>南水北调工程基金</t>
  </si>
  <si>
    <t xml:space="preserve">      南水北调工程基金支出(南水北调工程建设)</t>
  </si>
  <si>
    <t xml:space="preserve">      南水北调工程基金支出(偿还南水北调工程贷款本息)</t>
  </si>
  <si>
    <t>国家重大水利工程建设基金收入</t>
  </si>
  <si>
    <t xml:space="preserve">    国家重大水利工程建设基金支出</t>
  </si>
  <si>
    <t>国家重大水利工程建设基金</t>
  </si>
  <si>
    <t xml:space="preserve">  南水北调工程建设资金</t>
  </si>
  <si>
    <t xml:space="preserve">      国家重大水利工程建设基金支出(南水北调工程建设)</t>
  </si>
  <si>
    <t xml:space="preserve">  三峡工程后续工作资金</t>
  </si>
  <si>
    <t xml:space="preserve">      国家重大水利工程建设基金支出(解决三峡库区遗留问题)</t>
  </si>
  <si>
    <t xml:space="preserve">  省级重大水利工程建设资金</t>
  </si>
  <si>
    <t xml:space="preserve">      国家重大水利工程建设基金支出(地方重大水利工程建设)</t>
  </si>
  <si>
    <t xml:space="preserve">      其他国家重大水利工程建设基金支出</t>
  </si>
  <si>
    <t>海南省高等级公路车辆通行附加费收入</t>
  </si>
  <si>
    <t xml:space="preserve">    海南省高等级公路车辆通行附加费支出</t>
  </si>
  <si>
    <t>海南省高等级公路车辆通行附加费</t>
  </si>
  <si>
    <t xml:space="preserve">      海南省高等级公路车辆通行附加费支出(公路建设)</t>
  </si>
  <si>
    <t xml:space="preserve">      海南省高等级公路车辆通行附加费支出(公路养护)</t>
  </si>
  <si>
    <t xml:space="preserve">      海南省高等级公路车辆通行附加费支出(公路还贷)</t>
  </si>
  <si>
    <t xml:space="preserve">      其他海南省高等级公路车辆通行附加费支出</t>
  </si>
  <si>
    <t xml:space="preserve">转让政府还贷道路收费权收入  </t>
  </si>
  <si>
    <t xml:space="preserve">    转让政府还贷道路收费权支出</t>
  </si>
  <si>
    <t>转让政府还贷道路收费权</t>
  </si>
  <si>
    <t xml:space="preserve">  转让政府还贷公路收费权收入  </t>
  </si>
  <si>
    <t xml:space="preserve">      转让政府还贷道路收费权支出(公路还贷)</t>
  </si>
  <si>
    <t xml:space="preserve">  转让政府还贷公路收费权</t>
  </si>
  <si>
    <t xml:space="preserve">  转让政府还贷城市道路收费权收入  </t>
  </si>
  <si>
    <t xml:space="preserve">      转让政府还贷道路收费权支出(公路建设)</t>
  </si>
  <si>
    <t xml:space="preserve">  转让政府还贷城市道路收费权</t>
  </si>
  <si>
    <t xml:space="preserve">      其他转让政府还贷道路收费权支出</t>
  </si>
  <si>
    <t>车辆通行费</t>
  </si>
  <si>
    <t xml:space="preserve">    车辆通行费支出</t>
  </si>
  <si>
    <t xml:space="preserve">      车辆通行费支出(公路还贷)</t>
  </si>
  <si>
    <t xml:space="preserve">      车辆通行费支出(政府还贷公路养护)</t>
  </si>
  <si>
    <t xml:space="preserve">      车辆通行费支出(政府还贷公路管理)</t>
  </si>
  <si>
    <t xml:space="preserve">      其他车辆通行费支出</t>
  </si>
  <si>
    <t>港口建设费收入</t>
  </si>
  <si>
    <t xml:space="preserve">    港口建设费支出</t>
  </si>
  <si>
    <t>港口建设费</t>
  </si>
  <si>
    <t xml:space="preserve">      港口建设费支出(港口设施)</t>
  </si>
  <si>
    <t xml:space="preserve">      港口建设费支出(航道建设和维护)</t>
  </si>
  <si>
    <t xml:space="preserve">      港口建设费支出(航运保障系统建设)</t>
  </si>
  <si>
    <t xml:space="preserve">      其他港口建设费支出</t>
  </si>
  <si>
    <t>船舶港务费</t>
  </si>
  <si>
    <t xml:space="preserve">    船舶港务费支出</t>
  </si>
  <si>
    <t>铁路建设基金收入</t>
  </si>
  <si>
    <t xml:space="preserve">    铁路建设基金支出</t>
  </si>
  <si>
    <t>铁路建设基金</t>
  </si>
  <si>
    <t xml:space="preserve">      铁路建设基金支出(铁路建设投资)</t>
  </si>
  <si>
    <t xml:space="preserve">      铁路建设基金支出(购置铁路机车车辆)</t>
  </si>
  <si>
    <t xml:space="preserve">      铁路建设基金支出(铁路还贷)</t>
  </si>
  <si>
    <t xml:space="preserve">      铁路建设基金支出(建设项目铺底资金)</t>
  </si>
  <si>
    <t xml:space="preserve">      铁路建设基金支出(勘测设计)</t>
  </si>
  <si>
    <t xml:space="preserve">      铁路建设基金支出(注册资本金)</t>
  </si>
  <si>
    <t xml:space="preserve">      铁路建设基金支出(周转资金)</t>
  </si>
  <si>
    <t xml:space="preserve">      其他铁路建设基金支出</t>
  </si>
  <si>
    <t>福建省铁路建设附加费收入</t>
  </si>
  <si>
    <t xml:space="preserve">    福建省铁路建设附加费支出</t>
  </si>
  <si>
    <t>福建省铁路建设附加费</t>
  </si>
  <si>
    <t xml:space="preserve">      福建省铁路建设附加费支出(赣龙、温福铁路建设)</t>
  </si>
  <si>
    <t xml:space="preserve">      其他福建省铁路建设附加费支出</t>
  </si>
  <si>
    <t>铁路资产变现收入</t>
  </si>
  <si>
    <t xml:space="preserve">    铁路资产变现收入安排的支出</t>
  </si>
  <si>
    <t>铁路资产变现</t>
  </si>
  <si>
    <t>民航基础设施建设基金收入</t>
  </si>
  <si>
    <t xml:space="preserve">    民航基础设施建设基金支出</t>
  </si>
  <si>
    <t>民航基础设施建设基金</t>
  </si>
  <si>
    <t xml:space="preserve">      民航基础设施建设基金支出(民航机场建设)</t>
  </si>
  <si>
    <t xml:space="preserve">      民航基础设施建设基金支出(空管系统建设)</t>
  </si>
  <si>
    <t xml:space="preserve">      民航基础设施建设基金支出(民航安全)</t>
  </si>
  <si>
    <t xml:space="preserve">      民航基础设施建设基金支出(民航科教和信息)</t>
  </si>
  <si>
    <t xml:space="preserve">      其他民航基础设施建设基金支出</t>
  </si>
  <si>
    <t>民航机场管理建设费收入</t>
  </si>
  <si>
    <t xml:space="preserve">    民航机场管理建设费支出</t>
  </si>
  <si>
    <t>民航机场管理建设费</t>
  </si>
  <si>
    <t xml:space="preserve">      民航机场管理建设费支出(民航机场建设)</t>
  </si>
  <si>
    <t xml:space="preserve">      民航机场管理建设费支出(空管系统建设)</t>
  </si>
  <si>
    <t xml:space="preserve">      民航机场管理建设费支出(民航安全)</t>
  </si>
  <si>
    <t xml:space="preserve">      民航机场管理建设费支出(民航科教和信息)</t>
  </si>
  <si>
    <t xml:space="preserve">      民航机场管理建设费支出(航线和机场补贴)</t>
  </si>
  <si>
    <t xml:space="preserve">      其他民航机场管理建设费支出</t>
  </si>
  <si>
    <t>散装水泥专项资金收入</t>
  </si>
  <si>
    <t xml:space="preserve">    散装水泥专项资金支出</t>
  </si>
  <si>
    <t>散装水泥专项资金</t>
  </si>
  <si>
    <t xml:space="preserve">      散装水泥专项资金支出(建设专用设施)</t>
  </si>
  <si>
    <t xml:space="preserve">      散装水泥专项资金支出(专用设备购置和维修)</t>
  </si>
  <si>
    <t xml:space="preserve">      散装水泥专项资金支出(贷款贴息)</t>
  </si>
  <si>
    <t xml:space="preserve">      散装水泥专项资金支出(技术研发与推广)</t>
  </si>
  <si>
    <t xml:space="preserve">      散装水泥专项资金支出(宣传)</t>
  </si>
  <si>
    <t xml:space="preserve">      其他散装水泥专项资金支出</t>
  </si>
  <si>
    <t>新型墙体材料专项基金收入</t>
  </si>
  <si>
    <t xml:space="preserve">    新型墙体材料专项基金支出</t>
  </si>
  <si>
    <t>新型墙体材料专项基金</t>
  </si>
  <si>
    <t xml:space="preserve">      新型墙体材料专项基金支出(技改贴息和补助)</t>
  </si>
  <si>
    <t xml:space="preserve">      新型墙体材料专项基金支出(技术研发与推广)</t>
  </si>
  <si>
    <t xml:space="preserve">      新型墙体材料专项基金支出(示范项目补贴)</t>
  </si>
  <si>
    <t xml:space="preserve">      新型墙体材料专项基金支出(宣传和培训)</t>
  </si>
  <si>
    <t xml:space="preserve">      其他新型墙体材料专项基金支出</t>
  </si>
  <si>
    <t>三峡工程建设基金收入</t>
  </si>
  <si>
    <t xml:space="preserve">    三峡工程建设基金支出</t>
  </si>
  <si>
    <t>三峡工程建设基金</t>
  </si>
  <si>
    <t>农网还贷资金收入</t>
  </si>
  <si>
    <t xml:space="preserve">    农网还贷资金支出</t>
  </si>
  <si>
    <t>农网还贷资金</t>
  </si>
  <si>
    <t xml:space="preserve">  中央农网还贷资金收入</t>
  </si>
  <si>
    <t xml:space="preserve">      中央农网还贷资金支出</t>
  </si>
  <si>
    <t xml:space="preserve">  中央农网还贷资金</t>
  </si>
  <si>
    <t xml:space="preserve">  地方农网还贷资金收入</t>
  </si>
  <si>
    <t xml:space="preserve">      地方农网还贷资金支出</t>
  </si>
  <si>
    <t xml:space="preserve">  地方农网还贷资金</t>
  </si>
  <si>
    <t xml:space="preserve">      其他农网还贷资金支出</t>
  </si>
  <si>
    <t>山西省电源基地建设基金收入</t>
  </si>
  <si>
    <t xml:space="preserve">    山西省电源基地建设基金支出</t>
  </si>
  <si>
    <t>山西省电源基地建设基金</t>
  </si>
  <si>
    <t>山西省煤炭可持续发展基金收入</t>
  </si>
  <si>
    <t xml:space="preserve">    山西省煤炭可持续发展基金支出</t>
  </si>
  <si>
    <t>山西省煤炭可持续发展基金</t>
  </si>
  <si>
    <t xml:space="preserve">      山西省煤炭可持续发展基金支出(生态环境治理)</t>
  </si>
  <si>
    <t xml:space="preserve">      山西省煤炭可持续发展基金支出(资源地区转型和接替产业发展)</t>
  </si>
  <si>
    <t xml:space="preserve">      山西省煤炭可持续发展基金支出(解决社会问题)</t>
  </si>
  <si>
    <t xml:space="preserve">      其他山西省煤炭可持续发展基金支出</t>
  </si>
  <si>
    <t>旅游发展基金收入</t>
  </si>
  <si>
    <t xml:space="preserve">    旅游发展基金支出</t>
  </si>
  <si>
    <t>旅游发展基金</t>
  </si>
  <si>
    <t xml:space="preserve">      旅游发展基金支出(宣传促销)</t>
  </si>
  <si>
    <t xml:space="preserve">      旅游发展基金支出(行业规划)</t>
  </si>
  <si>
    <t xml:space="preserve">      旅游发展基金支出(旅游事业补助)</t>
  </si>
  <si>
    <t xml:space="preserve">      旅游发展基金支出(地方旅游开发项目补助)</t>
  </si>
  <si>
    <t xml:space="preserve">      其他旅游发展基金支出</t>
  </si>
  <si>
    <t>中央财政外汇经营基金收入</t>
  </si>
  <si>
    <t xml:space="preserve">    中央财政外汇经营基金支出</t>
  </si>
  <si>
    <t>中央财政外汇经营基金</t>
  </si>
  <si>
    <t>中央财政外汇经营基金财务收入</t>
  </si>
  <si>
    <t xml:space="preserve">    中央财政外汇经营基金财务支出</t>
  </si>
  <si>
    <t>其他支出</t>
  </si>
  <si>
    <t>彩票公益金收入</t>
  </si>
  <si>
    <t xml:space="preserve">  彩票事务</t>
  </si>
  <si>
    <t>彩票公益金</t>
  </si>
  <si>
    <t xml:space="preserve">  福利彩票公益金收入</t>
  </si>
  <si>
    <t xml:space="preserve">    用于补充全国社会保障基金的彩票公益金支出</t>
  </si>
  <si>
    <t xml:space="preserve">  福利彩票公益金</t>
  </si>
  <si>
    <t xml:space="preserve">  体育彩票公益金收入</t>
  </si>
  <si>
    <t xml:space="preserve">    用于社会福利的彩票公益金支出</t>
  </si>
  <si>
    <t xml:space="preserve">  体育彩票公益金</t>
  </si>
  <si>
    <t xml:space="preserve">    用于体育事业的彩票公益金支出</t>
  </si>
  <si>
    <t xml:space="preserve">    用于教育事业的彩票公益金支出</t>
  </si>
  <si>
    <t xml:space="preserve">    用于地震灾后恢复重建的彩票公益金支出</t>
  </si>
  <si>
    <t xml:space="preserve">    用于其他社会公益事业的彩票公益金支出</t>
  </si>
  <si>
    <t>其他政府性基金收入</t>
  </si>
  <si>
    <t xml:space="preserve">  其他政府性基金支出</t>
  </si>
  <si>
    <t>其他政府性基金</t>
  </si>
  <si>
    <t>政府性基金上级补助收入</t>
  </si>
  <si>
    <t>政府性基金补助下级支出</t>
  </si>
  <si>
    <t xml:space="preserve">  其中:政府性基金地震灾后恢复重建补助收入</t>
  </si>
  <si>
    <t xml:space="preserve">  其中:政府性基金地震灾后恢复重建补助支出</t>
  </si>
  <si>
    <t>政府性基金省补助计划单列市收入</t>
  </si>
  <si>
    <t>政府性基金计划单列市上解省支出</t>
  </si>
  <si>
    <t>政府性基金下级上解收入</t>
  </si>
  <si>
    <t>政府性基金上解上级支出</t>
  </si>
  <si>
    <t>政府性基金计划单列市上解省收入</t>
  </si>
  <si>
    <t>政府性基金省补助计划单列市支出</t>
  </si>
  <si>
    <t>政府性基金上年结余</t>
  </si>
  <si>
    <t>政府性基金调出资金</t>
  </si>
  <si>
    <t>政府性基金调入资金</t>
  </si>
  <si>
    <t>政府性基金年终结余</t>
  </si>
  <si>
    <t xml:space="preserve">  1.一般预算调入</t>
  </si>
  <si>
    <t xml:space="preserve">  2.预算外调入</t>
  </si>
  <si>
    <t xml:space="preserve">  3.其他调入</t>
  </si>
  <si>
    <t xml:space="preserve">收　　入　　总　　计　</t>
  </si>
  <si>
    <t>支　　出　　总　　计</t>
  </si>
  <si>
    <t>增加(减少)
预算指标</t>
  </si>
  <si>
    <t>转让政府还贷道路收费权收入</t>
  </si>
  <si>
    <t>专项补助</t>
  </si>
  <si>
    <t>其中:地震灾后恢复重建补助</t>
  </si>
  <si>
    <t>动用上年结余</t>
  </si>
  <si>
    <t>补助下级专款</t>
  </si>
  <si>
    <t>其中:地震灾后恢复重建补助下级</t>
  </si>
  <si>
    <t xml:space="preserve">  新增建设用地有偿使用费支出</t>
  </si>
  <si>
    <t xml:space="preserve">    中央农网还贷资金支出</t>
  </si>
  <si>
    <t xml:space="preserve">    地方农网还贷资金支出</t>
  </si>
  <si>
    <t xml:space="preserve">    其他农网还贷资金支出</t>
  </si>
  <si>
    <t>第三部分: 国有资本经营预算</t>
  </si>
  <si>
    <t>国有资本经营预算收入</t>
  </si>
  <si>
    <t>国有资本经营预算支出</t>
  </si>
  <si>
    <t xml:space="preserve">    国有资本经营预算补充基金支出</t>
  </si>
  <si>
    <t xml:space="preserve">      烟草企业利润收入</t>
  </si>
  <si>
    <t xml:space="preserve">      石油石化企业利润收入</t>
  </si>
  <si>
    <t xml:space="preserve">      电力企业利润收入</t>
  </si>
  <si>
    <t xml:space="preserve">    农业国有资本经营预算支出</t>
  </si>
  <si>
    <t xml:space="preserve">      电信企业利润收入</t>
  </si>
  <si>
    <t xml:space="preserve">      煤炭企业利润收入</t>
  </si>
  <si>
    <t xml:space="preserve">    林业国有资本经营预算支出</t>
  </si>
  <si>
    <t xml:space="preserve">      有色冶金采掘企业利润收入</t>
  </si>
  <si>
    <t xml:space="preserve">      钢铁企业利润收入</t>
  </si>
  <si>
    <t xml:space="preserve">    水利国有资本经营预算支出</t>
  </si>
  <si>
    <t xml:space="preserve">      化工企业利润收入</t>
  </si>
  <si>
    <t xml:space="preserve">      运输企业利润收入</t>
  </si>
  <si>
    <t xml:space="preserve">      电子企业利润收入</t>
  </si>
  <si>
    <t xml:space="preserve">    公路水路运输国有资本经营预算支出</t>
  </si>
  <si>
    <t xml:space="preserve">      机械企业利润收入</t>
  </si>
  <si>
    <t xml:space="preserve">      投资服务企业利润收入</t>
  </si>
  <si>
    <t xml:space="preserve">    民用航空国有资本经营预算支出</t>
  </si>
  <si>
    <t xml:space="preserve">      纺织轻工企业利润收入</t>
  </si>
  <si>
    <t xml:space="preserve">      贸易企业利润收入</t>
  </si>
  <si>
    <t xml:space="preserve">      建筑施工企业利润收入</t>
  </si>
  <si>
    <t xml:space="preserve">    资源勘探业国有资本经营预算支出</t>
  </si>
  <si>
    <t xml:space="preserve">      房地产企业利润收入</t>
  </si>
  <si>
    <t xml:space="preserve">      建材企业利润收入</t>
  </si>
  <si>
    <t xml:space="preserve">    烟草国有资本经营预算支出</t>
  </si>
  <si>
    <t xml:space="preserve">      境外企业利润收入</t>
  </si>
  <si>
    <t xml:space="preserve">    制造业国有资本经营预算支出</t>
  </si>
  <si>
    <t xml:space="preserve">      对外合作企业利润收入</t>
  </si>
  <si>
    <t xml:space="preserve">      医药企业利润收入</t>
  </si>
  <si>
    <t xml:space="preserve">    建筑业国有资本经营预算支出</t>
  </si>
  <si>
    <t xml:space="preserve">      农林牧渔企业利润收入</t>
  </si>
  <si>
    <t xml:space="preserve">      其他国有资本经营预算企业利润收入</t>
  </si>
  <si>
    <t xml:space="preserve">    电力国有资本经营预算支出</t>
  </si>
  <si>
    <t xml:space="preserve">      国有控股公司股利、股息收入</t>
  </si>
  <si>
    <t xml:space="preserve">    工业和信息产业国有资本经营预算支出</t>
  </si>
  <si>
    <t xml:space="preserve">      国有参股公司股利、股息收入</t>
  </si>
  <si>
    <t xml:space="preserve">      其他国有资本经营预算企业股利、股息收入</t>
  </si>
  <si>
    <t xml:space="preserve">    其他国有资本经营预算支出</t>
  </si>
  <si>
    <t xml:space="preserve">      其他国有股减持收入</t>
  </si>
  <si>
    <t xml:space="preserve">      国有股权、股份转让收入</t>
  </si>
  <si>
    <t xml:space="preserve">    商业流通国有资本经营预算支出</t>
  </si>
  <si>
    <t xml:space="preserve">      国有独资企业产权转让收入</t>
  </si>
  <si>
    <t xml:space="preserve">      金融类企业国有股减持收入</t>
  </si>
  <si>
    <t xml:space="preserve">    旅游业国有资本经营预算支出</t>
  </si>
  <si>
    <t xml:space="preserve">      其他国有资本经营预算企业产权转让收入</t>
  </si>
  <si>
    <t xml:space="preserve">    清算收入</t>
  </si>
  <si>
    <t xml:space="preserve">    涉外发展国有资本经营预算支出</t>
  </si>
  <si>
    <t xml:space="preserve">      国有股权、股份清算收入</t>
  </si>
  <si>
    <t xml:space="preserve">      国有独资企业清算收入</t>
  </si>
  <si>
    <t xml:space="preserve">      其他国有资本经营预算企业清算收入</t>
  </si>
  <si>
    <t xml:space="preserve">    其他国有资本经营预算收入</t>
  </si>
  <si>
    <t xml:space="preserve">    国有资本经营预算补助项目支出</t>
  </si>
  <si>
    <t xml:space="preserve">    国有资本经营预算注入资本金</t>
  </si>
  <si>
    <t xml:space="preserve">    国有资本经营预算安排的贷款贴息</t>
  </si>
  <si>
    <t xml:space="preserve">    国有资本经营预算安排的其他支出</t>
  </si>
  <si>
    <t>国有资本经营预算地震灾后恢复重建补助收入</t>
  </si>
  <si>
    <t>国有资本经营预算地震灾后恢复重建补助支出</t>
  </si>
  <si>
    <t>国有资本经营预算调出资金</t>
  </si>
  <si>
    <t>国有资本经营预算上年结余</t>
  </si>
  <si>
    <t>国有资本经营预算年终结余</t>
  </si>
  <si>
    <t>第四部分: 预算外财政专户资金</t>
  </si>
  <si>
    <t>预算外财政专户收入</t>
  </si>
  <si>
    <t>行政事业性收费收入</t>
  </si>
  <si>
    <t xml:space="preserve">  公安行政事业性收费收入</t>
  </si>
  <si>
    <t xml:space="preserve">    省级批准缴入财政专户的公安行政事业性收费</t>
  </si>
  <si>
    <t xml:space="preserve">    其他缴入财政专户的公安行政事业性收费</t>
  </si>
  <si>
    <t xml:space="preserve">  法院行政事业性收费收入</t>
  </si>
  <si>
    <t xml:space="preserve">    省级批准缴入财政专户的法院行政事业性收费</t>
  </si>
  <si>
    <t xml:space="preserve">    其他缴入财政专户的法院行政事业性收费</t>
  </si>
  <si>
    <t xml:space="preserve">  司法行政事业性收费收入</t>
  </si>
  <si>
    <t xml:space="preserve">    省级批准缴入财政专户的司法行政事业性收费</t>
  </si>
  <si>
    <t xml:space="preserve">    其他缴入财政专户的司法行政事业性收费</t>
  </si>
  <si>
    <t xml:space="preserve">  外交行政事业性收费收入</t>
  </si>
  <si>
    <t xml:space="preserve">    省级批准缴入财政专户的外交行政事业性收费</t>
  </si>
  <si>
    <t xml:space="preserve">    其他缴入财政专户的外交行政事业性收费</t>
  </si>
  <si>
    <t xml:space="preserve">  工商行政事业性收费收入</t>
  </si>
  <si>
    <t xml:space="preserve">    省级批准缴入财政专户的工商行政事业性收费</t>
  </si>
  <si>
    <t xml:space="preserve">    其他缴入财政专户的工商行政事业性收费</t>
  </si>
  <si>
    <t xml:space="preserve">  商贸行政事业性收费收入</t>
  </si>
  <si>
    <t xml:space="preserve">    省级批准缴入财政专户的商贸行政事业性收费</t>
  </si>
  <si>
    <t xml:space="preserve">    其他缴入财政专户的商贸行政事业性收费</t>
  </si>
  <si>
    <t xml:space="preserve">  财政行政事业性收费收入</t>
  </si>
  <si>
    <t xml:space="preserve">    省级批准缴入财政专户的财政行政事业性收费</t>
  </si>
  <si>
    <t xml:space="preserve">    其他缴入财政专户的财政行政事业性收费</t>
  </si>
  <si>
    <t xml:space="preserve">  税务行政事业性收费收入</t>
  </si>
  <si>
    <t xml:space="preserve">    省级批准缴入财政专户的税务行政事业性收费</t>
  </si>
  <si>
    <t xml:space="preserve">    其他缴入财政专户的税务行政事业性收费</t>
  </si>
  <si>
    <t xml:space="preserve">  海关行政事业性收费收入</t>
  </si>
  <si>
    <t xml:space="preserve">    其他缴入财政专户的海关行政事业性收费</t>
  </si>
  <si>
    <t xml:space="preserve">  审计行政事业性收费收入</t>
  </si>
  <si>
    <t xml:space="preserve">    省级批准缴入财政专户的审计行政事业性收费</t>
  </si>
  <si>
    <t xml:space="preserve">    其他缴入财政专户的审计行政事业性收费</t>
  </si>
  <si>
    <t xml:space="preserve">  人口和计划生育行政事业性收费收入</t>
  </si>
  <si>
    <t xml:space="preserve">    省级批准缴入财政专户的人口和计划生育行政事业性收费</t>
  </si>
  <si>
    <t xml:space="preserve">    其他缴入财政专户的人口和计划生育行政事业性收费</t>
  </si>
  <si>
    <t xml:space="preserve">  国管局行政事业性收费收入</t>
  </si>
  <si>
    <t xml:space="preserve">    其他缴入财政专户的国管局行政事业性收费</t>
  </si>
  <si>
    <t xml:space="preserve">  外专局行政事业性收费收入</t>
  </si>
  <si>
    <t xml:space="preserve">    省级批准缴入财政专户的外专局行政事业性收费</t>
  </si>
  <si>
    <t xml:space="preserve">    其他缴入财政专户的外专局行政事业性收费</t>
  </si>
  <si>
    <t xml:space="preserve">  保密行政事业性收费收入</t>
  </si>
  <si>
    <t xml:space="preserve">    省级批准缴入财政专户的保密行政事业性收费</t>
  </si>
  <si>
    <t xml:space="preserve">    其他缴入财政专户的保密行政事业性收费</t>
  </si>
  <si>
    <t xml:space="preserve">  质量监督检验检疫行政事业性收费收入</t>
  </si>
  <si>
    <t xml:space="preserve">    省级批准缴入财政专户的质检行政事业性收费</t>
  </si>
  <si>
    <t xml:space="preserve">    其他缴入财政专户的质检行政事业性收费</t>
  </si>
  <si>
    <t xml:space="preserve">  出版行政事业性收费收入</t>
  </si>
  <si>
    <t xml:space="preserve">    省级批准缴入财政专户的出版行政事业性收费</t>
  </si>
  <si>
    <t xml:space="preserve">    其他缴入财政专户的出版行政事业性收费</t>
  </si>
  <si>
    <t xml:space="preserve">  安全生产行政事业性收费收入</t>
  </si>
  <si>
    <t xml:space="preserve">    省级批准缴入财政专户的安全生产行政事业性收费</t>
  </si>
  <si>
    <t xml:space="preserve">    其他缴入财政专户的安全生产行政事业性收费</t>
  </si>
  <si>
    <t xml:space="preserve">  档案行政事业性收费收入</t>
  </si>
  <si>
    <t xml:space="preserve">    省级批准缴入财政专户的档案行政事业性收费</t>
  </si>
  <si>
    <t xml:space="preserve">    其他缴入财政专户的档案行政事业性收费</t>
  </si>
  <si>
    <t xml:space="preserve">  港澳办行政事业性收费收入</t>
  </si>
  <si>
    <t xml:space="preserve">    省级批准缴入财政专户的港澳办行政事业性收费</t>
  </si>
  <si>
    <t xml:space="preserve">    其他缴入财政专户的港澳办行政事业性收费</t>
  </si>
  <si>
    <t xml:space="preserve">  贸促会行政事业性收费收入</t>
  </si>
  <si>
    <t xml:space="preserve">    省级批准缴入财政专户的贸促会行政事业性收费</t>
  </si>
  <si>
    <t xml:space="preserve">    其他缴入财政专户的贸促会行政事业性收费</t>
  </si>
  <si>
    <t xml:space="preserve">  宗教行政事业性收费收入</t>
  </si>
  <si>
    <t xml:space="preserve">    省级批准缴入财政专户的宗教行政事业性收费</t>
  </si>
  <si>
    <t xml:space="preserve">    其他缴入财政专户的宗教行政事业性收费</t>
  </si>
  <si>
    <t xml:space="preserve">  人防办行政事业性收费收入</t>
  </si>
  <si>
    <t xml:space="preserve">    省级批准缴入财政专户的人防办行政事业性收费</t>
  </si>
  <si>
    <t xml:space="preserve">    其他缴入财政专户的人防办行政事业性收费</t>
  </si>
  <si>
    <t xml:space="preserve">  中直管理局行政事业性收费收入</t>
  </si>
  <si>
    <t xml:space="preserve">    省级批准缴入财政专户的中直管理局行政事业性收费</t>
  </si>
  <si>
    <t xml:space="preserve">    其他缴入财政专户的中直管理局行政事业性收费</t>
  </si>
  <si>
    <t xml:space="preserve">  文化行政事业性收费收入</t>
  </si>
  <si>
    <t xml:space="preserve">    省级批准缴入财政专户的文化行政事业性收费</t>
  </si>
  <si>
    <t xml:space="preserve">    其他缴入财政专户的文化行政事业性收费</t>
  </si>
  <si>
    <t xml:space="preserve">  教育行政事业性收费收入</t>
  </si>
  <si>
    <t xml:space="preserve">    普通高中学费</t>
  </si>
  <si>
    <t xml:space="preserve">    普通高中住宿费</t>
  </si>
  <si>
    <t xml:space="preserve">    中等职业学校学费</t>
  </si>
  <si>
    <t xml:space="preserve">    中等职业学校住宿费</t>
  </si>
  <si>
    <t xml:space="preserve">    高等学校学费</t>
  </si>
  <si>
    <t xml:space="preserve">    高等学校住宿费</t>
  </si>
  <si>
    <t xml:space="preserve">    高等学校委托培养费</t>
  </si>
  <si>
    <t xml:space="preserve">    函大、电大、夜大及短训班培训费</t>
  </si>
  <si>
    <t xml:space="preserve">    考试考务费</t>
  </si>
  <si>
    <t xml:space="preserve">    中央广播电视大学中专学费</t>
  </si>
  <si>
    <t xml:space="preserve">    省级批准缴入财政专户的教育行政事业性收费</t>
  </si>
  <si>
    <t xml:space="preserve">    其他缴入财政专户的教育行政事业性收费</t>
  </si>
  <si>
    <t xml:space="preserve">  科技行政事业性收费收入</t>
  </si>
  <si>
    <t xml:space="preserve">    省级批准缴入财政专户的科技行政事业性收费</t>
  </si>
  <si>
    <t xml:space="preserve">    其他缴入财政专户的科技行政事业性收费</t>
  </si>
  <si>
    <t xml:space="preserve">  体育行政事业性收费收入</t>
  </si>
  <si>
    <t xml:space="preserve">    省级批准缴入财政专户的体育行政事业性收费</t>
  </si>
  <si>
    <t xml:space="preserve">    其他缴入财政专户的体育行政事业性收费</t>
  </si>
  <si>
    <t xml:space="preserve">  发展与改革(物价)行政事业性收费收入</t>
  </si>
  <si>
    <t xml:space="preserve">    省级批准缴入财政专户的发展与改革(物价)行政事业性收费</t>
  </si>
  <si>
    <t xml:space="preserve">    其他缴入财政专户的发展与改革(物价)行政事业性收费</t>
  </si>
  <si>
    <t xml:space="preserve">  统计行政事业性收费收入</t>
  </si>
  <si>
    <t xml:space="preserve">    省级批准缴入财政专户的统计行政事业性收费</t>
  </si>
  <si>
    <t xml:space="preserve">    其他缴入财政专户的统计行政事业性收费</t>
  </si>
  <si>
    <t xml:space="preserve">  国土资源行政事业性收费收入</t>
  </si>
  <si>
    <t xml:space="preserve">    省级批准缴入财政专户的国土资源行政事业性收费</t>
  </si>
  <si>
    <t xml:space="preserve">    其他缴入财政专户的国土资源行政事业性收费</t>
  </si>
  <si>
    <t xml:space="preserve">  建设行政事业性收费收入</t>
  </si>
  <si>
    <t xml:space="preserve">    省级批准缴入财政专户的建设行政事业性收费</t>
  </si>
  <si>
    <t xml:space="preserve">    其他缴入财政专户的建设行政事业性收费</t>
  </si>
  <si>
    <t xml:space="preserve">  知识产权行政事业性收费收入</t>
  </si>
  <si>
    <t xml:space="preserve">    省级批准缴入财政专户的知识产权行政事业性收费</t>
  </si>
  <si>
    <t xml:space="preserve">    其他缴入财政专户的知识产权行政事业性收费</t>
  </si>
  <si>
    <t xml:space="preserve">  环保行政事业性收费收入</t>
  </si>
  <si>
    <t xml:space="preserve">    省级批准缴入财政专户的环保行政事业性收费</t>
  </si>
  <si>
    <t xml:space="preserve">    其他缴入财政专户的环保行政事业性收费</t>
  </si>
  <si>
    <t xml:space="preserve">  旅游行政事业性收费收入</t>
  </si>
  <si>
    <t xml:space="preserve">    省级批准缴入财政专户的旅游行政事业性收费</t>
  </si>
  <si>
    <t xml:space="preserve">    其他缴入财政专户的旅游行政事业性收费</t>
  </si>
  <si>
    <t xml:space="preserve">  海洋行政事业性收费收入</t>
  </si>
  <si>
    <t xml:space="preserve">    其他缴入财政专户的海洋行政事业性收费</t>
  </si>
  <si>
    <t xml:space="preserve">  测绘行政事业性收费收入</t>
  </si>
  <si>
    <t xml:space="preserve">    省级批准缴入财政专户的测绘行政事业性收费</t>
  </si>
  <si>
    <t xml:space="preserve">    其他缴入财政专户的测绘行政事业性收费</t>
  </si>
  <si>
    <t xml:space="preserve">  铁路行政事业性收费收入</t>
  </si>
  <si>
    <t xml:space="preserve">    省级批准缴入财政专户的铁路行政事业性收费</t>
  </si>
  <si>
    <t xml:space="preserve">    其他缴入财政专户的铁路行政事业性收费</t>
  </si>
  <si>
    <t xml:space="preserve">  交通运输行政事业性收费收入</t>
  </si>
  <si>
    <t xml:space="preserve">    省级批准缴入财政专户的交通行政事业性收费</t>
  </si>
  <si>
    <t xml:space="preserve">    其他缴入财政专户的交通行政事业性收费</t>
  </si>
  <si>
    <t xml:space="preserve">  工业和信息产业行政事业性收费收入</t>
  </si>
  <si>
    <t xml:space="preserve">    省级批准缴入财政专户的工业和信息产业行政事业性收费</t>
  </si>
  <si>
    <t xml:space="preserve">    其他缴入财政专户的工业和信息产业行政事业性收费</t>
  </si>
  <si>
    <t xml:space="preserve">  农业行政事业性收费收入</t>
  </si>
  <si>
    <t xml:space="preserve">    农科院研究生院研究生培养费</t>
  </si>
  <si>
    <t xml:space="preserve">    省级批准缴入财政专户的农业行政事业性收费</t>
  </si>
  <si>
    <t xml:space="preserve">    其他缴入财政专户的农业行政事业性收费</t>
  </si>
  <si>
    <t xml:space="preserve">  林业行政事业性收费收入</t>
  </si>
  <si>
    <t xml:space="preserve">    省级批准缴入财政专户的林业行政事业性收费</t>
  </si>
  <si>
    <t xml:space="preserve">    其他缴入财政专户的林业行政事业性收费</t>
  </si>
  <si>
    <t xml:space="preserve">  水利行政事业性收费收入</t>
  </si>
  <si>
    <t xml:space="preserve">    省级批准缴入财政专户的水利行政事业性收费</t>
  </si>
  <si>
    <t xml:space="preserve">    其他缴入财政专户的水利行政事业性收费</t>
  </si>
  <si>
    <t xml:space="preserve">  卫生行政事业性收费收入</t>
  </si>
  <si>
    <t xml:space="preserve">    省级批准缴入财政专户的卫生行政事业性收费</t>
  </si>
  <si>
    <t xml:space="preserve">    其他缴入财政专户的卫生行政事业性收费</t>
  </si>
  <si>
    <t xml:space="preserve">  民政行政事业性收费收入</t>
  </si>
  <si>
    <t xml:space="preserve">    省级批准缴入财政专户的民政行政事业性收费</t>
  </si>
  <si>
    <t xml:space="preserve">    其他缴入财政专户的民政行政事业性收费</t>
  </si>
  <si>
    <t xml:space="preserve">　人力资源和社会保障行政事业性收费收入</t>
  </si>
  <si>
    <t xml:space="preserve">    省级批准缴入财政专户的人力资源和社会保障行政事业性收费</t>
  </si>
  <si>
    <t xml:space="preserve">    其他缴入财政专户的人力资源和社会保障行政事业性收费</t>
  </si>
  <si>
    <t xml:space="preserve">  证监会行政事业性收费收入</t>
  </si>
  <si>
    <t xml:space="preserve">    其他缴入财政专户的证监会行政事业性收费</t>
  </si>
  <si>
    <t xml:space="preserve">  银监会行政事业性收费收入</t>
  </si>
  <si>
    <t xml:space="preserve">    其他缴入财政专户的银监会行政事业性收费</t>
  </si>
  <si>
    <t xml:space="preserve">  保监会行政事业性收费收入</t>
  </si>
  <si>
    <t xml:space="preserve">    其他缴入财政专户的保监会行政事业性收费</t>
  </si>
  <si>
    <t xml:space="preserve">  电力市场监管行政事业性收费收入</t>
  </si>
  <si>
    <t xml:space="preserve">    省级批准缴入财政专户的电力市场监管行政事业性收费</t>
  </si>
  <si>
    <t xml:space="preserve">    其他缴入财政专户的电力市场监管行政事业性收费</t>
  </si>
  <si>
    <t xml:space="preserve">  仲裁委行政事业性收费收入</t>
  </si>
  <si>
    <t xml:space="preserve">    省级批准缴入财政专户的仲裁委行政事业性收费</t>
  </si>
  <si>
    <t xml:space="preserve">    其他缴入财政专户的仲裁委行政事业性收费</t>
  </si>
  <si>
    <t xml:space="preserve">  编办行政事业性收费收入</t>
  </si>
  <si>
    <t xml:space="preserve">    省级批准缴入财政专户的编办行政事业性收费</t>
  </si>
  <si>
    <t xml:space="preserve">    其他缴入财政专户的编办行政事业性收费</t>
  </si>
  <si>
    <t xml:space="preserve">  党校行政事业性收费收入</t>
  </si>
  <si>
    <t xml:space="preserve">    函授学院办学收费</t>
  </si>
  <si>
    <t xml:space="preserve">    委托培养在职研究生学费</t>
  </si>
  <si>
    <t xml:space="preserve">    短期培训进修费</t>
  </si>
  <si>
    <t xml:space="preserve">    教材费</t>
  </si>
  <si>
    <t xml:space="preserve">    省级批准缴入财政专户的党校行政事业性收费</t>
  </si>
  <si>
    <t xml:space="preserve">    其他缴入财政专户的党校行政事业性收费</t>
  </si>
  <si>
    <t xml:space="preserve">  监察行政事业性收费收入</t>
  </si>
  <si>
    <t xml:space="preserve">    省级批准缴入财政专户的监察行政事业性收费</t>
  </si>
  <si>
    <t xml:space="preserve">    其他缴入财政专户的监察行政事业性收费</t>
  </si>
  <si>
    <t xml:space="preserve">  外文局行政事业性收费收入</t>
  </si>
  <si>
    <t xml:space="preserve">    省级批准缴入财政专户的外文局行政事业性收费</t>
  </si>
  <si>
    <t xml:space="preserve">    其他缴入财政专户的外文局行政事业性收费</t>
  </si>
  <si>
    <t xml:space="preserve">  南水北调办行政事业性收费收入</t>
  </si>
  <si>
    <t xml:space="preserve">    其他缴入财政专户的南水北调办行政事业性收费</t>
  </si>
  <si>
    <t xml:space="preserve">  国资委行政事业性收费收入</t>
  </si>
  <si>
    <t xml:space="preserve">    省级批准缴入财政专户的国资委行政事业性收费</t>
  </si>
  <si>
    <t xml:space="preserve">    其他缴入财政专户的国资委行政事业性收费</t>
  </si>
  <si>
    <t xml:space="preserve">  其他行政事业性收费收入</t>
  </si>
  <si>
    <t xml:space="preserve">    省级批准缴入财政专户的其他行政事业性收费</t>
  </si>
  <si>
    <t xml:space="preserve">    其他缴入财政专户的行政事业性收费</t>
  </si>
  <si>
    <t>国有资源(资产)有偿使用收入</t>
  </si>
  <si>
    <t xml:space="preserve">  利息收入</t>
  </si>
  <si>
    <t xml:space="preserve">    财政专户存款利息收入</t>
  </si>
  <si>
    <t xml:space="preserve">    有价证券利息收入</t>
  </si>
  <si>
    <t xml:space="preserve">    其他利息收入</t>
  </si>
  <si>
    <t xml:space="preserve">  非经营性国有资产收入</t>
  </si>
  <si>
    <t xml:space="preserve">    行政单位国有资产出租收入</t>
  </si>
  <si>
    <t xml:space="preserve">    行政单位国有资产处置收入</t>
  </si>
  <si>
    <t xml:space="preserve">    事业单位国有资产处置收入</t>
  </si>
  <si>
    <t xml:space="preserve">    其他非经营性国有资产收入</t>
  </si>
  <si>
    <t xml:space="preserve">  出租车经营权有偿出让和转让收入</t>
  </si>
  <si>
    <t xml:space="preserve">  其他国有资源(资产)有偿使用收入</t>
  </si>
  <si>
    <t>其他收入(款)</t>
  </si>
  <si>
    <t xml:space="preserve">  捐赠收入</t>
  </si>
  <si>
    <t xml:space="preserve">    国外捐赠收入</t>
  </si>
  <si>
    <t xml:space="preserve">    国内捐赠收入</t>
  </si>
  <si>
    <t xml:space="preserve">    汶川地震捐赠收入</t>
  </si>
  <si>
    <t xml:space="preserve">  主管部门集中收入</t>
  </si>
  <si>
    <t xml:space="preserve">  国际赠款有偿使用费收入</t>
  </si>
  <si>
    <t xml:space="preserve">  乡镇自筹和统筹收入</t>
  </si>
  <si>
    <t xml:space="preserve">  彩票发行机构和彩票销售机构的业务费用</t>
  </si>
  <si>
    <t xml:space="preserve">    福利彩票发行机构的业务费用</t>
  </si>
  <si>
    <t xml:space="preserve">    体育彩票发行机构的业务费用</t>
  </si>
  <si>
    <t xml:space="preserve">    福利彩票销售机构的业务费用</t>
  </si>
  <si>
    <t xml:space="preserve">    体育彩票销售机构的业务费用</t>
  </si>
  <si>
    <t xml:space="preserve">  其他收入(项)</t>
  </si>
  <si>
    <t>预算外财政专户支出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</si>
  <si>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</si>
  <si>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</si>
  <si>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</si>
  <si>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</si>
  <si>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其他彩票事务支出</t>
  </si>
  <si>
    <t>预算外财政专户上级补助收入</t>
  </si>
  <si>
    <t>预算外财政专户补助下级支出</t>
  </si>
  <si>
    <t>预算外财政专户省补助计划单列市收入</t>
  </si>
  <si>
    <t>预算外财政专户计划单列市上解省支出</t>
  </si>
  <si>
    <t>预算外财政专户下级上解收入</t>
  </si>
  <si>
    <t>预算外财政专户上解上级支出</t>
  </si>
  <si>
    <t>预算外财政专户计划单列市上解省收入</t>
  </si>
  <si>
    <t>预算外财政专户省补助计划单列市支出</t>
  </si>
  <si>
    <t>预算外财政专户上年结余</t>
  </si>
  <si>
    <t>政府调剂资金</t>
  </si>
  <si>
    <t xml:space="preserve">    1.调入一般预算</t>
  </si>
  <si>
    <t xml:space="preserve">    2.调入政府性基金</t>
  </si>
  <si>
    <t xml:space="preserve">    3.调入地震灾后恢复重建</t>
  </si>
  <si>
    <t>预算外财政专户年终结余</t>
  </si>
  <si>
    <t>第五部分: 政府性收支及资产负债情况</t>
  </si>
  <si>
    <t>会计科目</t>
  </si>
  <si>
    <t>期初数</t>
  </si>
  <si>
    <t>期末数</t>
  </si>
  <si>
    <t>合计</t>
  </si>
  <si>
    <t>其中：本级</t>
  </si>
  <si>
    <t>其中: 本级</t>
  </si>
  <si>
    <t xml:space="preserve">资产             </t>
  </si>
  <si>
    <t xml:space="preserve">  国库存款</t>
  </si>
  <si>
    <t xml:space="preserve">  其他财政存款</t>
  </si>
  <si>
    <t xml:space="preserve">  有价证券</t>
  </si>
  <si>
    <t xml:space="preserve">  在途款</t>
  </si>
  <si>
    <t xml:space="preserve">  暂付款</t>
  </si>
  <si>
    <t xml:space="preserve">    其中: 代付国债转贷资金利息</t>
  </si>
  <si>
    <t xml:space="preserve">          代付地方政府债券还本</t>
  </si>
  <si>
    <t xml:space="preserve">          代付地方政府债券付息</t>
  </si>
  <si>
    <t xml:space="preserve">  与下级往来</t>
  </si>
  <si>
    <t xml:space="preserve">    其中：省与计划单列市往来</t>
  </si>
  <si>
    <t xml:space="preserve">  预拨经费</t>
  </si>
  <si>
    <t xml:space="preserve">  基建拨款</t>
  </si>
  <si>
    <t>负债</t>
  </si>
  <si>
    <t xml:space="preserve">  暂存款</t>
  </si>
  <si>
    <t xml:space="preserve">    其中：国债转贷还本付息资金</t>
  </si>
  <si>
    <t xml:space="preserve">          国库集中支付年终结余</t>
  </si>
  <si>
    <t xml:space="preserve">          代收地方政府债券还本</t>
  </si>
  <si>
    <t xml:space="preserve">          代收地方政府债券付息</t>
  </si>
  <si>
    <t xml:space="preserve">  与上级往来</t>
  </si>
  <si>
    <t xml:space="preserve">    其中：上级拨付国债转贷资金</t>
  </si>
  <si>
    <t xml:space="preserve">          省与计划单列市往来</t>
  </si>
  <si>
    <t>净资产</t>
  </si>
  <si>
    <t xml:space="preserve">  预算结余</t>
  </si>
  <si>
    <t xml:space="preserve">  基金预算结余</t>
  </si>
  <si>
    <t xml:space="preserve">  国有资本经营预算结余</t>
  </si>
  <si>
    <t xml:space="preserve">  专用基金结余</t>
  </si>
  <si>
    <t xml:space="preserve">  预算稳定调节基金</t>
  </si>
  <si>
    <t xml:space="preserve">  预算周转金</t>
  </si>
  <si>
    <t>其中:本级</t>
  </si>
  <si>
    <t xml:space="preserve">    财政专户存款</t>
  </si>
  <si>
    <t xml:space="preserve">    有价证券</t>
  </si>
  <si>
    <t xml:space="preserve">    应收款</t>
  </si>
  <si>
    <t xml:space="preserve">    应缴代收上级财政专户款</t>
  </si>
  <si>
    <t xml:space="preserve">    暂存款</t>
  </si>
  <si>
    <t xml:space="preserve">    预算外结余</t>
  </si>
  <si>
    <t>本年收入</t>
  </si>
  <si>
    <t>本年支出</t>
  </si>
  <si>
    <t>按规定核减基金结余</t>
  </si>
  <si>
    <t>预算数</t>
  </si>
  <si>
    <t>社会保险基金收入</t>
  </si>
  <si>
    <t>社会保险基金支出</t>
  </si>
  <si>
    <t>一、企业职工基本养老保险基金收入</t>
  </si>
  <si>
    <t>一、企业职工基本养老保险基金支出</t>
  </si>
  <si>
    <t>二、失业保险基金收入</t>
  </si>
  <si>
    <t>二、失业保险基金支出</t>
  </si>
  <si>
    <t>三、城镇职工基本医疗保险基金收入</t>
  </si>
  <si>
    <t>三、城镇职工基本医疗保险基金支出</t>
  </si>
  <si>
    <t>四、工伤保险基金收入</t>
  </si>
  <si>
    <t>四、工伤保险基金支出</t>
  </si>
  <si>
    <t>五、生育保险基金收入</t>
  </si>
  <si>
    <t>五、生育保险基金支出</t>
  </si>
  <si>
    <t>第六部分: 补充资料</t>
  </si>
  <si>
    <t>其中:
地级直属乡镇</t>
  </si>
  <si>
    <t>一、税收收入</t>
  </si>
  <si>
    <t>一、一般公共服务</t>
  </si>
  <si>
    <t xml:space="preserve">    增值税</t>
  </si>
  <si>
    <t>二、外交</t>
  </si>
  <si>
    <t xml:space="preserve">    消费税</t>
  </si>
  <si>
    <t>三、国防</t>
  </si>
  <si>
    <t xml:space="preserve">    营业税</t>
  </si>
  <si>
    <t>四、公共安全</t>
  </si>
  <si>
    <t xml:space="preserve">    企业所得税</t>
  </si>
  <si>
    <t>五、教育</t>
  </si>
  <si>
    <t xml:space="preserve">    企业所得税退税</t>
  </si>
  <si>
    <t>六、科学技术</t>
  </si>
  <si>
    <t xml:space="preserve">    个人所得税</t>
  </si>
  <si>
    <t>七、文化体育与传媒</t>
  </si>
  <si>
    <t xml:space="preserve">    资源税</t>
  </si>
  <si>
    <t>八、社会保障和就业</t>
  </si>
  <si>
    <t xml:space="preserve">    固定资产投资方向调节税</t>
  </si>
  <si>
    <t>九、医疗卫生</t>
  </si>
  <si>
    <t xml:space="preserve">    城市维护建设税</t>
  </si>
  <si>
    <t>十、环境保护</t>
  </si>
  <si>
    <t xml:space="preserve">    房产税</t>
  </si>
  <si>
    <t>十一、城乡社区事务</t>
  </si>
  <si>
    <t xml:space="preserve">    印花税</t>
  </si>
  <si>
    <t>十二、农林水事务</t>
  </si>
  <si>
    <t xml:space="preserve">    城镇土地使用税</t>
  </si>
  <si>
    <t>十三、交通运输</t>
  </si>
  <si>
    <t xml:space="preserve">    土地增值税</t>
  </si>
  <si>
    <t>十四、资源勘探电力信息等事务</t>
  </si>
  <si>
    <t xml:space="preserve">    车船税</t>
  </si>
  <si>
    <t>十五、商业服务业等事务</t>
  </si>
  <si>
    <t xml:space="preserve">    船舶吨税</t>
  </si>
  <si>
    <t>十六、金融监管等事务支出</t>
  </si>
  <si>
    <t xml:space="preserve">    车辆购置税</t>
  </si>
  <si>
    <t>十七、地震灾后恢复重建支出</t>
  </si>
  <si>
    <t xml:space="preserve">    关税</t>
  </si>
  <si>
    <t>十八、国土资源气象等事务</t>
  </si>
  <si>
    <t xml:space="preserve">    耕地占用税</t>
  </si>
  <si>
    <t>十九、住房保障支出</t>
  </si>
  <si>
    <t xml:space="preserve">    契税</t>
  </si>
  <si>
    <t>二十、粮油物资储备管理事务</t>
  </si>
  <si>
    <t xml:space="preserve">    烟叶税</t>
  </si>
  <si>
    <t>二十一、预备费</t>
  </si>
  <si>
    <t xml:space="preserve">    其他税收收入</t>
  </si>
  <si>
    <t>二十二、国债还本付息支出</t>
  </si>
  <si>
    <t>二、非税收入</t>
  </si>
  <si>
    <t>二十三、其他支出</t>
  </si>
  <si>
    <t xml:space="preserve">    专项收入</t>
  </si>
  <si>
    <t xml:space="preserve">    行政事业性收费收入</t>
  </si>
  <si>
    <t xml:space="preserve">    罚没收入</t>
  </si>
  <si>
    <t xml:space="preserve">    国有资本经营收入</t>
  </si>
  <si>
    <t xml:space="preserve">    国有资源(资产)有偿使用收入</t>
  </si>
  <si>
    <t xml:space="preserve">    其他收入</t>
  </si>
  <si>
    <t xml:space="preserve">  其中：地震灾后恢复重建补助收入</t>
  </si>
  <si>
    <t>转贷财政部代理发行地方政府债券收入</t>
  </si>
  <si>
    <t>财政部代理发行地方政府债券还本</t>
  </si>
  <si>
    <t xml:space="preserve">  其中:净结余</t>
  </si>
  <si>
    <t>利润收入</t>
  </si>
  <si>
    <t>股利、股息收入</t>
  </si>
  <si>
    <t>产权转让收入</t>
  </si>
  <si>
    <t>清算收入</t>
  </si>
  <si>
    <t>其他国有资本经营预算收入</t>
  </si>
  <si>
    <t>地震灾后恢复重建补助收入</t>
  </si>
  <si>
    <t>一、行政事业性收费收入</t>
  </si>
  <si>
    <t>二、国有资源(资产)有偿使用收入</t>
  </si>
  <si>
    <t>三、其他收入</t>
  </si>
  <si>
    <t xml:space="preserve">　其中: 主管部门集中收入</t>
  </si>
  <si>
    <t xml:space="preserve">       乡镇自筹和统筹收入</t>
  </si>
  <si>
    <t xml:space="preserve">       彩票发行机构和彩票销售机构的业务费用</t>
  </si>
  <si>
    <t>二十一、国债还本付息支出</t>
  </si>
  <si>
    <t>二十二、其他支出</t>
  </si>
  <si>
    <t xml:space="preserve">上解上级支出 </t>
  </si>
  <si>
    <t xml:space="preserve">   1.调入一般预算</t>
  </si>
  <si>
    <t xml:space="preserve">   2.调入政府性基金</t>
  </si>
  <si>
    <t xml:space="preserve">   3.调入地震灾后恢复重建</t>
  </si>
  <si>
    <t>单位：个、人</t>
  </si>
  <si>
    <t>项目</t>
  </si>
  <si>
    <t>数额</t>
  </si>
  <si>
    <t>一、本年乡镇数</t>
  </si>
  <si>
    <t xml:space="preserve">  　　其中:实行“乡财县管”的乡镇数</t>
  </si>
  <si>
    <t>二、乡镇财政机构数</t>
  </si>
  <si>
    <t xml:space="preserve">      其中:财税所数</t>
  </si>
  <si>
    <t>三、已建立乡镇国库的乡镇数</t>
  </si>
  <si>
    <t>四、税务所机构数</t>
  </si>
  <si>
    <t xml:space="preserve">      国家税务所数</t>
  </si>
  <si>
    <t xml:space="preserve">      地方税务所数</t>
  </si>
  <si>
    <t xml:space="preserve">      其中:一乡(镇)一所数</t>
  </si>
  <si>
    <t>五、乡镇财政所总人数</t>
  </si>
  <si>
    <t xml:space="preserve">      1.行政编制实有人数</t>
  </si>
  <si>
    <t xml:space="preserve">      2.事业编制实有人数</t>
  </si>
  <si>
    <t xml:space="preserve">      3.以工代干人数</t>
  </si>
  <si>
    <t xml:space="preserve">      4.集体财务人员人数</t>
  </si>
  <si>
    <t>六、乡镇财政供养人数</t>
  </si>
  <si>
    <t xml:space="preserve">      1.一般预算财政拨款开支人数</t>
  </si>
  <si>
    <t xml:space="preserve">      2.一般预算财政补助开支人数</t>
  </si>
  <si>
    <t xml:space="preserve">          其中:教师</t>
  </si>
  <si>
    <t>七、赤字乡镇个数</t>
  </si>
  <si>
    <t>八、乡镇年末总人口</t>
  </si>
  <si>
    <t xml:space="preserve">      城镇人口</t>
  </si>
  <si>
    <t xml:space="preserve">      乡村人口</t>
  </si>
  <si>
    <t>九、乡镇财政一般预算收入分档</t>
  </si>
  <si>
    <t xml:space="preserve">      100万元(不含)以下的乡镇数</t>
  </si>
  <si>
    <t xml:space="preserve">      100万元(含)-500万元的乡镇数</t>
  </si>
  <si>
    <t xml:space="preserve">      500万元(含)-1000万元的乡镇数</t>
  </si>
  <si>
    <t xml:space="preserve">      1000万元(含)以上的乡镇数</t>
  </si>
  <si>
    <t>十、村民委员会个数</t>
  </si>
  <si>
    <t>年末机
构个数
(个)</t>
  </si>
  <si>
    <t>年末人数</t>
  </si>
  <si>
    <t>其中:</t>
  </si>
  <si>
    <t>年末学_x000D_
生人数</t>
  </si>
  <si>
    <t>在职人员</t>
  </si>
  <si>
    <t>离休人员</t>
  </si>
  <si>
    <t>退休人员</t>
  </si>
  <si>
    <t>其他人员</t>
  </si>
  <si>
    <t>一般预算财政拨款开支人数</t>
  </si>
  <si>
    <t>一般预算财政补助开支人数</t>
  </si>
  <si>
    <t>经费自理人数</t>
  </si>
  <si>
    <t>合     计</t>
  </si>
  <si>
    <t>指标</t>
  </si>
  <si>
    <t>上划中央税收</t>
  </si>
  <si>
    <t xml:space="preserve">  上划中央国内增值税</t>
  </si>
  <si>
    <t xml:space="preserve">  上划中央国内消费税</t>
  </si>
  <si>
    <t xml:space="preserve">  上划中央企业所得税</t>
  </si>
  <si>
    <t xml:space="preserve">  上划中央个人所得税</t>
  </si>
  <si>
    <t>上划省税收</t>
  </si>
  <si>
    <t xml:space="preserve">  个人所得税</t>
  </si>
  <si>
    <t xml:space="preserve">  车船税</t>
  </si>
  <si>
    <t xml:space="preserve">  耕地占用税</t>
  </si>
  <si>
    <t xml:space="preserve">  契税</t>
  </si>
  <si>
    <t>上划地市税收</t>
  </si>
  <si>
    <t>年初地方政府债券</t>
  </si>
  <si>
    <t>本年地方政府债券收入</t>
  </si>
  <si>
    <t>本年地方政府债券转贷收入</t>
  </si>
  <si>
    <t>本年地方政府债券转贷支出</t>
  </si>
  <si>
    <t>本年地方政府债券还本支出</t>
  </si>
  <si>
    <t>年末地方政府债券</t>
  </si>
  <si>
    <t>权责发生制核算的资金期初数</t>
  </si>
  <si>
    <t xml:space="preserve">  其中:一般预算</t>
  </si>
  <si>
    <t>权责发生制核算的资金期末数</t>
  </si>
  <si>
    <t>本年权责发生制核算的资金</t>
  </si>
  <si>
    <t>本年国库集中支付结余</t>
  </si>
  <si>
    <t>一般预算国库集中支付年终结余期初数</t>
  </si>
  <si>
    <t>一般预算国库集中支付年终结余期末数</t>
  </si>
  <si>
    <t>报人大的全辖一般预算支出年初预算数</t>
  </si>
  <si>
    <t>全辖一般预算支出年初预算数</t>
  </si>
  <si>
    <t>人大批准的一般预算支出年初预算(汇总)数</t>
  </si>
  <si>
    <t>地区生产总值</t>
  </si>
  <si>
    <t>总人口(万人)</t>
  </si>
  <si>
    <t>耕地面积(公顷)</t>
  </si>
  <si>
    <t>人均耕地面积(亩)</t>
  </si>
  <si>
    <t>居民人均可支配收入(元)</t>
  </si>
  <si>
    <t>农民人均纯收入(元)</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</si>
</sst>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4" formatCode="* _-&quot;￥&quot;#,##0;* \-&quot;￥&quot;#,##0;* _-&quot;￥&quot;&quot;-&quot;;@"/>
    <numFmt numFmtId="65" formatCode="* _-&quot;￥&quot;#,##0.00;* \-&quot;￥&quot;#,##0.00;* _-&quot;￥&quot;&quot;-&quot;??;@"/>
    <numFmt numFmtId="67" formatCode="0.00_ "/>
    <numFmt numFmtId="75" formatCode="* #,##0;* \-#,##0;* &quot;-&quot;;@"/>
    <numFmt numFmtId="77" formatCode="* #,##0.00;* \-#,##0.00;* &quot;-&quot;??;@"/>
  </numFmts>
  <fonts count="26">
    <font>
      <color rgb="FF000000"/>
      <sz val="12"/>
      <name val="宋体"/>
    </font>
    <font>
      <color auto="1"/>
      <sz val="12"/>
      <name val="宋体"/>
    </font>
    <font>
      <color theme="1"/>
      <sz val="11"/>
      <name val="Calibri"/>
      <scheme val="minor"/>
    </font>
    <font>
      <color theme="0"/>
      <sz val="11"/>
      <name val="Calibri"/>
      <scheme val="minor"/>
    </font>
    <font>
      <color rgb="FF9C0006"/>
      <sz val="11"/>
      <name val="Calibri"/>
      <scheme val="minor"/>
    </font>
    <font>
      <b/>
      <color rgb="FFFA7D00"/>
      <sz val="11"/>
      <name val="Calibri"/>
      <scheme val="minor"/>
    </font>
    <font>
      <b/>
      <color theme="0"/>
      <sz val="11"/>
      <name val="Calibri"/>
      <scheme val="minor"/>
    </font>
    <font>
      <color indexed="0"/>
      <sz val="11"/>
      <name val="Calibri"/>
      <family val="2"/>
    </font>
    <font>
      <i/>
      <color rgb="FF7F7F7F"/>
      <sz val="11"/>
      <name val="Calibri"/>
      <scheme val="minor"/>
    </font>
    <font>
      <color rgb="FF006100"/>
      <sz val="11"/>
      <name val="Calibri"/>
      <scheme val="minor"/>
    </font>
    <font>
      <b/>
      <color theme="3"/>
      <sz val="15"/>
      <name val="Calibri"/>
      <scheme val="minor"/>
    </font>
    <font>
      <b/>
      <color theme="3"/>
      <sz val="13"/>
      <name val="Calibri"/>
      <scheme val="minor"/>
    </font>
    <font>
      <b/>
      <color theme="3"/>
      <sz val="11"/>
      <name val="Calibri"/>
      <scheme val="minor"/>
    </font>
    <font>
      <color rgb="FF3F3F76"/>
      <sz val="11"/>
      <name val="Calibri"/>
      <scheme val="minor"/>
    </font>
    <font>
      <color rgb="FFFA7D00"/>
      <sz val="11"/>
      <name val="Calibri"/>
      <scheme val="minor"/>
    </font>
    <font>
      <color rgb="FF9C6500"/>
      <sz val="11"/>
      <name val="Calibri"/>
      <scheme val="minor"/>
    </font>
    <font>
      <b/>
      <color rgb="FF3F3F3F"/>
      <sz val="11"/>
      <name val="Calibri"/>
      <scheme val="minor"/>
    </font>
    <font>
      <b/>
      <color theme="3"/>
      <sz val="18"/>
      <name val="Cambria"/>
      <scheme val="major"/>
    </font>
    <font>
      <b/>
      <color theme="1"/>
      <sz val="11"/>
      <name val="Calibri"/>
      <scheme val="minor"/>
    </font>
    <font>
      <color rgb="FFFF0000"/>
      <sz val="11"/>
      <name val="Calibri"/>
      <scheme val="minor"/>
    </font>
    <font>
      <b/>
      <color auto="1"/>
      <sz val="20"/>
      <name val="宋体"/>
    </font>
    <font>
      <color auto="1"/>
      <sz val="10"/>
      <name val="宋体"/>
    </font>
    <font>
      <color auto="1"/>
      <sz val="11"/>
      <name val="宋体"/>
    </font>
    <font>
      <b/>
      <color auto="1"/>
      <sz val="28"/>
      <name val="宋体"/>
    </font>
    <font>
      <b/>
      <color auto="1"/>
      <sz val="18"/>
      <name val="宋体"/>
    </font>
    <font>
      <b/>
      <color auto="1"/>
      <sz val="10"/>
      <name val="宋体"/>
    </font>
  </fonts>
  <fills count="39">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FF"/>
      </patternFill>
    </fill>
    <fill>
      <patternFill patternType="solid">
        <fgColor rgb="FFC0C0C0"/>
      </patternFill>
    </fill>
    <fill>
      <patternFill patternType="solid">
        <fgColor rgb="FF99CCFF"/>
      </patternFill>
    </fill>
    <fill>
      <patternFill patternType="solid">
        <fgColor rgb="FFFFFF99"/>
      </patternFill>
    </fill>
    <fill>
      <patternFill patternType="solid">
        <fgColor rgb="FF33CCCC"/>
      </patternFill>
    </fill>
    <fill>
      <patternFill patternType="solid">
        <fgColor rgb="FFB4EEB4"/>
      </patternFill>
    </fill>
  </fills>
  <borders count="24">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style="thin">
        <color rgb="FF000000"/>
      </left>
      <right/>
      <top style="thin">
        <color rgb="FF000000"/>
      </top>
      <bottom style="thin">
        <color rgb="FF000000"/>
      </bottom>
    </border>
    <border>
      <left/>
      <right style="thin">
        <color rgb="FF000000"/>
      </right>
      <top style="thin">
        <color rgb="FF000000"/>
      </top>
      <bottom style="thin">
        <color rgb="FF000000"/>
      </bottom>
    </border>
    <border>
      <left/>
      <right style="thin">
        <color rgb="FF000000"/>
      </right>
      <top style="thin">
        <color rgb="FF000000"/>
      </top>
      <bottom/>
    </border>
    <border>
      <left style="thin">
        <color rgb="FF000000"/>
      </left>
      <right style="thin">
        <color rgb="FF000000"/>
      </right>
      <top style="thin">
        <color rgb="FF000000"/>
      </top>
      <bottom/>
    </border>
    <border>
      <left/>
      <right/>
      <top style="thin">
        <color rgb="FF000000"/>
      </top>
      <bottom style="thin">
        <color rgb="FF000000"/>
      </bottom>
    </border>
    <border>
      <left/>
      <right style="thin">
        <color rgb="FF000000"/>
      </right>
      <top/>
      <bottom style="thin">
        <color rgb="FF000000"/>
      </bottom>
    </border>
    <border>
      <left/>
      <right/>
      <top style="thin">
        <color rgb="FF000000"/>
      </top>
      <bottom/>
    </border>
    <border>
      <left/>
      <right/>
      <top/>
      <bottom style="thin">
        <color rgb="FF000000"/>
      </bottom>
    </border>
    <border>
      <left/>
      <right style="thin">
        <color rgb="FF000000"/>
      </right>
      <top/>
      <bottom/>
    </border>
    <border>
      <left style="thin">
        <color rgb="FF000000"/>
      </left>
      <right/>
      <top style="thin">
        <color rgb="FF000000"/>
      </top>
      <bottom/>
    </border>
    <border>
      <left style="thin">
        <color rgb="FF000000"/>
      </left>
      <right/>
      <top/>
      <bottom style="thin">
        <color rgb="FF000000"/>
      </bottom>
    </border>
    <border>
      <left style="thin">
        <color rgb="FF000000"/>
      </left>
      <right style="thin">
        <color rgb="FF000000"/>
      </right>
      <top/>
      <bottom/>
    </border>
  </borders>
  <cellStyleXfs count="47">
    <xf numFmtId="0" fontId="0" fillId="0" borderId="0" applyFont="1"/>
    <xf numFmtId="0" fontId="2" fillId="2" borderId="0" applyFont="1" applyFill="1">
      <alignment vertical="top"/>
    </xf>
    <xf numFmtId="0" fontId="2" fillId="3" borderId="0" applyFont="1" applyFill="1">
      <alignment vertical="top"/>
    </xf>
    <xf numFmtId="0" fontId="2" fillId="4" borderId="0" applyFont="1" applyFill="1">
      <alignment vertical="top"/>
    </xf>
    <xf numFmtId="0" fontId="2" fillId="5" borderId="0" applyFont="1" applyFill="1">
      <alignment vertical="top"/>
    </xf>
    <xf numFmtId="0" fontId="2" fillId="6" borderId="0" applyFont="1" applyFill="1">
      <alignment vertical="top"/>
    </xf>
    <xf numFmtId="0" fontId="2" fillId="7" borderId="0" applyFont="1" applyFill="1">
      <alignment vertical="top"/>
    </xf>
    <xf numFmtId="0" fontId="2" fillId="8" borderId="0" applyFont="1" applyFill="1">
      <alignment vertical="top"/>
    </xf>
    <xf numFmtId="0" fontId="2" fillId="9" borderId="0" applyFont="1" applyFill="1">
      <alignment vertical="top"/>
    </xf>
    <xf numFmtId="0" fontId="2" fillId="10" borderId="0" applyFont="1" applyFill="1">
      <alignment vertical="top"/>
    </xf>
    <xf numFmtId="0" fontId="2" fillId="11" borderId="0" applyFont="1" applyFill="1">
      <alignment vertical="top"/>
    </xf>
    <xf numFmtId="0" fontId="2" fillId="12" borderId="0" applyFont="1" applyFill="1">
      <alignment vertical="top"/>
    </xf>
    <xf numFmtId="0" fontId="2" fillId="13" borderId="0" applyFont="1" applyFill="1">
      <alignment vertical="top"/>
    </xf>
    <xf numFmtId="0" fontId="3" fillId="14" borderId="0" applyFont="1" applyFill="1">
      <alignment vertical="top"/>
    </xf>
    <xf numFmtId="0" fontId="3" fillId="15" borderId="0" applyFont="1" applyFill="1">
      <alignment vertical="top"/>
    </xf>
    <xf numFmtId="0" fontId="3" fillId="16" borderId="0" applyFont="1" applyFill="1">
      <alignment vertical="top"/>
    </xf>
    <xf numFmtId="0" fontId="3" fillId="17" borderId="0" applyFont="1" applyFill="1">
      <alignment vertical="top"/>
    </xf>
    <xf numFmtId="0" fontId="3" fillId="18" borderId="0" applyFont="1" applyFill="1">
      <alignment vertical="top"/>
    </xf>
    <xf numFmtId="0" fontId="3" fillId="19" borderId="0" applyFont="1" applyFill="1">
      <alignment vertical="top"/>
    </xf>
    <xf numFmtId="0" fontId="3" fillId="20" borderId="0" applyFont="1" applyFill="1">
      <alignment vertical="top"/>
    </xf>
    <xf numFmtId="0" fontId="3" fillId="21" borderId="0" applyFont="1" applyFill="1">
      <alignment vertical="top"/>
    </xf>
    <xf numFmtId="0" fontId="3" fillId="22" borderId="0" applyFont="1" applyFill="1">
      <alignment vertical="top"/>
    </xf>
    <xf numFmtId="0" fontId="3" fillId="23" borderId="0" applyFont="1" applyFill="1">
      <alignment vertical="top"/>
    </xf>
    <xf numFmtId="0" fontId="3" fillId="24" borderId="0" applyFont="1" applyFill="1">
      <alignment vertical="top"/>
    </xf>
    <xf numFmtId="0" fontId="3" fillId="25" borderId="0" applyFont="1" applyFill="1">
      <alignment vertical="top"/>
    </xf>
    <xf numFmtId="0" fontId="4" fillId="26" borderId="0" applyFont="1" applyFill="1">
      <alignment vertical="top"/>
    </xf>
    <xf numFmtId="0" fontId="5" fillId="27" borderId="1" applyFont="1" applyFill="1" applyBorder="1">
      <alignment vertical="top"/>
    </xf>
    <xf numFmtId="0" fontId="6" fillId="28" borderId="2" applyFont="1" applyFill="1" applyBorder="1">
      <alignment vertical="top"/>
    </xf>
    <xf numFmtId="77" fontId="7" fillId="0" borderId="0" applyNumberFormat="1">
      <alignment vertical="top"/>
    </xf>
    <xf numFmtId="75" fontId="7" fillId="0" borderId="0" applyNumberFormat="1">
      <alignment vertical="top"/>
    </xf>
    <xf numFmtId="65" fontId="7" fillId="0" borderId="0" applyNumberFormat="1">
      <alignment vertical="top"/>
    </xf>
    <xf numFmtId="64" fontId="7" fillId="0" borderId="0" applyNumberFormat="1">
      <alignment vertical="top"/>
    </xf>
    <xf numFmtId="0" fontId="8" fillId="0" borderId="0" applyFont="1">
      <alignment vertical="top"/>
    </xf>
    <xf numFmtId="0" fontId="9" fillId="29" borderId="0" applyFont="1" applyFill="1">
      <alignment vertical="top"/>
    </xf>
    <xf numFmtId="0" fontId="10" fillId="0" borderId="3" applyFont="1" applyBorder="1">
      <alignment vertical="top"/>
    </xf>
    <xf numFmtId="0" fontId="11" fillId="0" borderId="4" applyFont="1" applyBorder="1">
      <alignment vertical="top"/>
    </xf>
    <xf numFmtId="0" fontId="12" fillId="0" borderId="5" applyFont="1" applyBorder="1">
      <alignment vertical="top"/>
    </xf>
    <xf numFmtId="0" fontId="12" fillId="0" borderId="0" applyFont="1">
      <alignment vertical="top"/>
    </xf>
    <xf numFmtId="0" fontId="13" fillId="30" borderId="1" applyFont="1" applyFill="1" applyBorder="1">
      <alignment vertical="top"/>
    </xf>
    <xf numFmtId="0" fontId="14" fillId="0" borderId="6" applyFont="1" applyBorder="1">
      <alignment vertical="top"/>
    </xf>
    <xf numFmtId="0" fontId="15" fillId="31" borderId="0" applyFont="1" applyFill="1">
      <alignment vertical="top"/>
    </xf>
    <xf numFmtId="0" fontId="7" fillId="32" borderId="7" applyFill="1" applyBorder="1">
      <alignment vertical="top"/>
    </xf>
    <xf numFmtId="0" fontId="16" fillId="27" borderId="8" applyFont="1" applyFill="1" applyBorder="1">
      <alignment vertical="top"/>
    </xf>
    <xf numFmtId="9" fontId="7" fillId="0" borderId="0" applyNumberFormat="1">
      <alignment vertical="top"/>
    </xf>
    <xf numFmtId="0" fontId="17" fillId="0" borderId="0" applyFont="1">
      <alignment vertical="top"/>
    </xf>
    <xf numFmtId="0" fontId="18" fillId="0" borderId="9" applyFont="1" applyBorder="1">
      <alignment vertical="top"/>
    </xf>
    <xf numFmtId="0" fontId="19" fillId="0" borderId="0" applyFont="1">
      <alignment vertical="top"/>
    </xf>
  </cellStyleXfs>
  <cellXfs count="445">
    <xf numFmtId="0" fontId="1" fillId="0" borderId="0" xfId="0" applyNumberFormat="1" applyFont="1"/>
    <xf numFmtId="0" fontId="0" fillId="0" borderId="0" xfId="0" applyFont="1"/>
    <xf numFmtId="0" fontId="2" fillId="2" borderId="0" xfId="1" applyFont="1" applyFill="1">
      <alignment vertical="top"/>
    </xf>
    <xf numFmtId="0" fontId="2" fillId="3" borderId="0" xfId="2" applyFont="1" applyFill="1">
      <alignment vertical="top"/>
    </xf>
    <xf numFmtId="0" fontId="2" fillId="4" borderId="0" xfId="3" applyFont="1" applyFill="1">
      <alignment vertical="top"/>
    </xf>
    <xf numFmtId="0" fontId="2" fillId="5" borderId="0" xfId="4" applyFont="1" applyFill="1">
      <alignment vertical="top"/>
    </xf>
    <xf numFmtId="0" fontId="2" fillId="6" borderId="0" xfId="5" applyFont="1" applyFill="1">
      <alignment vertical="top"/>
    </xf>
    <xf numFmtId="0" fontId="2" fillId="7" borderId="0" xfId="6" applyFont="1" applyFill="1">
      <alignment vertical="top"/>
    </xf>
    <xf numFmtId="0" fontId="2" fillId="8" borderId="0" xfId="7" applyFont="1" applyFill="1">
      <alignment vertical="top"/>
    </xf>
    <xf numFmtId="0" fontId="2" fillId="9" borderId="0" xfId="8" applyFont="1" applyFill="1">
      <alignment vertical="top"/>
    </xf>
    <xf numFmtId="0" fontId="2" fillId="10" borderId="0" xfId="9" applyFont="1" applyFill="1">
      <alignment vertical="top"/>
    </xf>
    <xf numFmtId="0" fontId="2" fillId="11" borderId="0" xfId="10" applyFont="1" applyFill="1">
      <alignment vertical="top"/>
    </xf>
    <xf numFmtId="0" fontId="2" fillId="12" borderId="0" xfId="11" applyFont="1" applyFill="1">
      <alignment vertical="top"/>
    </xf>
    <xf numFmtId="0" fontId="2" fillId="13" borderId="0" xfId="12" applyFont="1" applyFill="1">
      <alignment vertical="top"/>
    </xf>
    <xf numFmtId="0" fontId="3" fillId="14" borderId="0" xfId="13" applyFont="1" applyFill="1">
      <alignment vertical="top"/>
    </xf>
    <xf numFmtId="0" fontId="3" fillId="15" borderId="0" xfId="14" applyFont="1" applyFill="1">
      <alignment vertical="top"/>
    </xf>
    <xf numFmtId="0" fontId="3" fillId="16" borderId="0" xfId="15" applyFont="1" applyFill="1">
      <alignment vertical="top"/>
    </xf>
    <xf numFmtId="0" fontId="3" fillId="17" borderId="0" xfId="16" applyFont="1" applyFill="1">
      <alignment vertical="top"/>
    </xf>
    <xf numFmtId="0" fontId="3" fillId="18" borderId="0" xfId="17" applyFont="1" applyFill="1">
      <alignment vertical="top"/>
    </xf>
    <xf numFmtId="0" fontId="3" fillId="19" borderId="0" xfId="18" applyFont="1" applyFill="1">
      <alignment vertical="top"/>
    </xf>
    <xf numFmtId="0" fontId="3" fillId="20" borderId="0" xfId="19" applyFont="1" applyFill="1">
      <alignment vertical="top"/>
    </xf>
    <xf numFmtId="0" fontId="3" fillId="21" borderId="0" xfId="20" applyFont="1" applyFill="1">
      <alignment vertical="top"/>
    </xf>
    <xf numFmtId="0" fontId="3" fillId="22" borderId="0" xfId="21" applyFont="1" applyFill="1">
      <alignment vertical="top"/>
    </xf>
    <xf numFmtId="0" fontId="3" fillId="23" borderId="0" xfId="22" applyFont="1" applyFill="1">
      <alignment vertical="top"/>
    </xf>
    <xf numFmtId="0" fontId="3" fillId="24" borderId="0" xfId="23" applyFont="1" applyFill="1">
      <alignment vertical="top"/>
    </xf>
    <xf numFmtId="0" fontId="3" fillId="25" borderId="0" xfId="24" applyFont="1" applyFill="1">
      <alignment vertical="top"/>
    </xf>
    <xf numFmtId="0" fontId="4" fillId="26" borderId="0" xfId="25" applyFont="1" applyFill="1">
      <alignment vertical="top"/>
    </xf>
    <xf numFmtId="0" fontId="5" fillId="27" borderId="1" xfId="26" applyFont="1" applyFill="1" applyBorder="1">
      <alignment vertical="top"/>
    </xf>
    <xf numFmtId="0" fontId="6" fillId="28" borderId="2" xfId="27" applyFont="1" applyFill="1" applyBorder="1">
      <alignment vertical="top"/>
    </xf>
    <xf numFmtId="77" fontId="7" fillId="0" borderId="0" xfId="28" applyNumberFormat="1">
      <alignment vertical="top"/>
    </xf>
    <xf numFmtId="75" fontId="7" fillId="0" borderId="0" xfId="29" applyNumberFormat="1">
      <alignment vertical="top"/>
    </xf>
    <xf numFmtId="65" fontId="7" fillId="0" borderId="0" xfId="30" applyNumberFormat="1">
      <alignment vertical="top"/>
    </xf>
    <xf numFmtId="64" fontId="7" fillId="0" borderId="0" xfId="31" applyNumberFormat="1">
      <alignment vertical="top"/>
    </xf>
    <xf numFmtId="0" fontId="8" fillId="0" borderId="0" xfId="32" applyFont="1">
      <alignment vertical="top"/>
    </xf>
    <xf numFmtId="0" fontId="9" fillId="29" borderId="0" xfId="33" applyFont="1" applyFill="1">
      <alignment vertical="top"/>
    </xf>
    <xf numFmtId="0" fontId="10" fillId="0" borderId="3" xfId="34" applyFont="1" applyBorder="1">
      <alignment vertical="top"/>
    </xf>
    <xf numFmtId="0" fontId="11" fillId="0" borderId="4" xfId="35" applyFont="1" applyBorder="1">
      <alignment vertical="top"/>
    </xf>
    <xf numFmtId="0" fontId="12" fillId="0" borderId="5" xfId="36" applyFont="1" applyBorder="1">
      <alignment vertical="top"/>
    </xf>
    <xf numFmtId="0" fontId="12" fillId="0" borderId="0" xfId="37" applyFont="1">
      <alignment vertical="top"/>
    </xf>
    <xf numFmtId="0" fontId="13" fillId="30" borderId="1" xfId="38" applyFont="1" applyFill="1" applyBorder="1">
      <alignment vertical="top"/>
    </xf>
    <xf numFmtId="0" fontId="14" fillId="0" borderId="6" xfId="39" applyFont="1" applyBorder="1">
      <alignment vertical="top"/>
    </xf>
    <xf numFmtId="0" fontId="15" fillId="31" borderId="0" xfId="40" applyFont="1" applyFill="1">
      <alignment vertical="top"/>
    </xf>
    <xf numFmtId="0" fontId="7" fillId="32" borderId="7" xfId="41" applyFill="1" applyBorder="1">
      <alignment vertical="top"/>
    </xf>
    <xf numFmtId="0" fontId="16" fillId="27" borderId="8" xfId="42" applyFont="1" applyFill="1" applyBorder="1">
      <alignment vertical="top"/>
    </xf>
    <xf numFmtId="9" fontId="7" fillId="0" borderId="0" xfId="43" applyNumberFormat="1">
      <alignment vertical="top"/>
    </xf>
    <xf numFmtId="0" fontId="17" fillId="0" borderId="0" xfId="44" applyFont="1">
      <alignment vertical="top"/>
    </xf>
    <xf numFmtId="0" fontId="18" fillId="0" borderId="9" xfId="45" applyFont="1" applyBorder="1">
      <alignment vertical="top"/>
    </xf>
    <xf numFmtId="0" fontId="19" fillId="0" borderId="0" xfId="46" applyFont="1">
      <alignment vertical="top"/>
    </xf>
    <xf numFmtId="0" fontId="1" fillId="0" borderId="0" xfId="0" applyNumberFormat="1" applyFont="1"/>
    <xf numFmtId="0" fontId="20" fillId="0" borderId="0" xfId="0" applyNumberFormat="1" applyFont="1">
      <alignment horizontal="center" vertical="center"/>
    </xf>
    <xf numFmtId="0" fontId="1" fillId="0" borderId="0" xfId="0" applyNumberFormat="1" applyFont="1">
      <alignment vertical="center"/>
    </xf>
    <xf numFmtId="0" fontId="1" fillId="0" borderId="0" xfId="0" applyNumberFormat="1" applyFont="1">
      <alignment vertical="center"/>
    </xf>
    <xf numFmtId="0" fontId="1" fillId="0" borderId="0" xfId="0" applyNumberFormat="1" applyFont="1">
      <alignment vertical="center"/>
    </xf>
    <xf numFmtId="0" fontId="1" fillId="33" borderId="0" xfId="0" applyNumberFormat="1" applyFont="1" applyFill="1">
      <alignment vertical="center"/>
    </xf>
    <xf numFmtId="0" fontId="1" fillId="33" borderId="0" xfId="0" applyNumberFormat="1" applyFont="1" applyFill="1">
      <alignment horizontal="right" vertical="center"/>
    </xf>
    <xf numFmtId="0" fontId="21" fillId="34" borderId="10" xfId="0" applyNumberFormat="1" applyFont="1" applyFill="1" applyBorder="1">
      <alignment vertical="center"/>
    </xf>
    <xf numFmtId="0" fontId="21" fillId="34" borderId="10" xfId="0" applyNumberFormat="1" applyFont="1" applyFill="1" applyBorder="1">
      <alignment horizontal="center" vertical="center"/>
    </xf>
    <xf numFmtId="0" fontId="1" fillId="33" borderId="0" xfId="0" applyNumberFormat="1" applyFont="1" applyFill="1">
      <alignment horizontal="center" vertical="center"/>
    </xf>
    <xf numFmtId="0" fontId="22" fillId="0" borderId="0" xfId="0" applyNumberFormat="1" applyFont="1">
      <alignment vertical="center"/>
    </xf>
    <xf numFmtId="0" fontId="1" fillId="34" borderId="0" xfId="0" applyNumberFormat="1" applyFont="1" applyFill="1"/>
    <xf numFmtId="0" fontId="1" fillId="0" borderId="0" xfId="0" applyNumberFormat="1" applyFont="1"/>
    <xf numFmtId="3" fontId="21" fillId="35" borderId="0" xfId="0" applyNumberFormat="1" applyFont="1" applyFill="1">
      <alignment horizontal="right" vertical="center"/>
    </xf>
    <xf numFmtId="3" fontId="21" fillId="36" borderId="10" xfId="0" applyNumberFormat="1" applyFont="1" applyFill="1" applyBorder="1">
      <alignment horizontal="right" vertical="center"/>
    </xf>
    <xf numFmtId="3" fontId="21" fillId="35" borderId="10" xfId="0" applyNumberFormat="1" applyFont="1" applyFill="1" applyBorder="1">
      <alignment horizontal="right" vertical="center"/>
    </xf>
    <xf numFmtId="0" fontId="1" fillId="0" borderId="0" xfId="0" applyNumberFormat="1" applyFont="1">
      <alignment horizontal="left" vertical="center"/>
    </xf>
    <xf numFmtId="0" fontId="23" fillId="0" borderId="0" xfId="0" applyNumberFormat="1" applyFont="1">
      <alignment horizontal="center" vertical="center"/>
    </xf>
    <xf numFmtId="0" fontId="20" fillId="0" borderId="0" xfId="0" applyNumberFormat="1" applyFont="1">
      <alignment horizontal="center" vertical="center"/>
    </xf>
    <xf numFmtId="0" fontId="22" fillId="0" borderId="10" xfId="0" applyNumberFormat="1" applyFont="1" applyBorder="1">
      <alignment horizontal="center" vertical="center"/>
    </xf>
    <xf numFmtId="0" fontId="23" fillId="0" borderId="0" xfId="0" applyNumberFormat="1" applyFont="1">
      <alignment horizontal="center" vertical="center"/>
    </xf>
    <xf numFmtId="0" fontId="24" fillId="33" borderId="0" xfId="0" applyNumberFormat="1" applyFont="1" applyFill="1">
      <alignment horizontal="center" vertical="center"/>
    </xf>
    <xf numFmtId="0" fontId="21" fillId="0" borderId="0" xfId="0" applyNumberFormat="1" applyFont="1">
      <alignment horizontal="right" vertical="center"/>
    </xf>
    <xf numFmtId="0" fontId="24" fillId="0" borderId="0" xfId="0" applyNumberFormat="1" applyFont="1">
      <alignment horizontal="center" vertical="center"/>
    </xf>
    <xf numFmtId="0" fontId="25" fillId="34" borderId="10" xfId="0" applyNumberFormat="1" applyFont="1" applyFill="1" applyBorder="1">
      <alignment horizontal="center" vertical="center"/>
    </xf>
    <xf numFmtId="0" fontId="25" fillId="34" borderId="10" xfId="0" applyNumberFormat="1" applyFont="1" applyFill="1" applyBorder="1">
      <alignment horizontal="center" vertical="center" wrapText="1"/>
    </xf>
    <xf numFmtId="0" fontId="22" fillId="33" borderId="10" xfId="0" applyNumberFormat="1" applyFont="1" applyFill="1" applyBorder="1">
      <alignment horizontal="center" vertical="center"/>
    </xf>
    <xf numFmtId="0" fontId="25" fillId="34" borderId="10" xfId="0" applyNumberFormat="1" applyFont="1" applyFill="1" applyBorder="1">
      <alignment horizontal="center" vertical="center"/>
    </xf>
    <xf numFmtId="0" fontId="21" fillId="34" borderId="10" xfId="0" applyNumberFormat="1" applyFont="1" applyFill="1" applyBorder="1">
      <alignment horizontal="left" vertical="center"/>
    </xf>
    <xf numFmtId="0" fontId="1" fillId="0" borderId="10" xfId="0" applyNumberFormat="1" applyFont="1" applyBorder="1">
      <alignment vertical="center"/>
    </xf>
    <xf numFmtId="0" fontId="1" fillId="34" borderId="10" xfId="0" applyNumberFormat="1" applyFont="1" applyFill="1" applyBorder="1">
      <alignment horizontal="center" vertical="center"/>
    </xf>
    <xf numFmtId="0" fontId="22" fillId="0" borderId="10" xfId="0" applyNumberFormat="1" applyFont="1" applyBorder="1">
      <alignment vertical="center"/>
    </xf>
    <xf numFmtId="0" fontId="1" fillId="0" borderId="10" xfId="0" applyNumberFormat="1" applyFont="1" applyBorder="1">
      <alignment horizontal="center" vertical="center"/>
    </xf>
    <xf numFmtId="0" fontId="21" fillId="0" borderId="10" xfId="0" applyNumberFormat="1" applyFont="1" applyBorder="1">
      <alignment vertical="center"/>
    </xf>
    <xf numFmtId="3" fontId="21" fillId="0" borderId="10" xfId="0" applyNumberFormat="1" applyFont="1" applyBorder="1">
      <alignment horizontal="center" vertical="center"/>
    </xf>
    <xf numFmtId="0" fontId="1" fillId="0" borderId="0" xfId="0" applyNumberFormat="1" applyFont="1">
      <alignment horizontal="right" vertical="center"/>
    </xf>
    <xf numFmtId="0" fontId="21" fillId="0" borderId="10" xfId="0" applyNumberFormat="1" applyFont="1" applyBorder="1">
      <alignment horizontal="center" vertical="center"/>
    </xf>
    <xf numFmtId="3" fontId="21" fillId="36" borderId="11" xfId="0" applyNumberFormat="1" applyFont="1" applyFill="1" applyBorder="1">
      <alignment horizontal="right" vertical="center"/>
    </xf>
    <xf numFmtId="0" fontId="25" fillId="34" borderId="12" xfId="0" applyNumberFormat="1" applyFont="1" applyFill="1" applyBorder="1">
      <alignment horizontal="center" vertical="center"/>
    </xf>
    <xf numFmtId="3" fontId="21" fillId="36" borderId="13" xfId="0" applyNumberFormat="1" applyFont="1" applyFill="1" applyBorder="1">
      <alignment horizontal="right" vertical="center"/>
    </xf>
    <xf numFmtId="0" fontId="25" fillId="34" borderId="14" xfId="0" applyNumberFormat="1" applyFont="1" applyFill="1" applyBorder="1">
      <alignment horizontal="center" vertical="center"/>
    </xf>
    <xf numFmtId="3" fontId="21" fillId="34" borderId="13" xfId="0" applyNumberFormat="1" applyFont="1" applyFill="1" applyBorder="1">
      <alignment horizontal="right" vertical="center"/>
    </xf>
    <xf numFmtId="0" fontId="21" fillId="34" borderId="10" xfId="0" applyNumberFormat="1" applyFont="1" applyFill="1" applyBorder="1">
      <alignment horizontal="left" vertical="top"/>
    </xf>
    <xf numFmtId="0" fontId="25" fillId="34" borderId="12" xfId="0" applyNumberFormat="1" applyFont="1" applyFill="1" applyBorder="1">
      <alignment horizontal="left" vertical="center"/>
    </xf>
    <xf numFmtId="0" fontId="21" fillId="34" borderId="12" xfId="0" applyNumberFormat="1" applyFont="1" applyFill="1" applyBorder="1">
      <alignment vertical="center"/>
    </xf>
    <xf numFmtId="0" fontId="21" fillId="34" borderId="12" xfId="0" applyNumberFormat="1" applyFont="1" applyFill="1" applyBorder="1">
      <alignment horizontal="left" vertical="center"/>
    </xf>
    <xf numFmtId="0" fontId="25" fillId="34" borderId="15" xfId="0" applyNumberFormat="1" applyFont="1" applyFill="1" applyBorder="1">
      <alignment horizontal="center" vertical="center"/>
    </xf>
    <xf numFmtId="0" fontId="25" fillId="34" borderId="12" xfId="0" applyNumberFormat="1" applyFont="1" applyFill="1" applyBorder="1">
      <alignment vertical="center"/>
    </xf>
    <xf numFmtId="3" fontId="21" fillId="34" borderId="13" xfId="0" applyNumberFormat="1" applyFont="1" applyFill="1" applyBorder="1">
      <alignment horizontal="left" vertical="center"/>
    </xf>
    <xf numFmtId="0" fontId="1" fillId="34" borderId="13" xfId="0" applyNumberFormat="1" applyFont="1" applyFill="1" applyBorder="1"/>
    <xf numFmtId="0" fontId="21" fillId="34" borderId="13" xfId="0" applyNumberFormat="1" applyFont="1" applyFill="1" applyBorder="1">
      <alignment horizontal="left" vertical="center"/>
    </xf>
    <xf numFmtId="0" fontId="21" fillId="34" borderId="12" xfId="0" applyNumberFormat="1" applyFont="1" applyFill="1" applyBorder="1">
      <alignment horizontal="center" vertical="center"/>
    </xf>
    <xf numFmtId="0" fontId="21" fillId="34" borderId="13" xfId="0" applyNumberFormat="1" applyFont="1" applyFill="1" applyBorder="1">
      <alignment horizontal="center" vertical="center"/>
    </xf>
    <xf numFmtId="3" fontId="25" fillId="34" borderId="16" xfId="0" applyNumberFormat="1" applyFont="1" applyFill="1" applyBorder="1">
      <alignment horizontal="left" vertical="center"/>
    </xf>
    <xf numFmtId="3" fontId="21" fillId="34" borderId="17" xfId="0" applyNumberFormat="1" applyFont="1" applyFill="1" applyBorder="1">
      <alignment horizontal="right" vertical="center"/>
    </xf>
    <xf numFmtId="0" fontId="25" fillId="34" borderId="16" xfId="0" applyNumberFormat="1" applyFont="1" applyFill="1" applyBorder="1">
      <alignment horizontal="left" vertical="center"/>
    </xf>
    <xf numFmtId="3" fontId="21" fillId="34" borderId="16" xfId="0" applyNumberFormat="1" applyFont="1" applyFill="1" applyBorder="1">
      <alignment horizontal="left" vertical="center"/>
    </xf>
    <xf numFmtId="3" fontId="21" fillId="34" borderId="18" xfId="0" applyNumberFormat="1" applyFont="1" applyFill="1" applyBorder="1">
      <alignment horizontal="left" vertical="center"/>
    </xf>
    <xf numFmtId="3" fontId="21" fillId="34" borderId="19" xfId="0" applyNumberFormat="1" applyFont="1" applyFill="1" applyBorder="1">
      <alignment horizontal="left" vertical="center"/>
    </xf>
    <xf numFmtId="3" fontId="1" fillId="34" borderId="20" xfId="0" applyNumberFormat="1" applyFont="1" applyFill="1" applyBorder="1">
      <alignment horizontal="right" vertical="center"/>
    </xf>
    <xf numFmtId="0" fontId="25" fillId="34" borderId="15" xfId="0" applyNumberFormat="1" applyFont="1" applyFill="1" applyBorder="1">
      <alignment horizontal="center" vertical="center"/>
    </xf>
    <xf numFmtId="0" fontId="25" fillId="34" borderId="15" xfId="0" applyNumberFormat="1" applyFont="1" applyFill="1" applyBorder="1">
      <alignment horizontal="center" vertical="center" wrapText="1"/>
    </xf>
    <xf numFmtId="3" fontId="21" fillId="35" borderId="13" xfId="0" applyNumberFormat="1" applyFont="1" applyFill="1" applyBorder="1">
      <alignment horizontal="right" vertical="center"/>
    </xf>
    <xf numFmtId="0" fontId="21" fillId="34" borderId="15" xfId="0" applyNumberFormat="1" applyFont="1" applyFill="1" applyBorder="1">
      <alignment horizontal="left" vertical="center"/>
    </xf>
    <xf numFmtId="0" fontId="21" fillId="34" borderId="21" xfId="0" applyNumberFormat="1" applyFont="1" applyFill="1" applyBorder="1">
      <alignment horizontal="left" vertical="center"/>
    </xf>
    <xf numFmtId="0" fontId="21" fillId="34" borderId="11" xfId="0" applyNumberFormat="1" applyFont="1" applyFill="1" applyBorder="1">
      <alignment horizontal="left" vertical="center"/>
    </xf>
    <xf numFmtId="0" fontId="25" fillId="34" borderId="22" xfId="0" applyNumberFormat="1" applyFont="1" applyFill="1" applyBorder="1">
      <alignment horizontal="left" vertical="center"/>
    </xf>
    <xf numFmtId="0" fontId="1" fillId="0" borderId="0" xfId="0" applyNumberFormat="1" applyFont="1"/>
    <xf numFmtId="3" fontId="21" fillId="36" borderId="12" xfId="0" applyNumberFormat="1" applyFont="1" applyFill="1" applyBorder="1">
      <alignment horizontal="right" vertical="center"/>
    </xf>
    <xf numFmtId="0" fontId="1" fillId="0" borderId="15" xfId="0" applyNumberFormat="1" applyFont="1" applyBorder="1">
      <alignment vertical="center"/>
    </xf>
    <xf numFmtId="0" fontId="1" fillId="0" borderId="23" xfId="0" applyNumberFormat="1" applyFont="1" applyBorder="1">
      <alignment vertical="center"/>
    </xf>
    <xf numFmtId="3" fontId="21" fillId="36" borderId="15" xfId="0" applyNumberFormat="1" applyFont="1" applyFill="1" applyBorder="1">
      <alignment horizontal="right" vertical="center"/>
    </xf>
    <xf numFmtId="0" fontId="21" fillId="33" borderId="0" xfId="0" applyNumberFormat="1" applyFont="1" applyFill="1">
      <alignment horizontal="right" vertical="center"/>
    </xf>
    <xf numFmtId="0" fontId="21" fillId="33" borderId="19" xfId="0" applyNumberFormat="1" applyFont="1" applyFill="1" applyBorder="1">
      <alignment horizontal="right" vertical="center"/>
    </xf>
    <xf numFmtId="0" fontId="25" fillId="34" borderId="11" xfId="0" applyNumberFormat="1" applyFont="1" applyFill="1" applyBorder="1">
      <alignment horizontal="center" vertical="center"/>
    </xf>
    <xf numFmtId="0" fontId="25" fillId="34" borderId="11" xfId="0" applyNumberFormat="1" applyFont="1" applyFill="1" applyBorder="1">
      <alignment horizontal="center" vertical="center" wrapText="1"/>
    </xf>
    <xf numFmtId="0" fontId="25" fillId="34" borderId="23" xfId="0" applyNumberFormat="1" applyFont="1" applyFill="1" applyBorder="1">
      <alignment horizontal="center" vertical="center" wrapText="1"/>
    </xf>
    <xf numFmtId="0" fontId="25" fillId="34" borderId="12" xfId="0" applyNumberFormat="1" applyFont="1" applyFill="1" applyBorder="1">
      <alignment horizontal="center" vertical="center" wrapText="1"/>
    </xf>
    <xf numFmtId="3" fontId="21" fillId="36" borderId="10" xfId="0" applyNumberFormat="1" applyFont="1" applyFill="1" applyBorder="1">
      <alignment horizontal="right" vertical="center" wrapText="1"/>
    </xf>
    <xf numFmtId="0" fontId="21" fillId="34" borderId="12" xfId="0" applyNumberFormat="1" applyFont="1" applyFill="1" applyBorder="1">
      <alignment horizontal="left" vertical="center" wrapText="1"/>
    </xf>
    <xf numFmtId="3" fontId="21" fillId="34" borderId="10" xfId="0" applyNumberFormat="1" applyFont="1" applyFill="1" applyBorder="1">
      <alignment horizontal="right" vertical="center"/>
    </xf>
    <xf numFmtId="0" fontId="25" fillId="34" borderId="12" xfId="0" applyNumberFormat="1" applyFont="1" applyFill="1" applyBorder="1">
      <alignment horizontal="left" vertical="center" wrapText="1"/>
    </xf>
    <xf numFmtId="0" fontId="25" fillId="34" borderId="15" xfId="0" applyNumberFormat="1" applyFont="1" applyFill="1" applyBorder="1">
      <alignment horizontal="center" vertical="center" wrapText="1"/>
    </xf>
    <xf numFmtId="3" fontId="21" fillId="35" borderId="10" xfId="0" applyNumberFormat="1" applyFont="1" applyFill="1" applyBorder="1">
      <alignment horizontal="right" vertical="center" wrapText="1"/>
    </xf>
    <xf numFmtId="0" fontId="1" fillId="37" borderId="0" xfId="0" applyNumberFormat="1" applyFont="1" applyFill="1"/>
    <xf numFmtId="3" fontId="1" fillId="37" borderId="0" xfId="0" applyNumberFormat="1" applyFont="1" applyFill="1"/>
    <xf numFmtId="0" fontId="21" fillId="34" borderId="16" xfId="0" applyNumberFormat="1" applyFont="1" applyFill="1" applyBorder="1">
      <alignment horizontal="left" vertical="center"/>
    </xf>
    <xf numFmtId="0" fontId="21" fillId="34" borderId="16" xfId="0" applyNumberFormat="1" applyFont="1" applyFill="1" applyBorder="1">
      <alignment vertical="center"/>
    </xf>
    <xf numFmtId="0" fontId="21" fillId="34" borderId="16" xfId="0" applyNumberFormat="1" applyFont="1" applyFill="1" applyBorder="1">
      <alignment horizontal="center" vertical="center"/>
    </xf>
    <xf numFmtId="0" fontId="21" fillId="0" borderId="19" xfId="0" applyNumberFormat="1" applyFont="1" applyBorder="1">
      <alignment horizontal="right" vertical="center"/>
    </xf>
    <xf numFmtId="0" fontId="25" fillId="34" borderId="11" xfId="0" applyNumberFormat="1" applyFont="1" applyFill="1" applyBorder="1">
      <alignment horizontal="center" vertical="center"/>
    </xf>
    <xf numFmtId="0" fontId="25" fillId="34" borderId="22" xfId="0" applyNumberFormat="1" applyFont="1" applyFill="1" applyBorder="1">
      <alignment horizontal="center" vertical="center" wrapText="1"/>
    </xf>
    <xf numFmtId="0" fontId="25" fillId="34" borderId="17" xfId="0" applyNumberFormat="1" applyFont="1" applyFill="1" applyBorder="1">
      <alignment horizontal="center" vertical="center"/>
    </xf>
    <xf numFmtId="1" fontId="21" fillId="34" borderId="10" xfId="0" applyNumberFormat="1" applyFont="1" applyFill="1" applyBorder="1">
      <alignment horizontal="left" vertical="center"/>
    </xf>
    <xf numFmtId="3" fontId="21" fillId="34" borderId="10" xfId="0" applyNumberFormat="1" applyFont="1" applyFill="1" applyBorder="1">
      <alignment horizontal="left" vertical="center"/>
    </xf>
    <xf numFmtId="3" fontId="21" fillId="34" borderId="10" xfId="0" applyNumberFormat="1" applyFont="1" applyFill="1" applyBorder="1">
      <alignment vertical="center"/>
    </xf>
    <xf numFmtId="0" fontId="1" fillId="34" borderId="10" xfId="0" applyNumberFormat="1" applyFont="1" applyFill="1" applyBorder="1"/>
    <xf numFmtId="3" fontId="1" fillId="34" borderId="10" xfId="0" applyNumberFormat="1" applyFont="1" applyFill="1" applyBorder="1"/>
    <xf numFmtId="3" fontId="1" fillId="34" borderId="15" xfId="0" applyNumberFormat="1" applyFont="1" applyFill="1" applyBorder="1"/>
    <xf numFmtId="3" fontId="1" fillId="34" borderId="10" xfId="0" applyNumberFormat="1" applyFont="1" applyFill="1" applyBorder="1">
      <alignment horizontal="right" vertical="center"/>
    </xf>
    <xf numFmtId="0" fontId="25" fillId="34" borderId="16" xfId="0" applyNumberFormat="1" applyFont="1" applyFill="1" applyBorder="1">
      <alignment horizontal="center" vertical="center"/>
    </xf>
    <xf numFmtId="0" fontId="21" fillId="34" borderId="21" xfId="0" applyNumberFormat="1" applyFont="1" applyFill="1" applyBorder="1">
      <alignment vertical="center"/>
    </xf>
    <xf numFmtId="0" fontId="21" fillId="34" borderId="22" xfId="0" applyNumberFormat="1" applyFont="1" applyFill="1" applyBorder="1">
      <alignment vertical="center"/>
    </xf>
    <xf numFmtId="0" fontId="25" fillId="34" borderId="10" xfId="0" applyNumberFormat="1" applyFont="1" applyFill="1" applyBorder="1">
      <alignment horizontal="center" vertical="center" wrapText="1"/>
    </xf>
    <xf numFmtId="0" fontId="1" fillId="0" borderId="0" xfId="0" applyNumberFormat="1" applyFont="1"/>
    <xf numFmtId="0" fontId="1" fillId="0" borderId="0" xfId="0" applyNumberFormat="1" applyFont="1">
      <alignment vertical="center"/>
    </xf>
    <xf numFmtId="3" fontId="21" fillId="34" borderId="15" xfId="0" applyNumberFormat="1" applyFont="1" applyFill="1" applyBorder="1">
      <alignment horizontal="left" vertical="center"/>
    </xf>
    <xf numFmtId="3" fontId="25" fillId="34" borderId="10" xfId="0" applyNumberFormat="1" applyFont="1" applyFill="1" applyBorder="1">
      <alignment horizontal="center" vertical="center"/>
    </xf>
    <xf numFmtId="3" fontId="21" fillId="34" borderId="11" xfId="0" applyNumberFormat="1" applyFont="1" applyFill="1" applyBorder="1">
      <alignment horizontal="left" vertical="center"/>
    </xf>
    <xf numFmtId="3" fontId="25" fillId="34" borderId="10" xfId="0" applyNumberFormat="1" applyFont="1" applyFill="1" applyBorder="1">
      <alignment vertical="center"/>
    </xf>
    <xf numFmtId="3" fontId="25" fillId="34" borderId="12" xfId="0" applyNumberFormat="1" applyFont="1" applyFill="1" applyBorder="1">
      <alignment vertical="center"/>
    </xf>
    <xf numFmtId="3" fontId="21" fillId="34" borderId="12" xfId="0" applyNumberFormat="1" applyFont="1" applyFill="1" applyBorder="1">
      <alignment vertical="center"/>
    </xf>
    <xf numFmtId="3" fontId="21" fillId="36" borderId="23" xfId="0" applyNumberFormat="1" applyFont="1" applyFill="1" applyBorder="1">
      <alignment horizontal="right" vertical="center"/>
    </xf>
    <xf numFmtId="0" fontId="1" fillId="34" borderId="12" xfId="0" applyNumberFormat="1" applyFont="1" applyFill="1" applyBorder="1"/>
    <xf numFmtId="3" fontId="1" fillId="34" borderId="13" xfId="0" applyNumberFormat="1" applyFont="1" applyFill="1" applyBorder="1"/>
    <xf numFmtId="0" fontId="1" fillId="34" borderId="15" xfId="0" applyNumberFormat="1" applyFont="1" applyFill="1" applyBorder="1"/>
    <xf numFmtId="0" fontId="1" fillId="34" borderId="21" xfId="0" applyNumberFormat="1" applyFont="1" applyFill="1" applyBorder="1"/>
    <xf numFmtId="3" fontId="1" fillId="34" borderId="23" xfId="0" applyNumberFormat="1" applyFont="1" applyFill="1" applyBorder="1">
      <alignment vertical="center"/>
    </xf>
    <xf numFmtId="0" fontId="21" fillId="34" borderId="16" xfId="0" applyNumberFormat="1" applyFont="1" applyFill="1" applyBorder="1">
      <alignment vertical="center" wrapText="1"/>
    </xf>
    <xf numFmtId="0" fontId="21" fillId="34" borderId="12" xfId="0" applyNumberFormat="1" applyFont="1" applyFill="1" applyBorder="1">
      <alignment vertical="center" wrapText="1"/>
    </xf>
    <xf numFmtId="0" fontId="25" fillId="34" borderId="20" xfId="0" applyNumberFormat="1" applyFont="1" applyFill="1" applyBorder="1">
      <alignment horizontal="center" vertical="center" wrapText="1"/>
    </xf>
    <xf numFmtId="4" fontId="22" fillId="35" borderId="19" xfId="0" applyNumberFormat="1" applyFont="1" applyFill="1" applyBorder="1">
      <alignment horizontal="left" vertical="center"/>
    </xf>
    <xf numFmtId="4" fontId="22" fillId="35" borderId="18" xfId="0" applyNumberFormat="1" applyFont="1" applyFill="1" applyBorder="1">
      <alignment horizontal="left" vertical="center"/>
    </xf>
    <xf numFmtId="4" fontId="22" fillId="35" borderId="16" xfId="0" applyNumberFormat="1" applyFont="1" applyFill="1" applyBorder="1">
      <alignment horizontal="left" vertical="center"/>
    </xf>
    <xf numFmtId="4" fontId="22" fillId="35" borderId="0" xfId="0" applyNumberFormat="1" applyFont="1" applyFill="1">
      <alignment horizontal="left" vertical="center"/>
    </xf>
    <xf numFmtId="0" fontId="22" fillId="35" borderId="16" xfId="0" applyNumberFormat="1" applyFont="1" applyFill="1" applyBorder="1">
      <alignment horizontal="left" vertical="center"/>
    </xf>
    <xf numFmtId="3" fontId="21" fillId="36" borderId="10" xfId="0" applyNumberFormat="1" applyFont="1" applyFill="1" applyBorder="1">
      <alignment horizontal="center" vertical="center"/>
    </xf>
    <xf numFmtId="3" fontId="21" fillId="35" borderId="15" xfId="0" applyNumberFormat="1" applyFont="1" applyFill="1" applyBorder="1">
      <alignment horizontal="right" vertical="center"/>
    </xf>
    <xf numFmtId="3" fontId="21" fillId="35" borderId="11" xfId="0" applyNumberFormat="1" applyFont="1" applyFill="1" applyBorder="1">
      <alignment horizontal="right" vertical="center"/>
    </xf>
    <xf numFmtId="3" fontId="21" fillId="35" borderId="14" xfId="0" applyNumberFormat="1" applyFont="1" applyFill="1" applyBorder="1">
      <alignment horizontal="right" vertical="center"/>
    </xf>
    <xf numFmtId="3" fontId="21" fillId="35" borderId="17" xfId="0" applyNumberFormat="1" applyFont="1" applyFill="1" applyBorder="1">
      <alignment horizontal="right" vertical="center"/>
    </xf>
    <xf numFmtId="3" fontId="21" fillId="35" borderId="23" xfId="0" applyNumberFormat="1" applyFont="1" applyFill="1" applyBorder="1">
      <alignment horizontal="right" vertical="center"/>
    </xf>
    <xf numFmtId="4" fontId="21" fillId="35" borderId="12" xfId="0" applyNumberFormat="1" applyFont="1" applyFill="1" applyBorder="1">
      <alignment vertical="center"/>
    </xf>
    <xf numFmtId="0" fontId="21" fillId="35" borderId="12" xfId="0" applyNumberFormat="1" applyFont="1" applyFill="1" applyBorder="1">
      <alignment vertical="center"/>
    </xf>
    <xf numFmtId="4" fontId="21" fillId="35" borderId="10" xfId="0" applyNumberFormat="1" applyFont="1" applyFill="1" applyBorder="1">
      <alignment vertical="center"/>
    </xf>
    <xf numFmtId="0" fontId="25" fillId="34" borderId="16" xfId="0" applyNumberFormat="1" applyFont="1" applyFill="1" applyBorder="1">
      <alignment vertical="center"/>
    </xf>
    <xf numFmtId="3" fontId="1" fillId="34" borderId="10" xfId="0" applyNumberFormat="1" applyFont="1" applyFill="1" applyBorder="1">
      <alignment horizontal="right"/>
    </xf>
    <xf numFmtId="0" fontId="25" fillId="34" borderId="15" xfId="0" applyNumberFormat="1" applyFont="1" applyFill="1" applyBorder="1">
      <alignment horizontal="left" vertical="center" wrapText="1"/>
    </xf>
    <xf numFmtId="0" fontId="25" fillId="34" borderId="12" xfId="0" applyNumberFormat="1" applyFont="1" applyFill="1" applyBorder="1">
      <alignment vertical="center" wrapText="1"/>
    </xf>
    <xf numFmtId="0" fontId="21" fillId="34" borderId="12" xfId="0" applyNumberFormat="1" applyFont="1" applyFill="1" applyBorder="1">
      <alignment vertical="center" wrapText="1"/>
    </xf>
    <xf numFmtId="0" fontId="25" fillId="34" borderId="16" xfId="0" applyNumberFormat="1" applyFont="1" applyFill="1" applyBorder="1">
      <alignment horizontal="left" vertical="center" wrapText="1"/>
    </xf>
    <xf numFmtId="0" fontId="21" fillId="34" borderId="16" xfId="0" applyNumberFormat="1" applyFont="1" applyFill="1" applyBorder="1">
      <alignment horizontal="left" vertical="center" wrapText="1"/>
    </xf>
    <xf numFmtId="67" fontId="21" fillId="34" borderId="16" xfId="0" applyNumberFormat="1" applyFont="1" applyFill="1" applyBorder="1">
      <alignment horizontal="left" vertical="center" wrapText="1"/>
    </xf>
    <xf numFmtId="0" fontId="21" fillId="34" borderId="12" xfId="0" applyNumberFormat="1" applyFont="1" applyFill="1" applyBorder="1"/>
    <xf numFmtId="0" fontId="25" fillId="34" borderId="14" xfId="0" applyNumberFormat="1" applyFont="1" applyFill="1" applyBorder="1">
      <alignment horizontal="center" vertical="center" wrapText="1"/>
    </xf>
    <xf numFmtId="9" fontId="21" fillId="34" borderId="12" xfId="0" applyNumberFormat="1" applyFont="1" applyFill="1" applyBorder="1">
      <alignment horizontal="left" vertical="center"/>
    </xf>
    <xf numFmtId="0" fontId="25" fillId="34" borderId="10" xfId="0" applyNumberFormat="1" applyFont="1" applyFill="1" applyBorder="1">
      <alignment vertical="center"/>
    </xf>
    <xf numFmtId="0" fontId="25" fillId="34" borderId="10" xfId="0" applyNumberFormat="1" applyFont="1" applyFill="1" applyBorder="1">
      <alignment horizontal="left" vertical="center"/>
    </xf>
    <xf numFmtId="3" fontId="21" fillId="35" borderId="12" xfId="0" applyNumberFormat="1" applyFont="1" applyFill="1" applyBorder="1">
      <alignment horizontal="right" vertical="center"/>
    </xf>
    <xf numFmtId="3" fontId="21" fillId="35" borderId="16" xfId="0" applyNumberFormat="1" applyFont="1" applyFill="1" applyBorder="1">
      <alignment horizontal="right" vertical="center"/>
    </xf>
    <xf numFmtId="3" fontId="1" fillId="0" borderId="0" xfId="0" applyNumberFormat="1" applyFont="1"/>
    <xf numFmtId="3" fontId="21" fillId="34" borderId="16" xfId="0" applyNumberFormat="1" applyFont="1" applyFill="1" applyBorder="1">
      <alignment horizontal="left" vertical="center" wrapText="1"/>
    </xf>
    <xf numFmtId="3" fontId="21" fillId="34" borderId="21" xfId="0" applyNumberFormat="1" applyFont="1" applyFill="1" applyBorder="1">
      <alignment horizontal="left" vertical="center"/>
    </xf>
    <xf numFmtId="1" fontId="21" fillId="36" borderId="10" xfId="0" applyNumberFormat="1" applyFont="1" applyFill="1" applyBorder="1">
      <alignment horizontal="right" vertical="center"/>
    </xf>
    <xf numFmtId="1" fontId="21" fillId="36" borderId="11" xfId="0" applyNumberFormat="1" applyFont="1" applyFill="1" applyBorder="1">
      <alignment horizontal="right" vertical="center"/>
    </xf>
    <xf numFmtId="1" fontId="21" fillId="36" borderId="13" xfId="0" applyNumberFormat="1" applyFont="1" applyFill="1" applyBorder="1">
      <alignment horizontal="right" vertical="center"/>
    </xf>
    <xf numFmtId="1" fontId="21" fillId="35" borderId="10" xfId="0" applyNumberFormat="1" applyFont="1" applyFill="1" applyBorder="1">
      <alignment horizontal="right" vertical="center"/>
    </xf>
    <xf numFmtId="1" fontId="21" fillId="35" borderId="11" xfId="0" applyNumberFormat="1" applyFont="1" applyFill="1" applyBorder="1">
      <alignment horizontal="right" vertical="center"/>
    </xf>
    <xf numFmtId="1" fontId="21" fillId="34" borderId="23" xfId="0" applyNumberFormat="1" applyFont="1" applyFill="1" applyBorder="1">
      <alignment horizontal="right" vertical="center"/>
    </xf>
    <xf numFmtId="0" fontId="21" fillId="36" borderId="10" xfId="0" applyNumberFormat="1" applyFont="1" applyFill="1" applyBorder="1">
      <alignment horizontal="right"/>
    </xf>
    <xf numFmtId="0" fontId="21" fillId="34" borderId="10" xfId="0" applyNumberFormat="1" applyFont="1" applyFill="1" applyBorder="1"/>
    <xf numFmtId="3" fontId="1" fillId="34" borderId="11" xfId="0" applyNumberFormat="1" applyFont="1" applyFill="1" applyBorder="1">
      <alignment horizontal="right" vertical="center"/>
    </xf>
    <xf numFmtId="3" fontId="25" fillId="34" borderId="10" xfId="0" applyNumberFormat="1" applyFont="1" applyFill="1" applyBorder="1">
      <alignment horizontal="left" vertical="center"/>
    </xf>
    <xf numFmtId="0" fontId="21" fillId="34" borderId="12" xfId="0" applyNumberFormat="1" applyFont="1" applyFill="1" applyBorder="1">
      <alignment vertical="center"/>
    </xf>
    <xf numFmtId="0" fontId="25" fillId="34" borderId="23" xfId="0" applyNumberFormat="1" applyFont="1" applyFill="1" applyBorder="1">
      <alignment horizontal="center" vertical="center"/>
    </xf>
    <xf numFmtId="0" fontId="25" fillId="34" borderId="11" xfId="0" applyNumberFormat="1" applyFont="1" applyFill="1" applyBorder="1">
      <alignment horizontal="center" vertical="center" wrapText="1"/>
    </xf>
    <xf numFmtId="0" fontId="25" fillId="34" borderId="17" xfId="0" applyNumberFormat="1" applyFont="1" applyFill="1" applyBorder="1">
      <alignment horizontal="center" vertical="center" wrapText="1"/>
    </xf>
    <xf numFmtId="0" fontId="25" fillId="34" borderId="21" xfId="0" applyNumberFormat="1" applyFont="1" applyFill="1" applyBorder="1">
      <alignment horizontal="center" vertical="center" wrapText="1"/>
    </xf>
    <xf numFmtId="0" fontId="25" fillId="34" borderId="14" xfId="0" applyNumberFormat="1" applyFont="1" applyFill="1" applyBorder="1">
      <alignment horizontal="center" vertical="center" wrapText="1"/>
    </xf>
    <xf numFmtId="1" fontId="21" fillId="35" borderId="15" xfId="0" applyNumberFormat="1" applyFont="1" applyFill="1" applyBorder="1">
      <alignment horizontal="right" vertical="center"/>
    </xf>
    <xf numFmtId="4" fontId="21" fillId="36" borderId="10" xfId="0" applyNumberFormat="1" applyFont="1" applyFill="1" applyBorder="1">
      <alignment horizontal="right" vertical="center"/>
    </xf>
    <xf numFmtId="0" fontId="21" fillId="34" borderId="10" xfId="0" applyNumberFormat="1" applyFont="1" applyFill="1" applyBorder="1">
      <alignment horizontal="left" vertical="center" wrapText="1"/>
    </xf>
    <xf numFmtId="0" fontId="22" fillId="34" borderId="10" xfId="0" applyNumberFormat="1" applyFont="1" applyFill="1" applyBorder="1">
      <alignment horizontal="center" vertical="center"/>
    </xf>
    <xf numFmtId="0" fontId="22" fillId="0" borderId="0" xfId="0" applyNumberFormat="1" applyFont="1">
      <alignment vertical="center"/>
    </xf>
    <xf numFmtId="0" fontId="22" fillId="0" borderId="10" xfId="0" applyNumberFormat="1" applyFont="1" applyBorder="1">
      <alignment horizontal="center" vertical="center"/>
    </xf>
    <xf numFmtId="0" fontId="25" fillId="34" borderId="10" xfId="0" applyNumberFormat="1" applyFont="1" applyFill="1" applyBorder="1">
      <alignment horizontal="left" vertical="center" wrapText="1"/>
    </xf>
    <xf numFmtId="0" fontId="1" fillId="34" borderId="10" xfId="0" applyNumberFormat="1" applyFont="1" applyFill="1" applyBorder="1">
      <alignment horizontal="left"/>
    </xf>
    <xf numFmtId="0" fontId="1" fillId="34" borderId="10" xfId="0" applyNumberFormat="1" applyFont="1" applyFill="1" applyBorder="1">
      <alignment horizontal="right"/>
    </xf>
    <xf numFmtId="3" fontId="25" fillId="34" borderId="10" xfId="0" applyNumberFormat="1" applyFont="1" applyFill="1" applyBorder="1">
      <alignment horizontal="right" vertical="center" wrapText="1"/>
    </xf>
    <xf numFmtId="3" fontId="22" fillId="35" borderId="16" xfId="0" applyNumberFormat="1" applyFont="1" applyFill="1" applyBorder="1">
      <alignment horizontal="left" vertical="center"/>
    </xf>
    <xf numFmtId="3" fontId="21" fillId="35" borderId="10" xfId="0" applyNumberFormat="1" applyFont="1" applyFill="1" applyBorder="1">
      <alignment horizontal="center" vertical="center"/>
    </xf>
    <xf numFmtId="3" fontId="21" fillId="35" borderId="12" xfId="0" applyNumberFormat="1" applyFont="1" applyFill="1" applyBorder="1">
      <alignment horizontal="center" vertical="center"/>
    </xf>
    <xf numFmtId="3" fontId="21" fillId="36" borderId="12" xfId="0" applyNumberFormat="1" applyFont="1" applyFill="1" applyBorder="1">
      <alignment horizontal="right" vertical="center" wrapText="1"/>
    </xf>
    <xf numFmtId="3" fontId="25" fillId="34" borderId="15" xfId="0" applyNumberFormat="1" applyFont="1" applyFill="1" applyBorder="1">
      <alignment horizontal="left" vertical="center"/>
    </xf>
    <xf numFmtId="0" fontId="1" fillId="34" borderId="10" xfId="0" applyNumberFormat="1" applyFont="1" applyFill="1" applyBorder="1">
      <alignment vertical="center"/>
    </xf>
    <xf numFmtId="0" fontId="1" fillId="0" borderId="10" xfId="0" applyNumberFormat="1" applyFont="1" applyBorder="1"/>
    <xf numFmtId="3" fontId="1" fillId="35" borderId="15" xfId="0" applyNumberFormat="1" applyFont="1" applyFill="1" applyBorder="1">
      <alignment vertical="center"/>
    </xf>
    <xf numFmtId="0" fontId="1" fillId="34" borderId="12" xfId="0" applyNumberFormat="1" applyFont="1" applyFill="1" applyBorder="1">
      <alignment vertical="center"/>
    </xf>
    <xf numFmtId="3" fontId="1" fillId="35" borderId="10" xfId="0" applyNumberFormat="1" applyFont="1" applyFill="1" applyBorder="1">
      <alignment horizontal="right" vertical="center"/>
    </xf>
    <xf numFmtId="3" fontId="1" fillId="35" borderId="11" xfId="0" applyNumberFormat="1" applyFont="1" applyFill="1" applyBorder="1">
      <alignment horizontal="right" vertical="center"/>
    </xf>
    <xf numFmtId="3" fontId="1" fillId="35" borderId="15" xfId="0" applyNumberFormat="1" applyFont="1" applyFill="1" applyBorder="1">
      <alignment horizontal="right" vertical="center"/>
    </xf>
    <xf numFmtId="3" fontId="1" fillId="35" borderId="10" xfId="0" applyNumberFormat="1" applyFont="1" applyFill="1" applyBorder="1">
      <alignment horizontal="right"/>
    </xf>
    <xf numFmtId="3" fontId="22" fillId="38" borderId="16" xfId="0" applyNumberFormat="1" applyFont="1" applyFill="1" applyBorder="1">
      <alignment horizontal="left" vertical="center"/>
    </xf>
    <xf numFmtId="3" fontId="21" fillId="38" borderId="10" xfId="0" applyNumberFormat="1" applyFont="1" applyFill="1" applyBorder="1">
      <alignment horizontal="right" vertical="center" wrapText="1"/>
    </xf>
    <xf numFmtId="3" fontId="21" fillId="38" borderId="10" xfId="0" applyNumberFormat="1" applyFont="1" applyFill="1" applyBorder="1">
      <alignment horizontal="right" vertical="center"/>
    </xf>
    <xf numFmtId="3" fontId="21" fillId="38" borderId="10" xfId="0" applyNumberFormat="1" applyFont="1" applyFill="1" applyBorder="1">
      <alignment horizontal="center" vertical="center"/>
    </xf>
    <xf numFmtId="1" fontId="21" fillId="38" borderId="10" xfId="0" applyNumberFormat="1" applyFont="1" applyFill="1" applyBorder="1">
      <alignment horizontal="right" vertical="center"/>
    </xf>
    <xf numFmtId="0" fontId="1" fillId="0" borderId="0" xfId="0" applyFont="1"/>
    <xf numFmtId="0" fontId="20" fillId="0" borderId="0" xfId="0" applyNumberFormat="1" applyFont="1">
      <alignment horizontal="center" vertical="center"/>
    </xf>
    <xf numFmtId="0" fontId="20" fillId="0" borderId="0" xfId="0" applyNumberFormat="1" applyFont="1">
      <alignment horizontal="center" vertical="center"/>
    </xf>
    <xf numFmtId="0" fontId="1" fillId="0" borderId="0" xfId="0" applyNumberFormat="1" applyFont="1">
      <alignment vertical="center"/>
    </xf>
    <xf numFmtId="0" fontId="1" fillId="33" borderId="0" xfId="0" applyNumberFormat="1" applyFont="1" applyFill="1">
      <alignment vertical="center"/>
    </xf>
    <xf numFmtId="0" fontId="1" fillId="33" borderId="0" xfId="0" applyNumberFormat="1" applyFont="1" applyFill="1">
      <alignment horizontal="right" vertical="center"/>
    </xf>
    <xf numFmtId="4" fontId="22" fillId="35" borderId="19" xfId="0" applyNumberFormat="1" applyFont="1" applyFill="1" applyBorder="1">
      <alignment horizontal="left" vertical="center"/>
    </xf>
    <xf numFmtId="4" fontId="22" fillId="35" borderId="18" xfId="0" applyNumberFormat="1" applyFont="1" applyFill="1" applyBorder="1">
      <alignment horizontal="left" vertical="center"/>
    </xf>
    <xf numFmtId="4" fontId="22" fillId="35" borderId="16" xfId="0" applyNumberFormat="1" applyFont="1" applyFill="1" applyBorder="1">
      <alignment horizontal="left" vertical="center"/>
    </xf>
    <xf numFmtId="4" fontId="22" fillId="35" borderId="0" xfId="0" applyNumberFormat="1" applyFont="1" applyFill="1">
      <alignment horizontal="left" vertical="center"/>
    </xf>
    <xf numFmtId="0" fontId="22" fillId="35" borderId="16" xfId="0" applyFont="1" applyFill="1" applyBorder="1">
      <alignment horizontal="left" vertical="center"/>
    </xf>
    <xf numFmtId="0" fontId="22" fillId="35" borderId="0" xfId="0" applyFont="1" applyFill="1">
      <alignment horizontal="left" vertical="center"/>
    </xf>
    <xf numFmtId="0" fontId="22" fillId="35" borderId="16" xfId="0" applyNumberFormat="1" applyFont="1" applyFill="1" applyBorder="1">
      <alignment horizontal="left" vertical="center"/>
    </xf>
    <xf numFmtId="0" fontId="1" fillId="0" borderId="0" xfId="0" applyNumberFormat="1" applyFont="1">
      <alignment horizontal="right" vertical="center"/>
    </xf>
    <xf numFmtId="3" fontId="22" fillId="38" borderId="16" xfId="0" applyNumberFormat="1" applyFont="1" applyFill="1" applyBorder="1">
      <alignment horizontal="left" vertical="center"/>
    </xf>
    <xf numFmtId="0" fontId="1" fillId="0" borderId="0" xfId="0" applyNumberFormat="1" applyFont="1">
      <alignment horizontal="left" vertical="center"/>
    </xf>
    <xf numFmtId="0" fontId="1" fillId="0" borderId="0" xfId="0" applyNumberFormat="1" applyFont="1"/>
    <xf numFmtId="0" fontId="1" fillId="0" borderId="0" xfId="0" applyNumberFormat="1" applyFont="1"/>
    <xf numFmtId="0" fontId="22" fillId="0" borderId="0" xfId="0" applyNumberFormat="1" applyFont="1">
      <alignment vertical="center"/>
    </xf>
    <xf numFmtId="0" fontId="22" fillId="34" borderId="10" xfId="0" applyNumberFormat="1" applyFont="1" applyFill="1" applyBorder="1">
      <alignment horizontal="center" vertical="center"/>
    </xf>
    <xf numFmtId="0" fontId="22" fillId="0" borderId="0" xfId="0" applyNumberFormat="1" applyFont="1">
      <alignment vertical="center"/>
    </xf>
    <xf numFmtId="0" fontId="22" fillId="0" borderId="10" xfId="0" applyNumberFormat="1" applyFont="1" applyBorder="1">
      <alignment horizontal="center" vertical="center"/>
    </xf>
    <xf numFmtId="0" fontId="1" fillId="34" borderId="10" xfId="0" applyNumberFormat="1" applyFont="1" applyFill="1" applyBorder="1">
      <alignment horizontal="center" vertical="center"/>
    </xf>
    <xf numFmtId="0" fontId="21" fillId="34" borderId="10" xfId="0" applyNumberFormat="1" applyFont="1" applyFill="1" applyBorder="1">
      <alignment vertical="center"/>
    </xf>
    <xf numFmtId="3" fontId="21" fillId="36" borderId="10" xfId="0" applyNumberFormat="1" applyFont="1" applyFill="1" applyBorder="1">
      <alignment horizontal="center" vertical="center"/>
    </xf>
    <xf numFmtId="0" fontId="22" fillId="0" borderId="10" xfId="0" applyNumberFormat="1" applyFont="1" applyBorder="1">
      <alignment vertical="center"/>
    </xf>
    <xf numFmtId="0" fontId="1" fillId="0" borderId="10" xfId="0" applyNumberFormat="1" applyFont="1" applyBorder="1">
      <alignment horizontal="center" vertical="center"/>
    </xf>
    <xf numFmtId="0" fontId="21" fillId="0" borderId="10" xfId="0" applyNumberFormat="1" applyFont="1" applyBorder="1">
      <alignment vertical="center"/>
    </xf>
    <xf numFmtId="3" fontId="21" fillId="0" borderId="10" xfId="0" applyNumberFormat="1" applyFont="1" applyBorder="1">
      <alignment horizontal="center" vertical="center"/>
    </xf>
    <xf numFmtId="0" fontId="21" fillId="34" borderId="10" xfId="0" applyNumberFormat="1" applyFont="1" applyFill="1" applyBorder="1">
      <alignment horizontal="center" vertical="center"/>
    </xf>
    <xf numFmtId="3" fontId="21" fillId="38" borderId="10" xfId="0" applyNumberFormat="1" applyFont="1" applyFill="1" applyBorder="1">
      <alignment horizontal="center" vertical="center"/>
    </xf>
    <xf numFmtId="0" fontId="22" fillId="0" borderId="10" xfId="0" applyNumberFormat="1" applyFont="1" applyBorder="1">
      <alignment horizontal="center" vertical="center"/>
    </xf>
    <xf numFmtId="0" fontId="1" fillId="0" borderId="0" xfId="0" applyNumberFormat="1" applyFont="1">
      <alignment vertical="center"/>
    </xf>
    <xf numFmtId="0" fontId="1" fillId="0" borderId="10" xfId="0" applyNumberFormat="1" applyFont="1" applyBorder="1">
      <alignment vertical="center"/>
    </xf>
    <xf numFmtId="0" fontId="21" fillId="0" borderId="10" xfId="0" applyNumberFormat="1" applyFont="1" applyBorder="1">
      <alignment horizontal="center" vertical="center"/>
    </xf>
    <xf numFmtId="0" fontId="22" fillId="33" borderId="10" xfId="0" applyNumberFormat="1" applyFont="1" applyFill="1" applyBorder="1">
      <alignment horizontal="center" vertical="center"/>
    </xf>
    <xf numFmtId="0" fontId="1" fillId="0" borderId="15" xfId="0" applyNumberFormat="1" applyFont="1" applyBorder="1">
      <alignment vertical="center"/>
    </xf>
    <xf numFmtId="0" fontId="1" fillId="0" borderId="23" xfId="0" applyNumberFormat="1" applyFont="1" applyBorder="1">
      <alignment vertical="center"/>
    </xf>
    <xf numFmtId="3" fontId="21" fillId="35" borderId="0" xfId="0" applyNumberFormat="1" applyFont="1" applyFill="1">
      <alignment horizontal="right" vertical="center"/>
    </xf>
    <xf numFmtId="0" fontId="1" fillId="33" borderId="0" xfId="0" applyNumberFormat="1" applyFont="1" applyFill="1">
      <alignment horizontal="center" vertical="center"/>
    </xf>
    <xf numFmtId="0" fontId="1" fillId="0" borderId="0" xfId="0" applyNumberFormat="1" applyFont="1">
      <alignment vertical="center"/>
    </xf>
    <xf numFmtId="0" fontId="23" fillId="0" borderId="0" xfId="0" applyNumberFormat="1" applyFont="1">
      <alignment horizontal="center" vertical="center"/>
    </xf>
    <xf numFmtId="0" fontId="23" fillId="0" borderId="0" xfId="0" applyNumberFormat="1" applyFont="1">
      <alignment horizontal="center" vertical="center"/>
    </xf>
    <xf numFmtId="0" fontId="24" fillId="0" borderId="0" xfId="0" applyNumberFormat="1" applyFont="1">
      <alignment horizontal="center" vertical="center"/>
    </xf>
    <xf numFmtId="0" fontId="24" fillId="0" borderId="0" xfId="0" applyNumberFormat="1" applyFont="1">
      <alignment horizontal="center" vertical="center"/>
    </xf>
    <xf numFmtId="0" fontId="21" fillId="0" borderId="0" xfId="0" applyNumberFormat="1" applyFont="1">
      <alignment horizontal="right" vertical="center"/>
    </xf>
    <xf numFmtId="0" fontId="25" fillId="34" borderId="10" xfId="0" applyNumberFormat="1" applyFont="1" applyFill="1" applyBorder="1">
      <alignment horizontal="center" vertical="center"/>
    </xf>
    <xf numFmtId="3" fontId="25" fillId="34" borderId="10" xfId="0" applyNumberFormat="1" applyFont="1" applyFill="1" applyBorder="1">
      <alignment horizontal="center" vertical="center"/>
    </xf>
    <xf numFmtId="3" fontId="21" fillId="36" borderId="10" xfId="0" applyNumberFormat="1" applyFont="1" applyFill="1" applyBorder="1">
      <alignment horizontal="right" vertical="center"/>
    </xf>
    <xf numFmtId="0" fontId="21" fillId="34" borderId="10" xfId="0" applyNumberFormat="1" applyFont="1" applyFill="1" applyBorder="1">
      <alignment horizontal="left" vertical="center"/>
    </xf>
    <xf numFmtId="3" fontId="25" fillId="34" borderId="10" xfId="0" applyNumberFormat="1" applyFont="1" applyFill="1" applyBorder="1">
      <alignment horizontal="left" vertical="center"/>
    </xf>
    <xf numFmtId="3" fontId="21" fillId="34" borderId="10" xfId="0" applyNumberFormat="1" applyFont="1" applyFill="1" applyBorder="1">
      <alignment horizontal="left" vertical="center"/>
    </xf>
    <xf numFmtId="3" fontId="21" fillId="35" borderId="10" xfId="0" applyNumberFormat="1" applyFont="1" applyFill="1" applyBorder="1">
      <alignment horizontal="right" vertical="center"/>
    </xf>
    <xf numFmtId="0" fontId="25" fillId="34" borderId="10" xfId="0" applyNumberFormat="1" applyFont="1" applyFill="1" applyBorder="1">
      <alignment horizontal="left" vertical="center"/>
    </xf>
    <xf numFmtId="0" fontId="21" fillId="34" borderId="15" xfId="0" applyNumberFormat="1" applyFont="1" applyFill="1" applyBorder="1">
      <alignment horizontal="left" vertical="center"/>
    </xf>
    <xf numFmtId="3" fontId="25" fillId="34" borderId="15" xfId="0" applyNumberFormat="1" applyFont="1" applyFill="1" applyBorder="1">
      <alignment horizontal="left" vertical="center"/>
    </xf>
    <xf numFmtId="3" fontId="21" fillId="35" borderId="15" xfId="0" applyNumberFormat="1" applyFont="1" applyFill="1" applyBorder="1">
      <alignment horizontal="right" vertical="center"/>
    </xf>
    <xf numFmtId="0" fontId="1" fillId="34" borderId="10" xfId="0" applyNumberFormat="1" applyFont="1" applyFill="1" applyBorder="1">
      <alignment vertical="center"/>
    </xf>
    <xf numFmtId="3" fontId="1" fillId="35" borderId="15" xfId="0" applyNumberFormat="1" applyFont="1" applyFill="1" applyBorder="1">
      <alignment vertical="center"/>
    </xf>
    <xf numFmtId="0" fontId="1" fillId="34" borderId="12" xfId="0" applyNumberFormat="1" applyFont="1" applyFill="1" applyBorder="1">
      <alignment vertical="center"/>
    </xf>
    <xf numFmtId="3" fontId="1" fillId="35" borderId="10" xfId="0" applyNumberFormat="1" applyFont="1" applyFill="1" applyBorder="1">
      <alignment horizontal="right" vertical="center"/>
    </xf>
    <xf numFmtId="3" fontId="1" fillId="35" borderId="11" xfId="0" applyNumberFormat="1" applyFont="1" applyFill="1" applyBorder="1">
      <alignment horizontal="right" vertical="center"/>
    </xf>
    <xf numFmtId="3" fontId="1" fillId="35" borderId="15" xfId="0" applyNumberFormat="1" applyFont="1" applyFill="1" applyBorder="1">
      <alignment horizontal="right" vertical="center"/>
    </xf>
    <xf numFmtId="0" fontId="1" fillId="0" borderId="10" xfId="0" applyNumberFormat="1" applyFont="1" applyBorder="1"/>
    <xf numFmtId="0" fontId="1" fillId="34" borderId="10" xfId="0" applyNumberFormat="1" applyFont="1" applyFill="1" applyBorder="1"/>
    <xf numFmtId="3" fontId="1" fillId="35" borderId="10" xfId="0" applyNumberFormat="1" applyFont="1" applyFill="1" applyBorder="1">
      <alignment horizontal="right"/>
    </xf>
    <xf numFmtId="0" fontId="1" fillId="34" borderId="0" xfId="0" applyNumberFormat="1" applyFont="1" applyFill="1"/>
    <xf numFmtId="0" fontId="24" fillId="33" borderId="0" xfId="0" applyNumberFormat="1" applyFont="1" applyFill="1">
      <alignment horizontal="center" vertical="center"/>
    </xf>
    <xf numFmtId="0" fontId="24" fillId="33" borderId="0" xfId="0" applyNumberFormat="1" applyFont="1" applyFill="1">
      <alignment horizontal="center" vertical="center"/>
    </xf>
    <xf numFmtId="0" fontId="25" fillId="34" borderId="15" xfId="0" applyNumberFormat="1" applyFont="1" applyFill="1" applyBorder="1">
      <alignment horizontal="center" vertical="center"/>
    </xf>
    <xf numFmtId="0" fontId="25" fillId="34" borderId="12" xfId="0" applyNumberFormat="1" applyFont="1" applyFill="1" applyBorder="1">
      <alignment horizontal="center" vertical="center"/>
    </xf>
    <xf numFmtId="0" fontId="25" fillId="34" borderId="12" xfId="0" applyNumberFormat="1" applyFont="1" applyFill="1" applyBorder="1">
      <alignment horizontal="left" vertical="center"/>
    </xf>
    <xf numFmtId="0" fontId="21" fillId="34" borderId="12" xfId="0" applyNumberFormat="1" applyFont="1" applyFill="1" applyBorder="1">
      <alignment horizontal="left" vertical="center"/>
    </xf>
    <xf numFmtId="3" fontId="21" fillId="35" borderId="11" xfId="0" applyNumberFormat="1" applyFont="1" applyFill="1" applyBorder="1">
      <alignment horizontal="right" vertical="center"/>
    </xf>
    <xf numFmtId="0" fontId="21" fillId="34" borderId="21" xfId="0" applyNumberFormat="1" applyFont="1" applyFill="1" applyBorder="1">
      <alignment horizontal="left" vertical="center"/>
    </xf>
    <xf numFmtId="3" fontId="21" fillId="35" borderId="14" xfId="0" applyNumberFormat="1" applyFont="1" applyFill="1" applyBorder="1">
      <alignment horizontal="right" vertical="center"/>
    </xf>
    <xf numFmtId="0" fontId="25" fillId="34" borderId="10" xfId="0" applyNumberFormat="1" applyFont="1" applyFill="1" applyBorder="1">
      <alignment vertical="center"/>
    </xf>
    <xf numFmtId="3" fontId="21" fillId="36" borderId="13" xfId="0" applyNumberFormat="1" applyFont="1" applyFill="1" applyBorder="1">
      <alignment horizontal="right" vertical="center"/>
    </xf>
    <xf numFmtId="3" fontId="21" fillId="35" borderId="17" xfId="0" applyNumberFormat="1" applyFont="1" applyFill="1" applyBorder="1">
      <alignment horizontal="right" vertical="center"/>
    </xf>
    <xf numFmtId="3" fontId="21" fillId="35" borderId="13" xfId="0" applyNumberFormat="1" applyFont="1" applyFill="1" applyBorder="1">
      <alignment horizontal="right" vertical="center"/>
    </xf>
    <xf numFmtId="0" fontId="21" fillId="34" borderId="11" xfId="0" applyNumberFormat="1" applyFont="1" applyFill="1" applyBorder="1">
      <alignment horizontal="left" vertical="center"/>
    </xf>
    <xf numFmtId="0" fontId="25" fillId="34" borderId="22" xfId="0" applyNumberFormat="1" applyFont="1" applyFill="1" applyBorder="1">
      <alignment horizontal="left" vertical="center"/>
    </xf>
    <xf numFmtId="3" fontId="21" fillId="36" borderId="15" xfId="0" applyNumberFormat="1" applyFont="1" applyFill="1" applyBorder="1">
      <alignment horizontal="right" vertical="center"/>
    </xf>
    <xf numFmtId="0" fontId="25" fillId="34" borderId="14" xfId="0" applyNumberFormat="1" applyFont="1" applyFill="1" applyBorder="1">
      <alignment horizontal="center" vertical="center"/>
    </xf>
    <xf numFmtId="0" fontId="25" fillId="34" borderId="16" xfId="0" applyNumberFormat="1" applyFont="1" applyFill="1" applyBorder="1">
      <alignment horizontal="left" vertical="center"/>
    </xf>
    <xf numFmtId="3" fontId="25" fillId="34" borderId="16" xfId="0" applyNumberFormat="1" applyFont="1" applyFill="1" applyBorder="1">
      <alignment horizontal="left" vertical="center"/>
    </xf>
    <xf numFmtId="3" fontId="21" fillId="38" borderId="10" xfId="0" applyNumberFormat="1" applyFont="1" applyFill="1" applyBorder="1">
      <alignment horizontal="right" vertical="center"/>
    </xf>
    <xf numFmtId="3" fontId="21" fillId="34" borderId="16" xfId="0" applyNumberFormat="1" applyFont="1" applyFill="1" applyBorder="1">
      <alignment horizontal="left" vertical="center"/>
    </xf>
    <xf numFmtId="3" fontId="21" fillId="36" borderId="11" xfId="0" applyNumberFormat="1" applyFont="1" applyFill="1" applyBorder="1">
      <alignment horizontal="right" vertical="center"/>
    </xf>
    <xf numFmtId="3" fontId="21" fillId="34" borderId="18" xfId="0" applyNumberFormat="1" applyFont="1" applyFill="1" applyBorder="1">
      <alignment horizontal="left" vertical="center"/>
    </xf>
    <xf numFmtId="3" fontId="21" fillId="34" borderId="19" xfId="0" applyNumberFormat="1" applyFont="1" applyFill="1" applyBorder="1">
      <alignment horizontal="left" vertical="center"/>
    </xf>
    <xf numFmtId="0" fontId="1" fillId="34" borderId="13" xfId="0" applyNumberFormat="1" applyFont="1" applyFill="1" applyBorder="1"/>
    <xf numFmtId="3" fontId="1" fillId="34" borderId="20" xfId="0" applyNumberFormat="1" applyFont="1" applyFill="1" applyBorder="1">
      <alignment horizontal="right" vertical="center"/>
    </xf>
    <xf numFmtId="3" fontId="21" fillId="34" borderId="13" xfId="0" applyNumberFormat="1" applyFont="1" applyFill="1" applyBorder="1">
      <alignment horizontal="left" vertical="center"/>
    </xf>
    <xf numFmtId="3" fontId="21" fillId="34" borderId="17" xfId="0" applyNumberFormat="1" applyFont="1" applyFill="1" applyBorder="1">
      <alignment horizontal="right" vertical="center"/>
    </xf>
    <xf numFmtId="0" fontId="21" fillId="34" borderId="13" xfId="0" applyNumberFormat="1" applyFont="1" applyFill="1" applyBorder="1">
      <alignment horizontal="left" vertical="center"/>
    </xf>
    <xf numFmtId="3" fontId="21" fillId="34" borderId="13" xfId="0" applyNumberFormat="1" applyFont="1" applyFill="1" applyBorder="1">
      <alignment horizontal="right" vertical="center"/>
    </xf>
    <xf numFmtId="0" fontId="21" fillId="34" borderId="12" xfId="0" applyNumberFormat="1" applyFont="1" applyFill="1" applyBorder="1">
      <alignment horizontal="center" vertical="center"/>
    </xf>
    <xf numFmtId="0" fontId="21" fillId="34" borderId="13" xfId="0" applyNumberFormat="1" applyFont="1" applyFill="1" applyBorder="1">
      <alignment horizontal="center" vertical="center"/>
    </xf>
    <xf numFmtId="0" fontId="25" fillId="34" borderId="10" xfId="0" applyNumberFormat="1" applyFont="1" applyFill="1" applyBorder="1">
      <alignment horizontal="center" vertical="center"/>
    </xf>
    <xf numFmtId="0" fontId="25" fillId="34" borderId="10" xfId="0" applyNumberFormat="1" applyFont="1" applyFill="1" applyBorder="1">
      <alignment horizontal="center" vertical="center" wrapText="1"/>
    </xf>
    <xf numFmtId="0" fontId="25" fillId="34" borderId="15" xfId="0" applyNumberFormat="1" applyFont="1" applyFill="1" applyBorder="1">
      <alignment horizontal="center" vertical="center"/>
    </xf>
    <xf numFmtId="0" fontId="25" fillId="34" borderId="15" xfId="0" applyNumberFormat="1" applyFont="1" applyFill="1" applyBorder="1">
      <alignment horizontal="center" vertical="center" wrapText="1"/>
    </xf>
    <xf numFmtId="0" fontId="25" fillId="34" borderId="12" xfId="0" applyNumberFormat="1" applyFont="1" applyFill="1" applyBorder="1">
      <alignment vertical="center"/>
    </xf>
    <xf numFmtId="0" fontId="21" fillId="34" borderId="12" xfId="0" applyNumberFormat="1" applyFont="1" applyFill="1" applyBorder="1">
      <alignment vertical="center"/>
    </xf>
    <xf numFmtId="0" fontId="21" fillId="0" borderId="19" xfId="0" applyNumberFormat="1" applyFont="1" applyBorder="1">
      <alignment horizontal="right" vertical="center"/>
    </xf>
    <xf numFmtId="0" fontId="25" fillId="34" borderId="11" xfId="0" applyNumberFormat="1" applyFont="1" applyFill="1" applyBorder="1">
      <alignment horizontal="center" vertical="center"/>
    </xf>
    <xf numFmtId="0" fontId="25" fillId="34" borderId="22" xfId="0" applyNumberFormat="1" applyFont="1" applyFill="1" applyBorder="1">
      <alignment horizontal="center" vertical="center" wrapText="1"/>
    </xf>
    <xf numFmtId="0" fontId="25" fillId="34" borderId="17" xfId="0" applyNumberFormat="1" applyFont="1" applyFill="1" applyBorder="1">
      <alignment horizontal="center" vertical="center" wrapText="1"/>
    </xf>
    <xf numFmtId="0" fontId="25" fillId="34" borderId="11" xfId="0" applyNumberFormat="1" applyFont="1" applyFill="1" applyBorder="1">
      <alignment horizontal="center" vertical="center" wrapText="1"/>
    </xf>
    <xf numFmtId="0" fontId="25" fillId="34" borderId="21" xfId="0" applyNumberFormat="1" applyFont="1" applyFill="1" applyBorder="1">
      <alignment horizontal="center" vertical="center" wrapText="1"/>
    </xf>
    <xf numFmtId="0" fontId="25" fillId="34" borderId="14" xfId="0" applyNumberFormat="1" applyFont="1" applyFill="1" applyBorder="1">
      <alignment horizontal="center" vertical="center" wrapText="1"/>
    </xf>
    <xf numFmtId="0" fontId="21" fillId="34" borderId="10" xfId="0" applyNumberFormat="1" applyFont="1" applyFill="1" applyBorder="1">
      <alignment horizontal="left" vertical="top"/>
    </xf>
    <xf numFmtId="3" fontId="21" fillId="36" borderId="12" xfId="0" applyNumberFormat="1" applyFont="1" applyFill="1" applyBorder="1">
      <alignment horizontal="right" vertical="center"/>
    </xf>
    <xf numFmtId="0" fontId="1" fillId="0" borderId="0" xfId="0" applyNumberFormat="1" applyFont="1"/>
    <xf numFmtId="0" fontId="21" fillId="33" borderId="0" xfId="0" applyNumberFormat="1" applyFont="1" applyFill="1">
      <alignment horizontal="right" vertical="center"/>
    </xf>
    <xf numFmtId="0" fontId="25" fillId="34" borderId="10" xfId="0" applyNumberFormat="1" applyFont="1" applyFill="1" applyBorder="1">
      <alignment horizontal="center" vertical="center" wrapText="1"/>
    </xf>
    <xf numFmtId="0" fontId="25" fillId="34" borderId="10" xfId="0" applyNumberFormat="1" applyFont="1" applyFill="1" applyBorder="1">
      <alignment horizontal="left" vertical="center" wrapText="1"/>
    </xf>
    <xf numFmtId="1" fontId="21" fillId="34" borderId="10" xfId="0" applyNumberFormat="1" applyFont="1" applyFill="1" applyBorder="1">
      <alignment horizontal="left" vertical="center"/>
    </xf>
    <xf numFmtId="3" fontId="21" fillId="36" borderId="10" xfId="0" applyNumberFormat="1" applyFont="1" applyFill="1" applyBorder="1">
      <alignment horizontal="right" vertical="center" wrapText="1"/>
    </xf>
    <xf numFmtId="0" fontId="1" fillId="34" borderId="10" xfId="0" applyNumberFormat="1" applyFont="1" applyFill="1" applyBorder="1">
      <alignment horizontal="left"/>
    </xf>
    <xf numFmtId="0" fontId="1" fillId="34" borderId="10" xfId="0" applyNumberFormat="1" applyFont="1" applyFill="1" applyBorder="1">
      <alignment horizontal="right"/>
    </xf>
    <xf numFmtId="0" fontId="21" fillId="34" borderId="10" xfId="0" applyNumberFormat="1" applyFont="1" applyFill="1" applyBorder="1">
      <alignment horizontal="left" vertical="center" wrapText="1"/>
    </xf>
    <xf numFmtId="3" fontId="21" fillId="34" borderId="10" xfId="0" applyNumberFormat="1" applyFont="1" applyFill="1" applyBorder="1">
      <alignment horizontal="right" vertical="center"/>
    </xf>
    <xf numFmtId="3" fontId="25" fillId="34" borderId="10" xfId="0" applyNumberFormat="1" applyFont="1" applyFill="1" applyBorder="1">
      <alignment horizontal="right" vertical="center" wrapText="1"/>
    </xf>
    <xf numFmtId="3" fontId="21" fillId="35" borderId="10" xfId="0" applyNumberFormat="1" applyFont="1" applyFill="1" applyBorder="1">
      <alignment horizontal="right" vertical="center" wrapText="1"/>
    </xf>
    <xf numFmtId="3" fontId="21" fillId="38" borderId="10" xfId="0" applyNumberFormat="1" applyFont="1" applyFill="1" applyBorder="1">
      <alignment horizontal="right" vertical="center" wrapText="1"/>
    </xf>
    <xf numFmtId="3" fontId="1" fillId="34" borderId="10" xfId="0" applyNumberFormat="1" applyFont="1" applyFill="1" applyBorder="1">
      <alignment horizontal="right"/>
    </xf>
    <xf numFmtId="3" fontId="21" fillId="36" borderId="12" xfId="0" applyNumberFormat="1" applyFont="1" applyFill="1" applyBorder="1">
      <alignment horizontal="right" vertical="center" wrapText="1"/>
    </xf>
    <xf numFmtId="0" fontId="1" fillId="37" borderId="0" xfId="0" applyNumberFormat="1" applyFont="1" applyFill="1"/>
    <xf numFmtId="3" fontId="1" fillId="37" borderId="0" xfId="0" applyNumberFormat="1" applyFont="1" applyFill="1"/>
    <xf numFmtId="0" fontId="21" fillId="34" borderId="16" xfId="0" applyNumberFormat="1" applyFont="1" applyFill="1" applyBorder="1">
      <alignment horizontal="left" vertical="center"/>
    </xf>
    <xf numFmtId="0" fontId="21" fillId="34" borderId="16" xfId="0" applyNumberFormat="1" applyFont="1" applyFill="1" applyBorder="1">
      <alignment vertical="center"/>
    </xf>
    <xf numFmtId="0" fontId="21" fillId="34" borderId="16" xfId="0" applyNumberFormat="1" applyFont="1" applyFill="1" applyBorder="1">
      <alignment horizontal="center" vertical="center"/>
    </xf>
    <xf numFmtId="0" fontId="25" fillId="34" borderId="15" xfId="0" applyNumberFormat="1" applyFont="1" applyFill="1" applyBorder="1">
      <alignment horizontal="center" vertical="center" wrapText="1"/>
    </xf>
    <xf numFmtId="0" fontId="25" fillId="34" borderId="17" xfId="0" applyNumberFormat="1" applyFont="1" applyFill="1" applyBorder="1">
      <alignment horizontal="center" vertical="center"/>
    </xf>
    <xf numFmtId="0" fontId="25" fillId="34" borderId="23" xfId="0" applyNumberFormat="1" applyFont="1" applyFill="1" applyBorder="1">
      <alignment horizontal="center" vertical="center" wrapText="1"/>
    </xf>
    <xf numFmtId="0" fontId="25" fillId="34" borderId="12" xfId="0" applyNumberFormat="1" applyFont="1" applyFill="1" applyBorder="1">
      <alignment horizontal="center" vertical="center" wrapText="1"/>
    </xf>
    <xf numFmtId="0" fontId="25" fillId="34" borderId="12" xfId="0" applyNumberFormat="1" applyFont="1" applyFill="1" applyBorder="1">
      <alignment horizontal="left" vertical="center" wrapText="1"/>
    </xf>
    <xf numFmtId="0" fontId="21" fillId="34" borderId="12" xfId="0" applyNumberFormat="1" applyFont="1" applyFill="1" applyBorder="1">
      <alignment horizontal="left" vertical="center" wrapText="1"/>
    </xf>
    <xf numFmtId="3" fontId="21" fillId="35" borderId="16" xfId="0" applyNumberFormat="1" applyFont="1" applyFill="1" applyBorder="1">
      <alignment horizontal="right" vertical="center"/>
    </xf>
    <xf numFmtId="3" fontId="21" fillId="35" borderId="12" xfId="0" applyNumberFormat="1" applyFont="1" applyFill="1" applyBorder="1">
      <alignment horizontal="right" vertical="center"/>
    </xf>
    <xf numFmtId="3" fontId="21" fillId="34" borderId="15" xfId="0" applyNumberFormat="1" applyFont="1" applyFill="1" applyBorder="1">
      <alignment horizontal="left" vertical="center"/>
    </xf>
    <xf numFmtId="3" fontId="21" fillId="34" borderId="11" xfId="0" applyNumberFormat="1" applyFont="1" applyFill="1" applyBorder="1">
      <alignment horizontal="left" vertical="center"/>
    </xf>
    <xf numFmtId="3" fontId="25" fillId="34" borderId="10" xfId="0" applyNumberFormat="1" applyFont="1" applyFill="1" applyBorder="1">
      <alignment vertical="center"/>
    </xf>
    <xf numFmtId="3" fontId="21" fillId="34" borderId="10" xfId="0" applyNumberFormat="1" applyFont="1" applyFill="1" applyBorder="1">
      <alignment vertical="center"/>
    </xf>
    <xf numFmtId="3" fontId="25" fillId="34" borderId="12" xfId="0" applyNumberFormat="1" applyFont="1" applyFill="1" applyBorder="1">
      <alignment vertical="center"/>
    </xf>
    <xf numFmtId="3" fontId="21" fillId="34" borderId="12" xfId="0" applyNumberFormat="1" applyFont="1" applyFill="1" applyBorder="1">
      <alignment vertical="center"/>
    </xf>
    <xf numFmtId="3" fontId="21" fillId="36" borderId="23" xfId="0" applyNumberFormat="1" applyFont="1" applyFill="1" applyBorder="1">
      <alignment horizontal="right" vertical="center"/>
    </xf>
    <xf numFmtId="0" fontId="1" fillId="34" borderId="12" xfId="0" applyNumberFormat="1" applyFont="1" applyFill="1" applyBorder="1"/>
    <xf numFmtId="3" fontId="1" fillId="34" borderId="13" xfId="0" applyNumberFormat="1" applyFont="1" applyFill="1" applyBorder="1"/>
    <xf numFmtId="3" fontId="1" fillId="34" borderId="10" xfId="0" applyNumberFormat="1" applyFont="1" applyFill="1" applyBorder="1"/>
    <xf numFmtId="0" fontId="1" fillId="34" borderId="15" xfId="0" applyNumberFormat="1" applyFont="1" applyFill="1" applyBorder="1"/>
    <xf numFmtId="0" fontId="1" fillId="34" borderId="21" xfId="0" applyNumberFormat="1" applyFont="1" applyFill="1" applyBorder="1"/>
    <xf numFmtId="3" fontId="1" fillId="34" borderId="23" xfId="0" applyNumberFormat="1" applyFont="1" applyFill="1" applyBorder="1">
      <alignment vertical="center"/>
    </xf>
    <xf numFmtId="3" fontId="1" fillId="34" borderId="15" xfId="0" applyNumberFormat="1" applyFont="1" applyFill="1" applyBorder="1"/>
    <xf numFmtId="0" fontId="21" fillId="36" borderId="10" xfId="0" applyNumberFormat="1" applyFont="1" applyFill="1" applyBorder="1">
      <alignment horizontal="right"/>
    </xf>
    <xf numFmtId="4" fontId="21" fillId="35" borderId="12" xfId="0" applyNumberFormat="1" applyFont="1" applyFill="1" applyBorder="1">
      <alignment vertical="center"/>
    </xf>
    <xf numFmtId="0" fontId="21" fillId="34" borderId="21" xfId="0" applyNumberFormat="1" applyFont="1" applyFill="1" applyBorder="1">
      <alignment vertical="center"/>
    </xf>
    <xf numFmtId="0" fontId="21" fillId="35" borderId="12" xfId="0" applyNumberFormat="1" applyFont="1" applyFill="1" applyBorder="1">
      <alignment vertical="center"/>
    </xf>
    <xf numFmtId="0" fontId="21" fillId="34" borderId="22" xfId="0" applyNumberFormat="1" applyFont="1" applyFill="1" applyBorder="1">
      <alignment vertical="center"/>
    </xf>
    <xf numFmtId="3" fontId="21" fillId="35" borderId="23" xfId="0" applyNumberFormat="1" applyFont="1" applyFill="1" applyBorder="1">
      <alignment horizontal="right" vertical="center"/>
    </xf>
    <xf numFmtId="4" fontId="21" fillId="35" borderId="10" xfId="0" applyNumberFormat="1" applyFont="1" applyFill="1" applyBorder="1">
      <alignment vertical="center"/>
    </xf>
    <xf numFmtId="0" fontId="21" fillId="34" borderId="16" xfId="0" applyNumberFormat="1" applyFont="1" applyFill="1" applyBorder="1">
      <alignment vertical="center" wrapText="1"/>
    </xf>
    <xf numFmtId="0" fontId="21" fillId="34" borderId="12" xfId="0" applyNumberFormat="1" applyFont="1" applyFill="1" applyBorder="1">
      <alignment vertical="center" wrapText="1"/>
    </xf>
    <xf numFmtId="0" fontId="25" fillId="34" borderId="16" xfId="0" applyNumberFormat="1" applyFont="1" applyFill="1" applyBorder="1">
      <alignment horizontal="center" vertical="center"/>
    </xf>
    <xf numFmtId="0" fontId="21" fillId="33" borderId="19" xfId="0" applyNumberFormat="1" applyFont="1" applyFill="1" applyBorder="1">
      <alignment horizontal="right" vertical="center"/>
    </xf>
    <xf numFmtId="0" fontId="25" fillId="34" borderId="11" xfId="0" applyNumberFormat="1" applyFont="1" applyFill="1" applyBorder="1">
      <alignment horizontal="center" vertical="center"/>
    </xf>
    <xf numFmtId="0" fontId="25" fillId="34" borderId="11" xfId="0" applyNumberFormat="1" applyFont="1" applyFill="1" applyBorder="1">
      <alignment horizontal="center" vertical="center" wrapText="1"/>
    </xf>
    <xf numFmtId="3" fontId="1" fillId="34" borderId="10" xfId="0" applyNumberFormat="1" applyFont="1" applyFill="1" applyBorder="1">
      <alignment horizontal="right" vertical="center"/>
    </xf>
    <xf numFmtId="0" fontId="21" fillId="34" borderId="10" xfId="0" applyNumberFormat="1" applyFont="1" applyFill="1" applyBorder="1"/>
    <xf numFmtId="3" fontId="1" fillId="34" borderId="11" xfId="0" applyNumberFormat="1" applyFont="1" applyFill="1" applyBorder="1">
      <alignment horizontal="right" vertical="center"/>
    </xf>
    <xf numFmtId="0" fontId="25" fillId="34" borderId="15" xfId="0" applyNumberFormat="1" applyFont="1" applyFill="1" applyBorder="1">
      <alignment horizontal="left" vertical="center" wrapText="1"/>
    </xf>
    <xf numFmtId="0" fontId="25" fillId="34" borderId="16" xfId="0" applyNumberFormat="1" applyFont="1" applyFill="1" applyBorder="1">
      <alignment horizontal="left" vertical="center" wrapText="1"/>
    </xf>
    <xf numFmtId="0" fontId="25" fillId="34" borderId="12" xfId="0" applyNumberFormat="1" applyFont="1" applyFill="1" applyBorder="1">
      <alignment vertical="center" wrapText="1"/>
    </xf>
    <xf numFmtId="0" fontId="21" fillId="34" borderId="16" xfId="0" applyNumberFormat="1" applyFont="1" applyFill="1" applyBorder="1">
      <alignment horizontal="left" vertical="center" wrapText="1"/>
    </xf>
    <xf numFmtId="0" fontId="21" fillId="34" borderId="12" xfId="0" applyNumberFormat="1" applyFont="1" applyFill="1" applyBorder="1">
      <alignment vertical="center" wrapText="1"/>
    </xf>
    <xf numFmtId="3" fontId="21" fillId="34" borderId="21" xfId="0" applyNumberFormat="1" applyFont="1" applyFill="1" applyBorder="1">
      <alignment horizontal="left" vertical="center"/>
    </xf>
    <xf numFmtId="3" fontId="1" fillId="0" borderId="0" xfId="0" applyNumberFormat="1" applyFont="1"/>
    <xf numFmtId="3" fontId="21" fillId="34" borderId="16" xfId="0" applyNumberFormat="1" applyFont="1" applyFill="1" applyBorder="1">
      <alignment horizontal="left" vertical="center" wrapText="1"/>
    </xf>
    <xf numFmtId="67" fontId="21" fillId="34" borderId="16" xfId="0" applyNumberFormat="1" applyFont="1" applyFill="1" applyBorder="1">
      <alignment horizontal="left" vertical="center" wrapText="1"/>
    </xf>
    <xf numFmtId="0" fontId="25" fillId="34" borderId="16" xfId="0" applyNumberFormat="1" applyFont="1" applyFill="1" applyBorder="1">
      <alignment vertical="center"/>
    </xf>
    <xf numFmtId="0" fontId="1" fillId="0" borderId="0" xfId="0" applyNumberFormat="1" applyFont="1"/>
    <xf numFmtId="0" fontId="1" fillId="0" borderId="0" xfId="0" applyNumberFormat="1" applyFont="1">
      <alignment vertical="center"/>
    </xf>
    <xf numFmtId="0" fontId="25" fillId="34" borderId="23" xfId="0" applyNumberFormat="1" applyFont="1" applyFill="1" applyBorder="1">
      <alignment horizontal="center" vertical="center"/>
    </xf>
    <xf numFmtId="3" fontId="1" fillId="34" borderId="10" xfId="0" applyNumberFormat="1" applyFont="1" applyFill="1" applyBorder="1">
      <alignment horizontal="right" vertical="center"/>
    </xf>
    <xf numFmtId="0" fontId="25" fillId="34" borderId="14" xfId="0" applyNumberFormat="1" applyFont="1" applyFill="1" applyBorder="1">
      <alignment horizontal="center" vertical="center" wrapText="1"/>
    </xf>
    <xf numFmtId="0" fontId="25" fillId="34" borderId="20" xfId="0" applyNumberFormat="1" applyFont="1" applyFill="1" applyBorder="1">
      <alignment horizontal="center" vertical="center" wrapText="1"/>
    </xf>
    <xf numFmtId="0" fontId="21" fillId="34" borderId="12" xfId="0" applyNumberFormat="1" applyFont="1" applyFill="1" applyBorder="1"/>
    <xf numFmtId="1" fontId="21" fillId="36" borderId="10" xfId="0" applyNumberFormat="1" applyFont="1" applyFill="1" applyBorder="1">
      <alignment horizontal="right" vertical="center"/>
    </xf>
    <xf numFmtId="1" fontId="21" fillId="35" borderId="11" xfId="0" applyNumberFormat="1" applyFont="1" applyFill="1" applyBorder="1">
      <alignment horizontal="right" vertical="center"/>
    </xf>
    <xf numFmtId="1" fontId="21" fillId="35" borderId="10" xfId="0" applyNumberFormat="1" applyFont="1" applyFill="1" applyBorder="1">
      <alignment horizontal="right" vertical="center"/>
    </xf>
    <xf numFmtId="1" fontId="21" fillId="38" borderId="10" xfId="0" applyNumberFormat="1" applyFont="1" applyFill="1" applyBorder="1">
      <alignment horizontal="right" vertical="center"/>
    </xf>
    <xf numFmtId="1" fontId="21" fillId="34" borderId="23" xfId="0" applyNumberFormat="1" applyFont="1" applyFill="1" applyBorder="1">
      <alignment horizontal="right" vertical="center"/>
    </xf>
    <xf numFmtId="1" fontId="21" fillId="36" borderId="13" xfId="0" applyNumberFormat="1" applyFont="1" applyFill="1" applyBorder="1">
      <alignment horizontal="right" vertical="center"/>
    </xf>
    <xf numFmtId="1" fontId="21" fillId="36" borderId="11" xfId="0" applyNumberFormat="1" applyFont="1" applyFill="1" applyBorder="1">
      <alignment horizontal="right" vertical="center"/>
    </xf>
    <xf numFmtId="1" fontId="21" fillId="35" borderId="15" xfId="0" applyNumberFormat="1" applyFont="1" applyFill="1" applyBorder="1">
      <alignment horizontal="right" vertical="center"/>
    </xf>
    <xf numFmtId="0" fontId="21" fillId="34" borderId="12" xfId="0" applyNumberFormat="1" applyFont="1" applyFill="1" applyBorder="1">
      <alignment vertical="center"/>
    </xf>
    <xf numFmtId="9" fontId="21" fillId="34" borderId="12" xfId="0" applyNumberFormat="1" applyFont="1" applyFill="1" applyBorder="1">
      <alignment horizontal="left" vertical="center"/>
    </xf>
    <xf numFmtId="4" fontId="21" fillId="36" borderId="10" xfId="0" applyNumberFormat="1" applyFont="1" applyFill="1" applyBorder="1">
      <alignment horizontal="right"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sharedStrings" Target="sharedStrings.xml"/><Relationship Id="rId36"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58B93-7988-3CE8-6A48-7DE6AF5A18B9}" mc:Ignorable="x14ac">
  <dimension ref="A1:CV100"/>
  <sheetViews>
    <sheetView topLeftCell="A1" workbookViewId="0" showZeros="0">
      <selection activeCell="A1" sqref="A1"/>
    </sheetView>
  </sheetViews>
  <sheetFormatPr defaultColWidth="9.00390625" customHeight="1" defaultRowHeight="12.75"/>
  <sheetData>
    <row customHeight="1" ht="12.75">
      <c r="G1" s="245" t="s">
        <v>0</v>
      </c>
      <c s="245" t="s">
        <v>1</v>
      </c>
      <c s="245" t="s">
        <v>2</v>
      </c>
    </row>
    <row customHeight="1" ht="12.75">
      <c s="245" t="s">
        <v>3</v>
      </c>
      <c s="245" t="s">
        <v>4</v>
      </c>
      <c r="G2" s="245" t="s">
        <v>5</v>
      </c>
      <c s="245" t="s">
        <v>6</v>
      </c>
      <c s="245" t="s">
        <v>7</v>
      </c>
    </row>
    <row customHeight="1" ht="12.75">
      <c s="245" t="s">
        <v>8</v>
      </c>
      <c s="245" t="s">
        <v>9</v>
      </c>
      <c r="G3" s="245" t="s">
        <v>10</v>
      </c>
      <c s="245" t="s">
        <v>11</v>
      </c>
      <c s="245" t="s">
        <v>12</v>
      </c>
    </row>
    <row customHeight="1" ht="12.75">
      <c s="245" t="s">
        <v>13</v>
      </c>
      <c s="245" t="s">
        <v>14</v>
      </c>
      <c r="G4" s="245" t="s">
        <v>15</v>
      </c>
      <c s="245" t="s">
        <v>16</v>
      </c>
      <c s="245" t="s">
        <v>17</v>
      </c>
    </row>
    <row customHeight="1" ht="12.75">
      <c s="245" t="s">
        <v>18</v>
      </c>
      <c s="245" t="s">
        <v>19</v>
      </c>
      <c r="G5" s="245" t="s">
        <v>20</v>
      </c>
      <c s="245" t="s">
        <v>21</v>
      </c>
      <c s="245" t="s">
        <v>22</v>
      </c>
    </row>
    <row customHeight="1" ht="12.75">
      <c s="245" t="s">
        <v>23</v>
      </c>
      <c s="245" t="s">
        <v>24</v>
      </c>
      <c r="G6" s="245" t="s">
        <v>25</v>
      </c>
      <c s="245" t="s">
        <v>26</v>
      </c>
      <c s="245" t="s">
        <v>27</v>
      </c>
    </row>
    <row customHeight="1" ht="12.75">
      <c s="245" t="s">
        <v>28</v>
      </c>
      <c s="245" t="s">
        <v>29</v>
      </c>
      <c r="G7" s="245" t="s">
        <v>30</v>
      </c>
      <c s="245" t="s">
        <v>31</v>
      </c>
      <c s="245" t="s">
        <v>32</v>
      </c>
    </row>
    <row customHeight="1" ht="12.75">
      <c s="245" t="s">
        <v>33</v>
      </c>
      <c s="245" t="s">
        <v>29</v>
      </c>
      <c r="G8" s="245" t="s">
        <v>34</v>
      </c>
      <c s="245" t="s">
        <v>35</v>
      </c>
      <c s="245" t="s">
        <v>36</v>
      </c>
    </row>
    <row customHeight="1" ht="12.75">
      <c s="245" t="s">
        <v>37</v>
      </c>
      <c s="245" t="s">
        <v>38</v>
      </c>
      <c r="G9" s="245" t="s">
        <v>39</v>
      </c>
      <c s="245" t="s">
        <v>40</v>
      </c>
      <c s="245" t="s">
        <v>41</v>
      </c>
    </row>
    <row customHeight="1" ht="12.75">
      <c s="245" t="s">
        <v>42</v>
      </c>
      <c s="245" t="s">
        <v>43</v>
      </c>
      <c r="G10" s="245" t="s">
        <v>44</v>
      </c>
      <c s="245" t="s">
        <v>45</v>
      </c>
      <c s="245" t="s">
        <v>46</v>
      </c>
    </row>
    <row customHeight="1" ht="12.75">
      <c r="G11" s="245" t="s">
        <v>47</v>
      </c>
      <c s="245" t="s">
        <v>48</v>
      </c>
      <c s="245" t="s">
        <v>49</v>
      </c>
    </row>
    <row customHeight="1" ht="12.75">
      <c s="245" t="s">
        <v>50</v>
      </c>
      <c s="245" t="s">
        <v>51</v>
      </c>
      <c r="G12" s="245" t="s">
        <v>52</v>
      </c>
      <c s="245" t="s">
        <v>53</v>
      </c>
      <c s="245" t="s">
        <v>54</v>
      </c>
    </row>
    <row customHeight="1" ht="12.75">
      <c s="245" t="s">
        <v>55</v>
      </c>
      <c s="245" t="s">
        <v>56</v>
      </c>
      <c r="G13" s="245" t="s">
        <v>57</v>
      </c>
      <c s="245" t="s">
        <v>58</v>
      </c>
      <c s="245" t="s">
        <v>59</v>
      </c>
    </row>
    <row customHeight="1" ht="12.75">
      <c s="245" t="s">
        <v>60</v>
      </c>
      <c s="245" t="s">
        <v>51</v>
      </c>
      <c r="G14" s="245" t="s">
        <v>61</v>
      </c>
      <c s="245" t="s">
        <v>62</v>
      </c>
      <c s="245" t="s">
        <v>63</v>
      </c>
    </row>
    <row customHeight="1" ht="12.75">
      <c s="245" t="s">
        <v>64</v>
      </c>
      <c s="245" t="s">
        <v>56</v>
      </c>
      <c r="G15" s="245" t="s">
        <v>65</v>
      </c>
      <c s="245" t="s">
        <v>66</v>
      </c>
      <c s="245" t="s">
        <v>67</v>
      </c>
    </row>
    <row customHeight="1" ht="12.75">
      <c s="245" t="s">
        <v>68</v>
      </c>
      <c s="245" t="s">
        <v>69</v>
      </c>
      <c r="G16" s="245" t="s">
        <v>70</v>
      </c>
      <c s="245" t="s">
        <v>71</v>
      </c>
      <c s="245" t="s">
        <v>72</v>
      </c>
    </row>
    <row customHeight="1" ht="12.75">
      <c s="245" t="s">
        <v>73</v>
      </c>
      <c s="245" t="s">
        <v>74</v>
      </c>
      <c r="G17" s="245" t="s">
        <v>75</v>
      </c>
      <c s="245" t="s">
        <v>76</v>
      </c>
      <c s="245" t="s">
        <v>77</v>
      </c>
    </row>
    <row customHeight="1" ht="12.75">
      <c s="245" t="s">
        <v>78</v>
      </c>
      <c s="245" t="s">
        <v>79</v>
      </c>
      <c r="G18" s="245" t="s">
        <v>80</v>
      </c>
      <c s="245" t="s">
        <v>81</v>
      </c>
      <c s="245" t="s">
        <v>82</v>
      </c>
    </row>
    <row customHeight="1" ht="12.75">
      <c s="245" t="s">
        <v>83</v>
      </c>
      <c s="245" t="s">
        <v>84</v>
      </c>
      <c r="G19" s="245" t="s">
        <v>85</v>
      </c>
      <c s="245" t="s">
        <v>86</v>
      </c>
      <c s="245" t="s">
        <v>87</v>
      </c>
    </row>
    <row customHeight="1" ht="12.75">
      <c r="G20" s="245" t="s">
        <v>88</v>
      </c>
      <c s="245" t="s">
        <v>89</v>
      </c>
      <c s="245" t="s">
        <v>90</v>
      </c>
    </row>
    <row customHeight="1" ht="12.75">
      <c r="G21" s="245" t="s">
        <v>91</v>
      </c>
      <c s="245" t="s">
        <v>92</v>
      </c>
      <c s="245" t="s">
        <v>93</v>
      </c>
    </row>
    <row customHeight="1" ht="12.75">
      <c r="G22" s="245" t="s">
        <v>94</v>
      </c>
      <c s="245" t="s">
        <v>95</v>
      </c>
      <c s="245" t="s">
        <v>96</v>
      </c>
    </row>
    <row customHeight="1" ht="12.75">
      <c r="G23" s="245" t="s">
        <v>97</v>
      </c>
      <c s="245" t="s">
        <v>98</v>
      </c>
      <c s="245" t="s">
        <v>99</v>
      </c>
    </row>
    <row customHeight="1" ht="12.75">
      <c r="G24" s="245" t="s">
        <v>100</v>
      </c>
      <c s="245" t="s">
        <v>101</v>
      </c>
      <c s="245" t="s">
        <v>102</v>
      </c>
    </row>
    <row customHeight="1" ht="12.75">
      <c r="G25" s="245" t="s">
        <v>103</v>
      </c>
      <c s="245" t="s">
        <v>104</v>
      </c>
      <c s="245" t="s">
        <v>105</v>
      </c>
    </row>
    <row customHeight="1" ht="12.75">
      <c r="G26" s="245" t="s">
        <v>106</v>
      </c>
      <c s="245" t="s">
        <v>107</v>
      </c>
      <c s="245" t="s">
        <v>108</v>
      </c>
    </row>
    <row customHeight="1" ht="12.75">
      <c r="G27" s="245" t="s">
        <v>109</v>
      </c>
      <c s="245" t="s">
        <v>110</v>
      </c>
      <c s="245" t="s">
        <v>111</v>
      </c>
    </row>
    <row customHeight="1" ht="12.75">
      <c r="G28" s="245" t="s">
        <v>112</v>
      </c>
      <c s="245" t="s">
        <v>113</v>
      </c>
      <c s="245" t="s">
        <v>114</v>
      </c>
    </row>
    <row customHeight="1" ht="12.75">
      <c r="G29" s="245" t="s">
        <v>115</v>
      </c>
      <c s="245" t="s">
        <v>116</v>
      </c>
      <c s="245" t="s">
        <v>117</v>
      </c>
    </row>
    <row customHeight="1" ht="12.75">
      <c r="G30" s="245" t="s">
        <v>118</v>
      </c>
      <c s="245" t="s">
        <v>119</v>
      </c>
      <c s="245" t="s">
        <v>120</v>
      </c>
    </row>
    <row customHeight="1" ht="12.75">
      <c r="G31" s="245" t="s">
        <v>121</v>
      </c>
      <c s="245" t="s">
        <v>122</v>
      </c>
      <c s="245" t="s">
        <v>123</v>
      </c>
    </row>
    <row customHeight="1" ht="12.75">
      <c r="G32" s="245" t="s">
        <v>124</v>
      </c>
      <c s="245" t="s">
        <v>125</v>
      </c>
      <c s="245" t="s">
        <v>126</v>
      </c>
    </row>
  </sheetData>
  <sheetProtection autoFilter="0" sort="1" allowResizeRows="1" allowResizeColumns="1" objects="1" allowDragInsertRows="1" allowDragInsertColumns="1"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30963-97F2-D928-4E22-1ECE5131E648}"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262" width="21.753906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8" t="s">
        <v>2292</v>
      </c>
      <c s="68"/>
      <c s="68"/>
      <c s="68"/>
      <c s="68"/>
    </row>
    <row customHeight="1" ht="19.5">
      <c s="65"/>
      <c s="65"/>
      <c s="65"/>
      <c s="65"/>
      <c s="65"/>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CC7D8-5C0A-B3D8-C5B2-EE442FFA88E8}" mc:Ignorable="x14ac">
  <dimension ref="A1:V267"/>
  <sheetViews>
    <sheetView defaultGridColor="0" colorId="8" topLeftCell="A1" showGridLines="0" workbookViewId="0" showZeros="0">
      <selection activeCell="A1" sqref="A1:V1"/>
    </sheetView>
  </sheetViews>
  <sheetFormatPr defaultColWidth="9.125" customHeight="1" defaultRowHeight="12.75"/>
  <cols>
    <col min="1" max="1" style="311" width="10.125" customWidth="1"/>
    <col min="2" max="2" style="311" width="36.875" customWidth="1"/>
    <col min="3" max="5" style="374" width="13.375" customWidth="1"/>
    <col min="6" max="6" style="375" width="13.375" customWidth="1"/>
    <col min="7" max="9" style="374" width="13.375" customWidth="1"/>
    <col min="10" max="10" style="374" width="12.375" customWidth="1"/>
    <col min="11" max="11" style="374" width="8.25390625" customWidth="1"/>
    <col min="12" max="12" style="374" width="54.00390625" customWidth="1"/>
    <col min="13" max="19" style="374" width="13.25390625" customWidth="1"/>
    <col min="20" max="20" style="374" width="10.00390625" customWidth="1"/>
    <col min="21" max="21" style="374" width="33.625" customWidth="1"/>
    <col min="22" max="22" style="374" width="11.50390625" customWidth="1"/>
  </cols>
  <sheetData>
    <row customHeight="1" ht="33.75">
      <c s="312" t="str">
        <f>'##BASEINFO'!$B$2&amp;"度"&amp;'##BASEINFO'!$B$7&amp;"政府性基金收支及结余情况录入表																						"</f>
        <v>2010年度芷江侗族自治县政府性基金收支及结余情况录入表																						</v>
      </c>
      <c s="69"/>
      <c s="69"/>
      <c s="69"/>
      <c s="69"/>
      <c s="69"/>
      <c s="69"/>
      <c s="69"/>
      <c s="69"/>
      <c s="69"/>
      <c s="69"/>
      <c s="69"/>
      <c s="69"/>
      <c s="69"/>
      <c s="69"/>
      <c s="69"/>
      <c s="69"/>
      <c s="69"/>
      <c s="69"/>
      <c s="69"/>
      <c s="69"/>
      <c s="69"/>
    </row>
    <row customHeight="1" ht="17.25">
      <c s="120" t="s">
        <v>174</v>
      </c>
      <c s="120"/>
      <c s="120"/>
      <c s="120"/>
      <c s="120"/>
      <c s="120"/>
      <c s="120"/>
      <c s="120"/>
      <c s="120"/>
      <c s="120"/>
      <c s="120"/>
      <c s="120"/>
      <c s="120"/>
      <c s="120"/>
      <c s="120"/>
      <c s="120"/>
      <c s="120"/>
      <c s="120"/>
      <c s="120"/>
      <c s="120"/>
      <c s="120"/>
      <c s="120"/>
    </row>
    <row customHeight="1" ht="16.5">
      <c s="120" t="s">
        <v>206</v>
      </c>
      <c s="120"/>
      <c s="120"/>
      <c s="120"/>
      <c s="120"/>
      <c s="120"/>
      <c s="120"/>
      <c s="120"/>
      <c s="120"/>
      <c s="120"/>
      <c s="120"/>
      <c s="120"/>
      <c s="120"/>
      <c s="120"/>
      <c s="120"/>
      <c s="120"/>
      <c s="120"/>
      <c s="120"/>
      <c s="120"/>
      <c s="120"/>
      <c s="120"/>
      <c s="120"/>
    </row>
    <row customHeight="1" ht="30">
      <c s="75" t="s">
        <v>207</v>
      </c>
      <c s="151" t="s">
        <v>2122</v>
      </c>
      <c s="151" t="s">
        <v>209</v>
      </c>
      <c s="151" t="s">
        <v>2208</v>
      </c>
      <c s="151" t="s">
        <v>2124</v>
      </c>
      <c s="223" t="s">
        <v>2293</v>
      </c>
      <c s="151" t="s">
        <v>2294</v>
      </c>
      <c s="151" t="s">
        <v>2182</v>
      </c>
      <c s="151" t="s">
        <v>2295</v>
      </c>
      <c s="151" t="s">
        <v>2272</v>
      </c>
      <c s="75" t="s">
        <v>207</v>
      </c>
      <c s="151" t="s">
        <v>2122</v>
      </c>
      <c s="151" t="s">
        <v>209</v>
      </c>
      <c s="151" t="s">
        <v>2296</v>
      </c>
      <c s="223" t="s">
        <v>2297</v>
      </c>
      <c s="151" t="s">
        <v>2298</v>
      </c>
      <c s="151" t="s">
        <v>2299</v>
      </c>
      <c s="151" t="s">
        <v>2300</v>
      </c>
      <c s="151" t="s">
        <v>2212</v>
      </c>
      <c s="75" t="s">
        <v>207</v>
      </c>
      <c s="151" t="s">
        <v>2301</v>
      </c>
      <c s="151" t="s">
        <v>2214</v>
      </c>
    </row>
    <row customHeight="1" ht="17.25">
      <c s="76"/>
      <c s="223" t="s">
        <v>2302</v>
      </c>
      <c s="293">
        <f>SUM(C8,C14,C16,C23,C31,C39,C42,C49,C56,C62,C66,C71,C78,C88,C94,C98:C99,C104,C112,C119,C127,C136,C141,C147,C150,C155,C161,C164,C171,C176)+C180+C185+C190+C192+C201+C204+C206+C212+C221+C229+C236+C237+C241+C242+C249+C257+C258+C260+C267</f>
        <v>2285</v>
      </c>
      <c s="293">
        <f>SUM(D8,D14,D16,D23,D31,D39,D42,D49,D56,D62,D66,D71,D78,D88,D94,D98:D99,D104,D112,D119,D127,D136,D141,D147,D150,D155,D161,D164,D171,D176)+D180+D185+D190+D192+D201+D204+D206+D212+D221+D229+D236+D237+D241+D242+D249+D257+D258+D260+D267</f>
        <v>211</v>
      </c>
      <c s="293">
        <f>SUM(E8,E14,E16,E23,E31,E39,E42,E49,E56,E62,E66,E71,E78,E88,E94,E98:E99,E104,E112,E119,E127,E136,E141,E147,E150,E155,E161,E164,E171,E176)+E180+E185+E190+E192+E201+E204+E206+E212+E221+E229+E236+E237+E241+E242+E249+E257+E258+E260+E267</f>
        <v>2746</v>
      </c>
      <c s="293">
        <f>SUM(F8,F14,F16,F23,F31,F39,F42,F49,F56,F62,F66,F71,F78,F88,F94,F98:F99,F104,F112,F119,F127,F136,F141,F147,F150,F155,F161,F164,F171,F176)+F180+F185+F190+F192+F201+F204+F206+F212+F221+F229+F236+F237+F241+F242+F249+F257+F258+F260+F267</f>
        <v>0</v>
      </c>
      <c s="293">
        <f>SUM(G8,G14,G16,G23,G31,G39,G42,G49,G56,G62,G66,G71,G78,G88,G94,G98:G99,G104,G112,G119,G127,G136,G141,G147,G150,G155,G161,G164,G171,G176)+G180+G185+G190+G192+G201+G204+G206+G212+G221+G229+G236+G237+G241+G242+G249+G257+G258+G260+G267</f>
        <v>0</v>
      </c>
      <c s="293">
        <f>SUM(H8,H14,H16,H23,H31,H39,H42,H49,H56,H62,H66,H71,H78,H88,H94,H98:H99,H104,H112,H119,H127,H136,H141,H147,H150,H155,H161,H164,H171,H176)+H180+H185+H190+H192+H201+H204+H206+H212+H221+H229+H236+H237+H241+H242+H249+H257+H258+H260+H267</f>
        <v>0</v>
      </c>
      <c s="293">
        <f>SUM(I8,I14,I16,I23,I31,I39,I42,I49,I56,I62,I66,I71,I78,I88,I94,I98:I99,I104,I112,I119,I127,I136,I141,I147,I150,I155,I161,I164,I171,I176)+I180+I185+I190+I192+I201+I204+I206+I212+I221+I229+I236+I237+I241+I242+I249+I257+I258+I260+I267</f>
        <v>0</v>
      </c>
      <c s="293">
        <f>SUM(J8,J14,J16,J23,J31,J39,J42,J49,J56,J62,J66,J71,J78,J88,J94,J98:J99,J104,J112,J119,J127,J136,J141,J147,J150,J155,J161,J164,J171,J176)+J180+J185+J190+J192+J201+J204+J206+J212+J221+J229+J236+J237+J241+J242+J249+J257+J258+J260+J267</f>
        <v>86</v>
      </c>
      <c s="141"/>
      <c s="223" t="s">
        <v>2303</v>
      </c>
      <c s="364">
        <f>SUM(M6,M12,M15,M30,M38,M54,M70,M110,M169,M219,M247,M255,M259)</f>
        <v>4895</v>
      </c>
      <c s="364">
        <f>SUM(N6,N12,N15,N30,N38,N54,N70,N110,N169,N219,N247,N255,N259)</f>
        <v>0</v>
      </c>
      <c s="364">
        <f>SUM(O6,O12,O15,O30,O38,O54,O70,O110,O169,O219,O247,O255,O259)</f>
        <v>0</v>
      </c>
      <c s="364">
        <f>SUM(P6,P12,P15,P30,P38,P54,P70,P110,P169,P219,P247,P255,P259)</f>
        <v>0</v>
      </c>
      <c s="364">
        <f>SUM(Q6,Q12,Q15,Q30,Q38,Q54,Q70,Q110,Q169,Q219,Q247,Q255,Q259)</f>
        <v>86</v>
      </c>
      <c s="364">
        <f>SUM(R6,R12,R15,R30,R38,R54,R70,R110,R169,R219,R247,R255,R259)</f>
        <v>0</v>
      </c>
      <c s="364">
        <f>SUM(S6,S12,S15,S30,S38,S54,S70,S110,S169,S219,S247,S255,S259)</f>
        <v>0</v>
      </c>
      <c s="76"/>
      <c s="223" t="s">
        <v>2304</v>
      </c>
      <c s="293">
        <f>SUM(V8,V14,V16,V23,V31,V39,V42,V49,V56,V62,V66,V71,V78,V88,V94,V98:V99,V104,V112,V119,V127,V136,V141,V147,V150,V155,V161,V164,V171,V176)+V180+V185+V190+V192+V201+V204+V206+V212+V221+V229+V236+V237+V241+V242+V249+V257+V258+V260+V267</f>
        <v>347</v>
      </c>
    </row>
    <row customHeight="1" ht="17.25">
      <c s="224"/>
      <c s="224"/>
      <c s="225"/>
      <c s="225"/>
      <c s="225"/>
      <c s="225"/>
      <c s="225"/>
      <c s="225"/>
      <c s="225"/>
      <c s="225"/>
      <c s="141">
        <v>201</v>
      </c>
      <c s="223" t="s">
        <v>1000</v>
      </c>
      <c s="364">
        <f>M7</f>
        <v>0</v>
      </c>
      <c s="364">
        <f>N7</f>
        <v>0</v>
      </c>
      <c s="364">
        <f>O7</f>
        <v>0</v>
      </c>
      <c s="364">
        <f>P7</f>
        <v>0</v>
      </c>
      <c s="364">
        <f>Q7</f>
        <v>0</v>
      </c>
      <c s="364">
        <f>R7</f>
        <v>0</v>
      </c>
      <c s="364">
        <f>S7</f>
        <v>0</v>
      </c>
      <c s="76"/>
      <c s="219"/>
      <c s="128"/>
    </row>
    <row customHeight="1" ht="17.25">
      <c s="224"/>
      <c s="224"/>
      <c s="225"/>
      <c s="226"/>
      <c s="225"/>
      <c s="225"/>
      <c s="225"/>
      <c s="225"/>
      <c s="226"/>
      <c s="225"/>
      <c s="141">
        <v>20113</v>
      </c>
      <c s="223" t="s">
        <v>1092</v>
      </c>
      <c s="364">
        <f>M8</f>
        <v>0</v>
      </c>
      <c s="364">
        <f>N8</f>
        <v>0</v>
      </c>
      <c s="364">
        <f>O8</f>
        <v>0</v>
      </c>
      <c s="364">
        <f>P8</f>
        <v>0</v>
      </c>
      <c s="364">
        <f>Q8</f>
        <v>0</v>
      </c>
      <c s="364">
        <f>R8</f>
        <v>0</v>
      </c>
      <c s="364">
        <f>S8</f>
        <v>0</v>
      </c>
      <c s="76"/>
      <c s="223"/>
      <c s="226"/>
    </row>
    <row customHeight="1" ht="17.25">
      <c s="76">
        <v>1030165</v>
      </c>
      <c s="223" t="s">
        <v>2305</v>
      </c>
      <c s="293">
        <f>SUM(C9:C11)</f>
        <v>0</v>
      </c>
      <c s="293">
        <f>SUM(D9:D11)</f>
        <v>0</v>
      </c>
      <c s="293">
        <f>SUM(E9:E11)</f>
        <v>0</v>
      </c>
      <c s="293">
        <f>SUM(F9:F11)</f>
        <v>0</v>
      </c>
      <c s="293">
        <f>SUM(G9:G11)</f>
        <v>0</v>
      </c>
      <c s="293">
        <f>SUM(H9:H11)</f>
        <v>0</v>
      </c>
      <c s="293">
        <f>SUM(I9:I11)</f>
        <v>0</v>
      </c>
      <c s="293">
        <f>SUM(J9:J11)</f>
        <v>0</v>
      </c>
      <c s="141">
        <v>2011370</v>
      </c>
      <c s="219" t="s">
        <v>2306</v>
      </c>
      <c s="370"/>
      <c s="371"/>
      <c s="371"/>
      <c s="371"/>
      <c s="371"/>
      <c s="371"/>
      <c s="370"/>
      <c s="76">
        <v>1030165</v>
      </c>
      <c s="223" t="s">
        <v>2305</v>
      </c>
      <c s="293">
        <f>SUM(C8:E8,G8:J8)-SUM(M8:N8,P8:S8)</f>
        <v>0</v>
      </c>
    </row>
    <row customHeight="1" ht="17.25">
      <c s="76">
        <v>103016501</v>
      </c>
      <c s="219" t="s">
        <v>2307</v>
      </c>
      <c s="297"/>
      <c s="297"/>
      <c s="331"/>
      <c s="331"/>
      <c s="331"/>
      <c s="331"/>
      <c s="331"/>
      <c s="297"/>
      <c s="141"/>
      <c s="219"/>
      <c s="225"/>
      <c s="128"/>
      <c s="128"/>
      <c s="128"/>
      <c s="225"/>
      <c s="225"/>
      <c s="225"/>
      <c s="76">
        <v>103016501</v>
      </c>
      <c s="219" t="s">
        <v>2307</v>
      </c>
      <c s="297"/>
    </row>
    <row customHeight="1" ht="17.25">
      <c s="76">
        <v>103016502</v>
      </c>
      <c s="219" t="s">
        <v>2308</v>
      </c>
      <c s="297"/>
      <c s="297"/>
      <c s="331"/>
      <c s="331"/>
      <c s="331"/>
      <c s="331"/>
      <c s="331"/>
      <c s="297"/>
      <c s="141"/>
      <c s="219"/>
      <c s="225"/>
      <c s="128"/>
      <c s="128"/>
      <c s="128"/>
      <c s="225"/>
      <c s="225"/>
      <c s="225"/>
      <c s="76">
        <v>103016502</v>
      </c>
      <c s="219" t="s">
        <v>2308</v>
      </c>
      <c s="297"/>
    </row>
    <row customHeight="1" ht="17.25">
      <c s="76">
        <v>103016504</v>
      </c>
      <c s="219" t="s">
        <v>2309</v>
      </c>
      <c s="297"/>
      <c s="297"/>
      <c s="331"/>
      <c s="331"/>
      <c s="331"/>
      <c s="331"/>
      <c s="331"/>
      <c s="297"/>
      <c s="141"/>
      <c s="219"/>
      <c s="225"/>
      <c s="226"/>
      <c s="226"/>
      <c s="226"/>
      <c s="225"/>
      <c s="225"/>
      <c s="225"/>
      <c s="76">
        <v>103016504</v>
      </c>
      <c s="219" t="s">
        <v>2309</v>
      </c>
      <c s="297"/>
    </row>
    <row customHeight="1" ht="17.25">
      <c s="76"/>
      <c s="219"/>
      <c s="128"/>
      <c s="128"/>
      <c s="128"/>
      <c s="128"/>
      <c s="128"/>
      <c s="128"/>
      <c s="128"/>
      <c s="128"/>
      <c s="141">
        <v>204</v>
      </c>
      <c s="223" t="s">
        <v>1191</v>
      </c>
      <c s="293">
        <f>M13</f>
        <v>0</v>
      </c>
      <c s="293">
        <f>N13</f>
        <v>0</v>
      </c>
      <c s="293">
        <f>O13</f>
        <v>0</v>
      </c>
      <c s="293">
        <f>P13</f>
        <v>0</v>
      </c>
      <c s="293">
        <f>Q13</f>
        <v>0</v>
      </c>
      <c s="293">
        <f>R13</f>
        <v>0</v>
      </c>
      <c s="293">
        <f>S13</f>
        <v>0</v>
      </c>
      <c s="76"/>
      <c s="219"/>
      <c s="128"/>
    </row>
    <row customHeight="1" ht="17.25">
      <c s="76"/>
      <c s="219"/>
      <c s="226"/>
      <c s="226"/>
      <c s="226"/>
      <c s="226"/>
      <c s="226"/>
      <c s="226"/>
      <c s="226"/>
      <c s="226"/>
      <c s="141">
        <v>20406</v>
      </c>
      <c s="223" t="s">
        <v>1235</v>
      </c>
      <c s="293">
        <f>M14</f>
        <v>0</v>
      </c>
      <c s="293">
        <f>N14</f>
        <v>0</v>
      </c>
      <c s="293">
        <f>O14</f>
        <v>0</v>
      </c>
      <c s="293">
        <f>P14</f>
        <v>0</v>
      </c>
      <c s="293">
        <f>Q14</f>
        <v>0</v>
      </c>
      <c s="293">
        <f>R14</f>
        <v>0</v>
      </c>
      <c s="293">
        <f>S14</f>
        <v>0</v>
      </c>
      <c s="76"/>
      <c s="219"/>
      <c s="226"/>
    </row>
    <row customHeight="1" ht="17.25">
      <c s="76">
        <v>1030164</v>
      </c>
      <c s="223" t="s">
        <v>2310</v>
      </c>
      <c s="297"/>
      <c s="297"/>
      <c s="331"/>
      <c s="331"/>
      <c s="331"/>
      <c s="331"/>
      <c s="331"/>
      <c s="297"/>
      <c s="141">
        <v>2040670</v>
      </c>
      <c s="219" t="s">
        <v>2311</v>
      </c>
      <c s="297"/>
      <c s="331"/>
      <c s="331"/>
      <c s="331"/>
      <c s="331"/>
      <c s="331"/>
      <c s="297"/>
      <c s="76">
        <v>1030164</v>
      </c>
      <c s="223" t="s">
        <v>2310</v>
      </c>
      <c s="293">
        <f>SUM(C14:E14,G14:J14)-SUM(M14:N14,P14:S14)</f>
        <v>0</v>
      </c>
    </row>
    <row customHeight="1" ht="17.25">
      <c s="76"/>
      <c s="76"/>
      <c s="128"/>
      <c s="128"/>
      <c s="128"/>
      <c s="128"/>
      <c s="128"/>
      <c s="128"/>
      <c s="128"/>
      <c s="128"/>
      <c s="141">
        <v>205</v>
      </c>
      <c s="195" t="s">
        <v>1264</v>
      </c>
      <c s="293">
        <f>SUM(M16,M23)</f>
        <v>80</v>
      </c>
      <c s="293">
        <f>SUM(N16,N23)</f>
        <v>0</v>
      </c>
      <c s="293">
        <f>SUM(O16,O23)</f>
        <v>0</v>
      </c>
      <c s="293">
        <f>SUM(P16,P23)</f>
        <v>0</v>
      </c>
      <c s="293">
        <f>SUM(Q16,Q23)</f>
        <v>16</v>
      </c>
      <c s="293">
        <f>SUM(R16,R23)</f>
        <v>0</v>
      </c>
      <c s="293">
        <f>SUM(S16,S23)</f>
        <v>0</v>
      </c>
      <c s="76"/>
      <c s="76"/>
      <c s="128"/>
    </row>
    <row customHeight="1" ht="17.25">
      <c s="76">
        <v>1030127</v>
      </c>
      <c s="195" t="s">
        <v>2312</v>
      </c>
      <c s="297"/>
      <c s="297"/>
      <c s="331">
        <v>80</v>
      </c>
      <c s="331"/>
      <c s="331"/>
      <c s="331"/>
      <c s="331"/>
      <c s="297">
        <v>16</v>
      </c>
      <c s="141">
        <v>20510</v>
      </c>
      <c s="195" t="s">
        <v>2313</v>
      </c>
      <c s="293">
        <f>SUM(M17:M22)</f>
        <v>80</v>
      </c>
      <c s="293">
        <f>SUM(N17:N22)</f>
        <v>0</v>
      </c>
      <c s="293">
        <f>SUM(O17:O22)</f>
        <v>0</v>
      </c>
      <c s="293">
        <f>SUM(P17:P22)</f>
        <v>0</v>
      </c>
      <c s="293">
        <f>SUM(Q17:Q22)</f>
        <v>16</v>
      </c>
      <c s="293">
        <f>SUM(R17:R22)</f>
        <v>0</v>
      </c>
      <c s="293">
        <f>SUM(S17:S22)</f>
        <v>0</v>
      </c>
      <c s="76">
        <v>1030127</v>
      </c>
      <c s="195" t="s">
        <v>2314</v>
      </c>
      <c s="293">
        <f>SUM(C16:E16,G16:J16)-SUM(M16:N16,P16:S16)</f>
        <v>0</v>
      </c>
    </row>
    <row customHeight="1" ht="17.25">
      <c s="224"/>
      <c s="224"/>
      <c s="225"/>
      <c s="128"/>
      <c s="225"/>
      <c s="225"/>
      <c s="225"/>
      <c s="225"/>
      <c s="128"/>
      <c s="225"/>
      <c s="141">
        <v>2051001</v>
      </c>
      <c s="76" t="s">
        <v>1305</v>
      </c>
      <c s="297"/>
      <c s="331"/>
      <c s="331"/>
      <c s="331"/>
      <c s="331"/>
      <c s="331"/>
      <c s="297"/>
      <c s="76"/>
      <c s="195"/>
      <c s="128"/>
    </row>
    <row customHeight="1" ht="17.25">
      <c s="224"/>
      <c s="224"/>
      <c s="225"/>
      <c s="225"/>
      <c s="225"/>
      <c s="225"/>
      <c s="225"/>
      <c s="225"/>
      <c s="225"/>
      <c s="225"/>
      <c s="141">
        <v>2051002</v>
      </c>
      <c s="76" t="s">
        <v>1306</v>
      </c>
      <c s="297"/>
      <c s="331"/>
      <c s="331"/>
      <c s="331"/>
      <c s="331"/>
      <c s="331"/>
      <c s="297"/>
      <c s="76"/>
      <c s="195"/>
      <c s="128"/>
    </row>
    <row customHeight="1" ht="17.25">
      <c s="224"/>
      <c s="224"/>
      <c s="225"/>
      <c s="225"/>
      <c s="225"/>
      <c s="225"/>
      <c s="225"/>
      <c s="225"/>
      <c s="225"/>
      <c s="225"/>
      <c s="141">
        <v>2051003</v>
      </c>
      <c s="76" t="s">
        <v>1307</v>
      </c>
      <c s="297">
        <v>80</v>
      </c>
      <c s="331"/>
      <c s="331"/>
      <c s="331"/>
      <c s="331"/>
      <c s="331"/>
      <c s="297"/>
      <c s="76"/>
      <c s="195"/>
      <c s="128"/>
    </row>
    <row customHeight="1" ht="17.25">
      <c s="224"/>
      <c s="224"/>
      <c s="225"/>
      <c s="225"/>
      <c s="225"/>
      <c s="225"/>
      <c s="225"/>
      <c s="225"/>
      <c s="225"/>
      <c s="225"/>
      <c s="141">
        <v>2051004</v>
      </c>
      <c s="76" t="s">
        <v>1308</v>
      </c>
      <c s="297"/>
      <c s="331"/>
      <c s="331"/>
      <c s="331"/>
      <c s="331"/>
      <c s="331"/>
      <c s="297"/>
      <c s="76"/>
      <c s="195"/>
      <c s="128"/>
    </row>
    <row customHeight="1" ht="17.25">
      <c s="224"/>
      <c s="224"/>
      <c s="225"/>
      <c s="225"/>
      <c s="225"/>
      <c s="225"/>
      <c s="225"/>
      <c s="225"/>
      <c s="225"/>
      <c s="225"/>
      <c s="141">
        <v>2051005</v>
      </c>
      <c s="76" t="s">
        <v>1309</v>
      </c>
      <c s="297"/>
      <c s="331"/>
      <c s="331"/>
      <c s="331"/>
      <c s="331"/>
      <c s="331"/>
      <c s="297"/>
      <c s="76"/>
      <c s="195"/>
      <c s="128"/>
    </row>
    <row customHeight="1" ht="17.25">
      <c s="224"/>
      <c s="224"/>
      <c s="225"/>
      <c s="225"/>
      <c s="225"/>
      <c s="225"/>
      <c s="225"/>
      <c s="225"/>
      <c s="225"/>
      <c s="225"/>
      <c s="141">
        <v>2051099</v>
      </c>
      <c s="76" t="s">
        <v>2315</v>
      </c>
      <c s="297"/>
      <c s="331"/>
      <c s="331"/>
      <c s="331"/>
      <c s="331">
        <v>16</v>
      </c>
      <c s="331"/>
      <c s="297"/>
      <c s="76"/>
      <c s="195"/>
      <c s="128"/>
    </row>
    <row customHeight="1" ht="17.25">
      <c s="76">
        <v>1030128</v>
      </c>
      <c s="195" t="s">
        <v>2316</v>
      </c>
      <c s="297"/>
      <c s="297"/>
      <c s="331"/>
      <c s="331"/>
      <c s="331"/>
      <c s="331"/>
      <c s="331"/>
      <c s="297"/>
      <c s="141">
        <v>20511</v>
      </c>
      <c s="195" t="s">
        <v>2317</v>
      </c>
      <c s="293">
        <f>SUM(M24:M29)</f>
        <v>0</v>
      </c>
      <c s="293">
        <f>SUM(N24:N29)</f>
        <v>0</v>
      </c>
      <c s="293">
        <f>SUM(O24:O29)</f>
        <v>0</v>
      </c>
      <c s="293">
        <f>SUM(P24:P29)</f>
        <v>0</v>
      </c>
      <c s="293">
        <f>SUM(Q24:Q29)</f>
        <v>0</v>
      </c>
      <c s="293">
        <f>SUM(R24:R29)</f>
        <v>0</v>
      </c>
      <c s="293">
        <f>SUM(S24:S29)</f>
        <v>0</v>
      </c>
      <c s="76">
        <v>1030128</v>
      </c>
      <c s="195" t="s">
        <v>2318</v>
      </c>
      <c s="293">
        <f>SUM(C23:E23,G23:J23)-SUM(M23:N23,P23:S23)</f>
        <v>0</v>
      </c>
    </row>
    <row customHeight="1" ht="17.25">
      <c s="76"/>
      <c s="195"/>
      <c s="128"/>
      <c s="128"/>
      <c s="128"/>
      <c s="128"/>
      <c s="128"/>
      <c s="128"/>
      <c s="128"/>
      <c s="128"/>
      <c s="141">
        <v>2051101</v>
      </c>
      <c s="76" t="s">
        <v>1305</v>
      </c>
      <c s="297"/>
      <c s="331"/>
      <c s="331"/>
      <c s="331"/>
      <c s="331"/>
      <c s="331"/>
      <c s="297"/>
      <c s="76"/>
      <c s="195"/>
      <c s="128"/>
    </row>
    <row customHeight="1" ht="17.25">
      <c s="76"/>
      <c s="195"/>
      <c s="128"/>
      <c s="128"/>
      <c s="128"/>
      <c s="128"/>
      <c s="128"/>
      <c s="128"/>
      <c s="128"/>
      <c s="128"/>
      <c s="141">
        <v>2051102</v>
      </c>
      <c s="76" t="s">
        <v>1306</v>
      </c>
      <c s="297"/>
      <c s="331"/>
      <c s="331"/>
      <c s="331"/>
      <c s="331"/>
      <c s="331"/>
      <c s="297"/>
      <c s="76"/>
      <c s="195"/>
      <c s="128"/>
    </row>
    <row customHeight="1" ht="17.25">
      <c s="76"/>
      <c s="195"/>
      <c s="128"/>
      <c s="128"/>
      <c s="128"/>
      <c s="128"/>
      <c s="128"/>
      <c s="128"/>
      <c s="128"/>
      <c s="128"/>
      <c s="141">
        <v>2051103</v>
      </c>
      <c s="76" t="s">
        <v>1307</v>
      </c>
      <c s="297"/>
      <c s="331"/>
      <c s="331"/>
      <c s="331"/>
      <c s="331"/>
      <c s="331"/>
      <c s="297"/>
      <c s="76"/>
      <c s="195"/>
      <c s="128"/>
    </row>
    <row customHeight="1" ht="17.25">
      <c s="76"/>
      <c s="195"/>
      <c s="128"/>
      <c s="128"/>
      <c s="128"/>
      <c s="128"/>
      <c s="128"/>
      <c s="128"/>
      <c s="128"/>
      <c s="128"/>
      <c s="141">
        <v>2051104</v>
      </c>
      <c s="76" t="s">
        <v>1308</v>
      </c>
      <c s="297"/>
      <c s="331"/>
      <c s="331"/>
      <c s="331"/>
      <c s="331"/>
      <c s="331"/>
      <c s="297"/>
      <c s="76"/>
      <c s="195"/>
      <c s="128"/>
    </row>
    <row customHeight="1" ht="17.25">
      <c s="76"/>
      <c s="195"/>
      <c s="128"/>
      <c s="128"/>
      <c s="128"/>
      <c s="128"/>
      <c s="128"/>
      <c s="128"/>
      <c s="128"/>
      <c s="128"/>
      <c s="141">
        <v>2051105</v>
      </c>
      <c s="76" t="s">
        <v>1309</v>
      </c>
      <c s="297"/>
      <c s="331"/>
      <c s="331"/>
      <c s="331"/>
      <c s="331"/>
      <c s="331"/>
      <c s="297"/>
      <c s="76"/>
      <c s="195"/>
      <c s="128"/>
    </row>
    <row customHeight="1" ht="17.25">
      <c s="76"/>
      <c s="195"/>
      <c s="128"/>
      <c s="128"/>
      <c s="128"/>
      <c s="128"/>
      <c s="128"/>
      <c s="128"/>
      <c s="128"/>
      <c s="128"/>
      <c s="141">
        <v>2051199</v>
      </c>
      <c s="76" t="s">
        <v>2319</v>
      </c>
      <c s="297"/>
      <c s="331"/>
      <c s="331"/>
      <c s="331"/>
      <c s="331"/>
      <c s="331"/>
      <c s="297"/>
      <c s="76"/>
      <c s="195"/>
      <c s="128"/>
    </row>
    <row customHeight="1" ht="17.25">
      <c s="76"/>
      <c s="195"/>
      <c s="226"/>
      <c s="226"/>
      <c s="226"/>
      <c s="226"/>
      <c s="226"/>
      <c s="226"/>
      <c s="226"/>
      <c s="226"/>
      <c s="141">
        <v>206</v>
      </c>
      <c s="195" t="s">
        <v>1312</v>
      </c>
      <c s="293">
        <f>M31</f>
        <v>0</v>
      </c>
      <c s="293">
        <f>N31</f>
        <v>0</v>
      </c>
      <c s="293">
        <f>O31</f>
        <v>0</v>
      </c>
      <c s="293">
        <f>P31</f>
        <v>0</v>
      </c>
      <c s="293">
        <f>Q31</f>
        <v>0</v>
      </c>
      <c s="293">
        <f>R31</f>
        <v>0</v>
      </c>
      <c s="293">
        <f>S31</f>
        <v>0</v>
      </c>
      <c s="76"/>
      <c s="195"/>
      <c s="226"/>
    </row>
    <row customHeight="1" ht="17.25">
      <c s="76">
        <v>1030166</v>
      </c>
      <c s="195" t="s">
        <v>2320</v>
      </c>
      <c s="297"/>
      <c s="297"/>
      <c s="331"/>
      <c s="331"/>
      <c s="331"/>
      <c s="331"/>
      <c s="331"/>
      <c s="297"/>
      <c s="141">
        <v>20610</v>
      </c>
      <c s="195" t="s">
        <v>2321</v>
      </c>
      <c s="293">
        <f>SUM(M32:M37)</f>
        <v>0</v>
      </c>
      <c s="293">
        <f>SUM(N32:N37)</f>
        <v>0</v>
      </c>
      <c s="293">
        <f>SUM(O32:O37)</f>
        <v>0</v>
      </c>
      <c s="293">
        <f>SUM(P32:P37)</f>
        <v>0</v>
      </c>
      <c s="293">
        <f>SUM(Q32:Q37)</f>
        <v>0</v>
      </c>
      <c s="293">
        <f>SUM(R32:R37)</f>
        <v>0</v>
      </c>
      <c s="293">
        <f>SUM(S32:S37)</f>
        <v>0</v>
      </c>
      <c s="76">
        <v>1030166</v>
      </c>
      <c s="195" t="s">
        <v>2322</v>
      </c>
      <c s="293">
        <f>SUM(C31:E31,G31:J31)-SUM(M31:N31,P31:S31)</f>
        <v>0</v>
      </c>
    </row>
    <row customHeight="1" ht="17.25">
      <c s="76"/>
      <c s="195"/>
      <c s="128"/>
      <c s="128"/>
      <c s="128"/>
      <c s="128"/>
      <c s="128"/>
      <c s="128"/>
      <c s="128"/>
      <c s="128"/>
      <c s="141">
        <v>2061001</v>
      </c>
      <c s="76" t="s">
        <v>2323</v>
      </c>
      <c s="297"/>
      <c s="331"/>
      <c s="331"/>
      <c s="331"/>
      <c s="331"/>
      <c s="331"/>
      <c s="297"/>
      <c s="76"/>
      <c s="195"/>
      <c s="128"/>
    </row>
    <row customHeight="1" ht="17.25">
      <c s="76"/>
      <c s="195"/>
      <c s="128"/>
      <c s="128"/>
      <c s="128"/>
      <c s="128"/>
      <c s="128"/>
      <c s="128"/>
      <c s="128"/>
      <c s="128"/>
      <c s="141">
        <v>2061002</v>
      </c>
      <c s="76" t="s">
        <v>2324</v>
      </c>
      <c s="297"/>
      <c s="331"/>
      <c s="331"/>
      <c s="331"/>
      <c s="331"/>
      <c s="331"/>
      <c s="297"/>
      <c s="76"/>
      <c s="195"/>
      <c s="128"/>
    </row>
    <row customHeight="1" ht="17.25">
      <c s="76"/>
      <c s="195"/>
      <c s="128"/>
      <c s="128"/>
      <c s="128"/>
      <c s="128"/>
      <c s="128"/>
      <c s="128"/>
      <c s="128"/>
      <c s="128"/>
      <c s="141">
        <v>2061003</v>
      </c>
      <c s="76" t="s">
        <v>2325</v>
      </c>
      <c s="297"/>
      <c s="331"/>
      <c s="331"/>
      <c s="331"/>
      <c s="331"/>
      <c s="331"/>
      <c s="297"/>
      <c s="76"/>
      <c s="195"/>
      <c s="128"/>
    </row>
    <row customHeight="1" ht="17.25">
      <c s="76"/>
      <c s="195"/>
      <c s="128"/>
      <c s="128"/>
      <c s="128"/>
      <c s="128"/>
      <c s="128"/>
      <c s="128"/>
      <c s="128"/>
      <c s="128"/>
      <c s="141">
        <v>2061004</v>
      </c>
      <c s="76" t="s">
        <v>2326</v>
      </c>
      <c s="297"/>
      <c s="331"/>
      <c s="331"/>
      <c s="331"/>
      <c s="331"/>
      <c s="331"/>
      <c s="297"/>
      <c s="76"/>
      <c s="195"/>
      <c s="128"/>
    </row>
    <row customHeight="1" ht="17.25">
      <c s="76"/>
      <c s="195"/>
      <c s="128"/>
      <c s="128"/>
      <c s="128"/>
      <c s="128"/>
      <c s="128"/>
      <c s="128"/>
      <c s="128"/>
      <c s="128"/>
      <c s="141">
        <v>2061005</v>
      </c>
      <c s="76" t="s">
        <v>2327</v>
      </c>
      <c s="297"/>
      <c s="331"/>
      <c s="331"/>
      <c s="331"/>
      <c s="331"/>
      <c s="331"/>
      <c s="297"/>
      <c s="76"/>
      <c s="195"/>
      <c s="128"/>
    </row>
    <row customHeight="1" ht="17.25">
      <c s="76"/>
      <c s="195"/>
      <c s="128"/>
      <c s="128"/>
      <c s="128"/>
      <c s="128"/>
      <c s="128"/>
      <c s="128"/>
      <c s="128"/>
      <c s="128"/>
      <c s="141">
        <v>2061099</v>
      </c>
      <c s="76" t="s">
        <v>2328</v>
      </c>
      <c s="297"/>
      <c s="331"/>
      <c s="331"/>
      <c s="331"/>
      <c s="331"/>
      <c s="331"/>
      <c s="297"/>
      <c s="76"/>
      <c s="195"/>
      <c s="128"/>
    </row>
    <row customHeight="1" ht="17.25">
      <c s="76"/>
      <c s="76"/>
      <c s="226"/>
      <c s="226"/>
      <c s="226"/>
      <c s="226"/>
      <c s="226"/>
      <c s="226"/>
      <c s="226"/>
      <c s="226"/>
      <c s="141">
        <v>207</v>
      </c>
      <c s="195" t="s">
        <v>1359</v>
      </c>
      <c s="293">
        <f>SUM(M39,M42,M49)</f>
        <v>1</v>
      </c>
      <c s="293">
        <f>SUM(N39,N42,N49)</f>
        <v>0</v>
      </c>
      <c s="293">
        <f>SUM(O39,O42,O49)</f>
        <v>0</v>
      </c>
      <c s="293">
        <f>SUM(P39,P42,P49)</f>
        <v>0</v>
      </c>
      <c s="293">
        <f>SUM(Q39,Q42,Q49)</f>
        <v>0</v>
      </c>
      <c s="293">
        <f>SUM(R39,R42,R49)</f>
        <v>0</v>
      </c>
      <c s="293">
        <f>SUM(S39,S42,S49)</f>
        <v>0</v>
      </c>
      <c s="76"/>
      <c s="76"/>
      <c s="226"/>
    </row>
    <row customHeight="1" ht="17.25">
      <c s="76">
        <v>1030163</v>
      </c>
      <c s="195" t="s">
        <v>2329</v>
      </c>
      <c s="293">
        <f>SUM(C40:C41)</f>
        <v>0</v>
      </c>
      <c s="293">
        <f>SUM(D40:D41)</f>
        <v>0</v>
      </c>
      <c s="293">
        <f>SUM(E40:E41)</f>
        <v>0</v>
      </c>
      <c s="293">
        <f>SUM(F40:F41)</f>
        <v>0</v>
      </c>
      <c s="293">
        <f>SUM(G40:G41)</f>
        <v>0</v>
      </c>
      <c s="293">
        <f>SUM(H40:H41)</f>
        <v>0</v>
      </c>
      <c s="293">
        <f>SUM(I40:I41)</f>
        <v>0</v>
      </c>
      <c s="293">
        <f>SUM(J40:J41)</f>
        <v>0</v>
      </c>
      <c s="141">
        <v>20703</v>
      </c>
      <c s="195" t="s">
        <v>1376</v>
      </c>
      <c s="293">
        <f>SUM(M40:M41)</f>
        <v>0</v>
      </c>
      <c s="293">
        <f>SUM(N40:N41)</f>
        <v>0</v>
      </c>
      <c s="293">
        <f>SUM(O40:O41)</f>
        <v>0</v>
      </c>
      <c s="293">
        <f>SUM(P40:P41)</f>
        <v>0</v>
      </c>
      <c s="293">
        <f>SUM(Q40:Q41)</f>
        <v>0</v>
      </c>
      <c s="293">
        <f>SUM(R40:R41)</f>
        <v>0</v>
      </c>
      <c s="293">
        <f>SUM(S40:S41)</f>
        <v>0</v>
      </c>
      <c s="76">
        <v>1030163</v>
      </c>
      <c s="195" t="s">
        <v>2329</v>
      </c>
      <c s="293">
        <f>SUM(C39:E39,G39:J39)-SUM(M39:N39,P39:S39)</f>
        <v>0</v>
      </c>
    </row>
    <row customHeight="1" ht="17.25">
      <c s="76">
        <v>103016301</v>
      </c>
      <c s="76" t="s">
        <v>2330</v>
      </c>
      <c s="297"/>
      <c s="297"/>
      <c s="331"/>
      <c s="331"/>
      <c s="331"/>
      <c s="331"/>
      <c s="331"/>
      <c s="297"/>
      <c s="141">
        <v>2070370</v>
      </c>
      <c s="76" t="s">
        <v>2331</v>
      </c>
      <c s="297"/>
      <c s="331"/>
      <c s="331"/>
      <c s="331"/>
      <c s="331"/>
      <c s="331"/>
      <c s="297"/>
      <c s="76">
        <v>103016301</v>
      </c>
      <c s="76" t="s">
        <v>2330</v>
      </c>
      <c s="297"/>
    </row>
    <row customHeight="1" ht="17.25">
      <c s="76">
        <v>103016302</v>
      </c>
      <c s="76" t="s">
        <v>2332</v>
      </c>
      <c s="297"/>
      <c s="297"/>
      <c s="331"/>
      <c s="331"/>
      <c s="331"/>
      <c s="331"/>
      <c s="331"/>
      <c s="297"/>
      <c s="141">
        <v>2070371</v>
      </c>
      <c s="76" t="s">
        <v>2333</v>
      </c>
      <c s="297"/>
      <c s="331"/>
      <c s="331"/>
      <c s="331"/>
      <c s="331"/>
      <c s="331"/>
      <c s="297"/>
      <c s="76">
        <v>103016302</v>
      </c>
      <c s="76" t="s">
        <v>2332</v>
      </c>
      <c s="297"/>
    </row>
    <row customHeight="1" ht="17.25">
      <c s="76">
        <v>1030126</v>
      </c>
      <c s="195" t="s">
        <v>2334</v>
      </c>
      <c s="293">
        <f>SUM(C43:C45)</f>
        <v>0</v>
      </c>
      <c s="293">
        <f>SUM(D43:D45)</f>
        <v>1</v>
      </c>
      <c s="293">
        <f>SUM(E43:E45)</f>
        <v>36</v>
      </c>
      <c s="293">
        <f>SUM(F43:F45)</f>
        <v>0</v>
      </c>
      <c s="293">
        <f>SUM(G43:G45)</f>
        <v>0</v>
      </c>
      <c s="293">
        <f>SUM(H43:H45)</f>
        <v>0</v>
      </c>
      <c s="293">
        <f>SUM(I43:I45)</f>
        <v>0</v>
      </c>
      <c s="293">
        <f>SUM(J43:J45)</f>
        <v>0</v>
      </c>
      <c s="141">
        <v>20706</v>
      </c>
      <c s="195" t="s">
        <v>2335</v>
      </c>
      <c s="293">
        <f>SUM(M43:M48)</f>
        <v>1</v>
      </c>
      <c s="293">
        <f>SUM(N43:N48)</f>
        <v>0</v>
      </c>
      <c s="293">
        <f>SUM(O43:O48)</f>
        <v>0</v>
      </c>
      <c s="293">
        <f>SUM(P43:P48)</f>
        <v>0</v>
      </c>
      <c s="293">
        <f>SUM(Q43:Q48)</f>
        <v>0</v>
      </c>
      <c s="293">
        <f>SUM(R43:R48)</f>
        <v>0</v>
      </c>
      <c s="293">
        <f>SUM(S43:S48)</f>
        <v>0</v>
      </c>
      <c s="76">
        <v>1030126</v>
      </c>
      <c s="195" t="s">
        <v>2336</v>
      </c>
      <c s="293">
        <f>SUM(C42:E42,G42:J42)-SUM(M42:N42,P42:S42)</f>
        <v>36</v>
      </c>
    </row>
    <row customHeight="1" ht="17.25">
      <c s="76">
        <v>103012601</v>
      </c>
      <c s="76" t="s">
        <v>2337</v>
      </c>
      <c s="297"/>
      <c s="297"/>
      <c s="331"/>
      <c s="331"/>
      <c s="331"/>
      <c s="331"/>
      <c s="331"/>
      <c s="297"/>
      <c s="141">
        <v>2070601</v>
      </c>
      <c s="76" t="s">
        <v>2338</v>
      </c>
      <c s="297"/>
      <c s="331"/>
      <c s="331"/>
      <c s="331"/>
      <c s="331"/>
      <c s="331"/>
      <c s="297"/>
      <c s="76">
        <v>103012601</v>
      </c>
      <c s="76" t="s">
        <v>2339</v>
      </c>
      <c s="297"/>
    </row>
    <row customHeight="1" ht="17.25">
      <c s="76">
        <v>103012602</v>
      </c>
      <c s="76" t="s">
        <v>2340</v>
      </c>
      <c s="297"/>
      <c s="297">
        <v>1</v>
      </c>
      <c s="331">
        <v>36</v>
      </c>
      <c s="331"/>
      <c s="331"/>
      <c s="331"/>
      <c s="331"/>
      <c s="297"/>
      <c s="141">
        <v>2070602</v>
      </c>
      <c s="76" t="s">
        <v>2341</v>
      </c>
      <c s="297"/>
      <c s="331"/>
      <c s="331"/>
      <c s="331"/>
      <c s="331"/>
      <c s="331"/>
      <c s="297"/>
      <c s="76">
        <v>103012602</v>
      </c>
      <c s="76" t="s">
        <v>2342</v>
      </c>
      <c s="297">
        <v>36</v>
      </c>
    </row>
    <row customHeight="1" ht="17.25">
      <c s="76">
        <v>103012603</v>
      </c>
      <c s="76" t="s">
        <v>2343</v>
      </c>
      <c s="297"/>
      <c s="297"/>
      <c s="331"/>
      <c s="331"/>
      <c s="331"/>
      <c s="331"/>
      <c s="331"/>
      <c s="297"/>
      <c s="141">
        <v>2070603</v>
      </c>
      <c s="76" t="s">
        <v>2344</v>
      </c>
      <c s="297"/>
      <c s="331"/>
      <c s="331"/>
      <c s="331"/>
      <c s="331"/>
      <c s="331"/>
      <c s="297"/>
      <c s="76">
        <v>103012603</v>
      </c>
      <c s="76" t="s">
        <v>2345</v>
      </c>
      <c s="297"/>
    </row>
    <row customHeight="1" ht="17.25">
      <c s="224"/>
      <c s="224"/>
      <c s="128"/>
      <c s="128"/>
      <c s="225"/>
      <c s="225"/>
      <c s="225"/>
      <c s="128"/>
      <c s="128"/>
      <c s="128"/>
      <c s="141">
        <v>2070604</v>
      </c>
      <c s="76" t="s">
        <v>2346</v>
      </c>
      <c s="297"/>
      <c s="331"/>
      <c s="331"/>
      <c s="331"/>
      <c s="331"/>
      <c s="331"/>
      <c s="297"/>
      <c s="76"/>
      <c s="76"/>
      <c s="128"/>
    </row>
    <row customHeight="1" ht="17.25">
      <c s="224"/>
      <c s="224"/>
      <c s="225"/>
      <c s="128"/>
      <c s="225"/>
      <c s="225"/>
      <c s="225"/>
      <c s="128"/>
      <c s="128"/>
      <c s="225"/>
      <c s="141">
        <v>2070605</v>
      </c>
      <c s="76" t="s">
        <v>2347</v>
      </c>
      <c s="297"/>
      <c s="331"/>
      <c s="331"/>
      <c s="331"/>
      <c s="331"/>
      <c s="331"/>
      <c s="297"/>
      <c s="76"/>
      <c s="76"/>
      <c s="128"/>
    </row>
    <row customHeight="1" ht="17.25">
      <c s="224"/>
      <c s="224"/>
      <c s="225"/>
      <c s="226"/>
      <c s="225"/>
      <c s="225"/>
      <c s="225"/>
      <c s="226"/>
      <c s="226"/>
      <c s="225"/>
      <c s="141">
        <v>2070699</v>
      </c>
      <c s="76" t="s">
        <v>2348</v>
      </c>
      <c s="297">
        <v>1</v>
      </c>
      <c s="331"/>
      <c s="331"/>
      <c s="331"/>
      <c s="331"/>
      <c s="331"/>
      <c s="297"/>
      <c s="76"/>
      <c s="76"/>
      <c s="226"/>
    </row>
    <row customHeight="1" ht="17.25">
      <c s="76">
        <v>1030129</v>
      </c>
      <c s="195" t="s">
        <v>2349</v>
      </c>
      <c s="293">
        <f>SUM(C50:C51)</f>
        <v>0</v>
      </c>
      <c s="293">
        <f>SUM(D50:D51)</f>
        <v>0</v>
      </c>
      <c s="293">
        <f>SUM(E50:E51)</f>
        <v>0</v>
      </c>
      <c s="293">
        <f>SUM(F50:F51)</f>
        <v>0</v>
      </c>
      <c s="293">
        <f>SUM(G50:G51)</f>
        <v>0</v>
      </c>
      <c s="293">
        <f>SUM(H50:H51)</f>
        <v>0</v>
      </c>
      <c s="293">
        <f>SUM(I50:I51)</f>
        <v>0</v>
      </c>
      <c s="293">
        <f>SUM(J50:J51)</f>
        <v>0</v>
      </c>
      <c s="141">
        <v>20707</v>
      </c>
      <c s="195" t="s">
        <v>2350</v>
      </c>
      <c s="293">
        <f>SUM(M50:M53)</f>
        <v>0</v>
      </c>
      <c s="293">
        <f>SUM(N50:N53)</f>
        <v>0</v>
      </c>
      <c s="293">
        <f>SUM(O50:O53)</f>
        <v>0</v>
      </c>
      <c s="293">
        <f>SUM(P50:P53)</f>
        <v>0</v>
      </c>
      <c s="293">
        <f>SUM(Q50:Q53)</f>
        <v>0</v>
      </c>
      <c s="293">
        <f>SUM(R50:R53)</f>
        <v>0</v>
      </c>
      <c s="293">
        <f>SUM(S50:S53)</f>
        <v>0</v>
      </c>
      <c s="76">
        <v>1030129</v>
      </c>
      <c s="195" t="s">
        <v>2351</v>
      </c>
      <c s="293">
        <f>SUM(C49:E49,G49:J49)-SUM(M49:N49,P49:S49)</f>
        <v>0</v>
      </c>
    </row>
    <row customHeight="1" ht="17.25">
      <c s="76">
        <v>103012901</v>
      </c>
      <c s="76" t="s">
        <v>2352</v>
      </c>
      <c s="297"/>
      <c s="297"/>
      <c s="331"/>
      <c s="331"/>
      <c s="331"/>
      <c s="331"/>
      <c s="331"/>
      <c s="297"/>
      <c s="141">
        <v>2070701</v>
      </c>
      <c s="76" t="s">
        <v>2353</v>
      </c>
      <c s="297"/>
      <c s="331"/>
      <c s="331"/>
      <c s="331"/>
      <c s="331"/>
      <c s="331"/>
      <c s="297"/>
      <c s="76">
        <v>103012901</v>
      </c>
      <c s="76" t="s">
        <v>2354</v>
      </c>
      <c s="297"/>
    </row>
    <row customHeight="1" ht="17.25">
      <c s="76">
        <v>103012902</v>
      </c>
      <c s="76" t="s">
        <v>2355</v>
      </c>
      <c s="297"/>
      <c s="297"/>
      <c s="331"/>
      <c s="331"/>
      <c s="331"/>
      <c s="331"/>
      <c s="331"/>
      <c s="297"/>
      <c s="141">
        <v>2070702</v>
      </c>
      <c s="76" t="s">
        <v>2356</v>
      </c>
      <c s="297"/>
      <c s="331"/>
      <c s="331"/>
      <c s="331"/>
      <c s="331"/>
      <c s="331"/>
      <c s="297"/>
      <c s="76">
        <v>103012902</v>
      </c>
      <c s="76" t="s">
        <v>2357</v>
      </c>
      <c s="297"/>
    </row>
    <row customHeight="1" ht="17.25">
      <c s="76"/>
      <c s="195"/>
      <c s="128"/>
      <c s="128"/>
      <c s="128"/>
      <c s="128"/>
      <c s="128"/>
      <c s="128"/>
      <c s="128"/>
      <c s="128"/>
      <c s="141">
        <v>2070703</v>
      </c>
      <c s="76" t="s">
        <v>2358</v>
      </c>
      <c s="297"/>
      <c s="331"/>
      <c s="331"/>
      <c s="331"/>
      <c s="331"/>
      <c s="331"/>
      <c s="297"/>
      <c s="76"/>
      <c s="195"/>
      <c s="128"/>
    </row>
    <row customHeight="1" ht="17.25">
      <c s="76"/>
      <c s="195"/>
      <c s="128"/>
      <c s="128"/>
      <c s="128"/>
      <c s="128"/>
      <c s="128"/>
      <c s="128"/>
      <c s="128"/>
      <c s="128"/>
      <c s="141">
        <v>2070799</v>
      </c>
      <c s="76" t="s">
        <v>2359</v>
      </c>
      <c s="297"/>
      <c s="331"/>
      <c s="331"/>
      <c s="331"/>
      <c s="331"/>
      <c s="331"/>
      <c s="297"/>
      <c s="76"/>
      <c s="195"/>
      <c s="128"/>
    </row>
    <row customHeight="1" ht="17.25">
      <c s="76"/>
      <c s="76"/>
      <c s="128"/>
      <c s="128"/>
      <c s="128"/>
      <c s="128"/>
      <c s="128"/>
      <c s="128"/>
      <c s="128"/>
      <c s="128"/>
      <c s="141">
        <v>208</v>
      </c>
      <c s="195" t="s">
        <v>1399</v>
      </c>
      <c s="293">
        <f>SUM(M55,M62,M66)</f>
        <v>1119</v>
      </c>
      <c s="293">
        <f>SUM(N55,N62,N66)</f>
        <v>0</v>
      </c>
      <c s="293">
        <f>SUM(O55,O62,O66)</f>
        <v>0</v>
      </c>
      <c s="293">
        <f>SUM(P55,P62,P66)</f>
        <v>0</v>
      </c>
      <c s="293">
        <f>SUM(Q55,Q62,Q66)</f>
        <v>0</v>
      </c>
      <c s="293">
        <f>SUM(R55,R62,R66)</f>
        <v>0</v>
      </c>
      <c s="293">
        <f>SUM(S55,S62,S66)</f>
        <v>0</v>
      </c>
      <c s="76"/>
      <c s="76"/>
      <c s="128"/>
    </row>
    <row customHeight="1" ht="17.25">
      <c s="76"/>
      <c s="76"/>
      <c s="128"/>
      <c s="128"/>
      <c s="128"/>
      <c s="128"/>
      <c s="128"/>
      <c s="128"/>
      <c s="128"/>
      <c s="128"/>
      <c s="141">
        <v>20811</v>
      </c>
      <c s="195" t="s">
        <v>1467</v>
      </c>
      <c s="293">
        <f>M56</f>
        <v>27</v>
      </c>
      <c s="293">
        <f>N56</f>
        <v>0</v>
      </c>
      <c s="293">
        <f>O56</f>
        <v>0</v>
      </c>
      <c s="293">
        <f>P56</f>
        <v>0</v>
      </c>
      <c s="293">
        <f>Q56</f>
        <v>0</v>
      </c>
      <c s="293">
        <f>R56</f>
        <v>0</v>
      </c>
      <c s="293">
        <f>S56</f>
        <v>0</v>
      </c>
      <c s="76"/>
      <c s="76"/>
      <c s="128"/>
    </row>
    <row customHeight="1" ht="17.25">
      <c s="76">
        <v>1030142</v>
      </c>
      <c s="195" t="s">
        <v>2360</v>
      </c>
      <c s="297">
        <v>8</v>
      </c>
      <c s="297">
        <v>15</v>
      </c>
      <c s="331">
        <v>4</v>
      </c>
      <c s="331"/>
      <c s="331"/>
      <c s="331"/>
      <c s="331"/>
      <c s="297"/>
      <c s="141"/>
      <c s="76" t="s">
        <v>2361</v>
      </c>
      <c s="293">
        <f>SUM(M57:M61)</f>
        <v>27</v>
      </c>
      <c s="293">
        <f>SUM(N57:N61)</f>
        <v>0</v>
      </c>
      <c s="293">
        <f>SUM(O57:O61)</f>
        <v>0</v>
      </c>
      <c s="293">
        <f>SUM(P57:P61)</f>
        <v>0</v>
      </c>
      <c s="293">
        <f>SUM(Q57:Q61)</f>
        <v>0</v>
      </c>
      <c s="293">
        <f>SUM(R57:R61)</f>
        <v>0</v>
      </c>
      <c s="293">
        <f>SUM(S57:S61)</f>
        <v>0</v>
      </c>
      <c s="76">
        <v>1030142</v>
      </c>
      <c s="195" t="s">
        <v>2362</v>
      </c>
      <c s="293">
        <f>SUM(C56:E56,G56:J56)-SUM(M56:N56,P56:S56)</f>
        <v>0</v>
      </c>
    </row>
    <row customHeight="1" ht="17.25">
      <c s="76"/>
      <c s="195"/>
      <c s="128"/>
      <c s="128"/>
      <c s="128"/>
      <c s="128"/>
      <c s="128"/>
      <c s="128"/>
      <c s="128"/>
      <c s="128"/>
      <c s="141">
        <v>2081160</v>
      </c>
      <c s="76" t="s">
        <v>2363</v>
      </c>
      <c s="297"/>
      <c s="331"/>
      <c s="331"/>
      <c s="331"/>
      <c s="331"/>
      <c s="331"/>
      <c s="297"/>
      <c s="76"/>
      <c s="195"/>
      <c s="128"/>
    </row>
    <row customHeight="1" ht="17.25">
      <c s="76"/>
      <c s="195"/>
      <c s="128"/>
      <c s="128"/>
      <c s="128"/>
      <c s="128"/>
      <c s="128"/>
      <c s="128"/>
      <c s="128"/>
      <c s="128"/>
      <c s="141">
        <v>2081161</v>
      </c>
      <c s="76" t="s">
        <v>2364</v>
      </c>
      <c s="297"/>
      <c s="331"/>
      <c s="331"/>
      <c s="331"/>
      <c s="331"/>
      <c s="331"/>
      <c s="297"/>
      <c s="76"/>
      <c s="195"/>
      <c s="128"/>
    </row>
    <row customHeight="1" ht="17.25">
      <c s="76"/>
      <c s="195"/>
      <c s="128"/>
      <c s="128"/>
      <c s="128"/>
      <c s="128"/>
      <c s="128"/>
      <c s="128"/>
      <c s="128"/>
      <c s="128"/>
      <c s="141">
        <v>2081162</v>
      </c>
      <c s="76" t="s">
        <v>2365</v>
      </c>
      <c s="297"/>
      <c s="331"/>
      <c s="331"/>
      <c s="331"/>
      <c s="331"/>
      <c s="331"/>
      <c s="297"/>
      <c s="76"/>
      <c s="195"/>
      <c s="128"/>
    </row>
    <row customHeight="1" ht="17.25">
      <c s="76"/>
      <c s="195"/>
      <c s="128"/>
      <c s="128"/>
      <c s="128"/>
      <c s="128"/>
      <c s="128"/>
      <c s="128"/>
      <c s="128"/>
      <c s="128"/>
      <c s="141">
        <v>2081163</v>
      </c>
      <c s="76" t="s">
        <v>2366</v>
      </c>
      <c s="297"/>
      <c s="331"/>
      <c s="331"/>
      <c s="331"/>
      <c s="331"/>
      <c s="331"/>
      <c s="297"/>
      <c s="76"/>
      <c s="195"/>
      <c s="128"/>
    </row>
    <row customHeight="1" ht="17.25">
      <c s="76"/>
      <c s="195"/>
      <c s="226"/>
      <c s="226"/>
      <c s="226"/>
      <c s="226"/>
      <c s="226"/>
      <c s="226"/>
      <c s="226"/>
      <c s="226"/>
      <c s="141">
        <v>2081169</v>
      </c>
      <c s="76" t="s">
        <v>2367</v>
      </c>
      <c s="297">
        <v>27</v>
      </c>
      <c s="331"/>
      <c s="331"/>
      <c s="331"/>
      <c s="331"/>
      <c s="331"/>
      <c s="297"/>
      <c s="76"/>
      <c s="195"/>
      <c s="128"/>
    </row>
    <row customHeight="1" ht="17.25">
      <c s="76">
        <v>1030149</v>
      </c>
      <c s="195" t="s">
        <v>2368</v>
      </c>
      <c s="297"/>
      <c s="297"/>
      <c s="331">
        <v>1069</v>
      </c>
      <c s="331"/>
      <c s="331"/>
      <c s="331"/>
      <c s="331"/>
      <c s="297"/>
      <c s="141">
        <v>20822</v>
      </c>
      <c s="195" t="s">
        <v>2369</v>
      </c>
      <c s="293">
        <f>SUM(M63:M65)</f>
        <v>1069</v>
      </c>
      <c s="293">
        <f>SUM(N63:N65)</f>
        <v>0</v>
      </c>
      <c s="293">
        <f>SUM(O63:O65)</f>
        <v>0</v>
      </c>
      <c s="293">
        <f>SUM(P63:P65)</f>
        <v>0</v>
      </c>
      <c s="293">
        <f>SUM(Q63:Q65)</f>
        <v>0</v>
      </c>
      <c s="293">
        <f>SUM(R63:R65)</f>
        <v>0</v>
      </c>
      <c s="293">
        <f>SUM(S63:S65)</f>
        <v>0</v>
      </c>
      <c s="76">
        <v>1030149</v>
      </c>
      <c s="195" t="s">
        <v>2370</v>
      </c>
      <c s="293">
        <f>SUM(C62:E62,G62:J62)-SUM(M62:N62,P62:S62)</f>
        <v>0</v>
      </c>
    </row>
    <row customHeight="1" ht="17.25">
      <c s="76"/>
      <c s="195"/>
      <c s="128"/>
      <c s="128"/>
      <c s="128"/>
      <c s="128"/>
      <c s="128"/>
      <c s="128"/>
      <c s="128"/>
      <c s="128"/>
      <c s="141">
        <v>2082201</v>
      </c>
      <c s="76" t="s">
        <v>2371</v>
      </c>
      <c s="297">
        <v>861</v>
      </c>
      <c s="331"/>
      <c s="331"/>
      <c s="331"/>
      <c s="331"/>
      <c s="331"/>
      <c s="297"/>
      <c s="76"/>
      <c s="195"/>
      <c s="128"/>
    </row>
    <row customHeight="1" ht="17.25">
      <c s="76"/>
      <c s="195"/>
      <c s="128"/>
      <c s="128"/>
      <c s="128"/>
      <c s="128"/>
      <c s="128"/>
      <c s="128"/>
      <c s="128"/>
      <c s="128"/>
      <c s="141">
        <v>2082202</v>
      </c>
      <c s="76" t="s">
        <v>2372</v>
      </c>
      <c s="297">
        <v>208</v>
      </c>
      <c s="331"/>
      <c s="331"/>
      <c s="331"/>
      <c s="331"/>
      <c s="331"/>
      <c s="297"/>
      <c s="76"/>
      <c s="195"/>
      <c s="128"/>
    </row>
    <row customHeight="1" ht="17.25">
      <c s="76"/>
      <c s="195"/>
      <c s="226"/>
      <c s="226"/>
      <c s="226"/>
      <c s="226"/>
      <c s="226"/>
      <c s="226"/>
      <c s="226"/>
      <c s="226"/>
      <c s="141">
        <v>2082299</v>
      </c>
      <c s="76" t="s">
        <v>2373</v>
      </c>
      <c s="297"/>
      <c s="331"/>
      <c s="331"/>
      <c s="331"/>
      <c s="331"/>
      <c s="331"/>
      <c s="297"/>
      <c s="76"/>
      <c s="195"/>
      <c s="128"/>
    </row>
    <row customHeight="1" ht="17.25">
      <c s="76">
        <v>1030157</v>
      </c>
      <c s="195" t="s">
        <v>2374</v>
      </c>
      <c s="297"/>
      <c s="297"/>
      <c s="331">
        <v>23</v>
      </c>
      <c s="331"/>
      <c s="331"/>
      <c s="331"/>
      <c s="331"/>
      <c s="297"/>
      <c s="141">
        <v>20823</v>
      </c>
      <c s="195" t="s">
        <v>2375</v>
      </c>
      <c s="293">
        <f>SUM(M67:M69)</f>
        <v>23</v>
      </c>
      <c s="293">
        <f>SUM(N67:N69)</f>
        <v>0</v>
      </c>
      <c s="293">
        <f>SUM(O67:O69)</f>
        <v>0</v>
      </c>
      <c s="293">
        <f>SUM(P67:P69)</f>
        <v>0</v>
      </c>
      <c s="293">
        <f>SUM(Q67:Q69)</f>
        <v>0</v>
      </c>
      <c s="293">
        <f>SUM(R67:R69)</f>
        <v>0</v>
      </c>
      <c s="293">
        <f>SUM(S67:S69)</f>
        <v>0</v>
      </c>
      <c s="76">
        <v>1030157</v>
      </c>
      <c s="195" t="s">
        <v>2376</v>
      </c>
      <c s="293">
        <f>SUM(C66:E66,G66:J66)-SUM(M66:N66,P66:S66)</f>
        <v>0</v>
      </c>
    </row>
    <row customHeight="1" ht="17.25">
      <c s="76"/>
      <c s="195"/>
      <c s="128"/>
      <c s="128"/>
      <c s="128"/>
      <c s="128"/>
      <c s="128"/>
      <c s="128"/>
      <c s="128"/>
      <c s="128"/>
      <c s="141">
        <v>2082301</v>
      </c>
      <c s="76" t="s">
        <v>2371</v>
      </c>
      <c s="297"/>
      <c s="331"/>
      <c s="331"/>
      <c s="331"/>
      <c s="331"/>
      <c s="331"/>
      <c s="297"/>
      <c s="76"/>
      <c s="195"/>
      <c s="128"/>
    </row>
    <row customHeight="1" ht="17.25">
      <c s="76"/>
      <c s="195"/>
      <c s="128"/>
      <c s="128"/>
      <c s="128"/>
      <c s="128"/>
      <c s="128"/>
      <c s="128"/>
      <c s="128"/>
      <c s="128"/>
      <c s="141">
        <v>2082302</v>
      </c>
      <c s="76" t="s">
        <v>2372</v>
      </c>
      <c s="297">
        <v>23</v>
      </c>
      <c s="331"/>
      <c s="331"/>
      <c s="331"/>
      <c s="331"/>
      <c s="331"/>
      <c s="297"/>
      <c s="76"/>
      <c s="195"/>
      <c s="128"/>
    </row>
    <row customHeight="1" ht="17.25">
      <c s="76"/>
      <c s="195"/>
      <c s="128"/>
      <c s="128"/>
      <c s="128"/>
      <c s="128"/>
      <c s="128"/>
      <c s="128"/>
      <c s="128"/>
      <c s="128"/>
      <c s="141">
        <v>2082399</v>
      </c>
      <c s="76" t="s">
        <v>2377</v>
      </c>
      <c s="297"/>
      <c s="331"/>
      <c s="331"/>
      <c s="331"/>
      <c s="331"/>
      <c s="331"/>
      <c s="297"/>
      <c s="76"/>
      <c s="195"/>
      <c s="128"/>
    </row>
    <row customHeight="1" ht="17.25">
      <c s="76"/>
      <c s="195"/>
      <c s="226"/>
      <c s="226"/>
      <c s="226"/>
      <c s="226"/>
      <c s="226"/>
      <c s="226"/>
      <c s="226"/>
      <c s="226"/>
      <c s="141">
        <v>212</v>
      </c>
      <c s="195" t="s">
        <v>1620</v>
      </c>
      <c s="293">
        <f>SUM(M71,M78,M88,M94,M98,M99,M104)</f>
        <v>1437</v>
      </c>
      <c s="293">
        <f>SUM(N71,N78,N88,N94,N98,N99,N104)</f>
        <v>0</v>
      </c>
      <c s="293">
        <f>SUM(O71,O78,O88,O94,O98,O99,O104)</f>
        <v>0</v>
      </c>
      <c s="293">
        <f>SUM(P71,P78,P88,P94,P98,P99,P104)</f>
        <v>0</v>
      </c>
      <c s="293">
        <f>SUM(Q71,Q78,Q88,Q94,Q98,Q99,Q104)</f>
        <v>70</v>
      </c>
      <c s="293">
        <f>SUM(R71,R78,R88,R94,R98,R99,R104)</f>
        <v>0</v>
      </c>
      <c s="293">
        <f>SUM(S71,S78,S88,S94,S98,S99,S104)</f>
        <v>0</v>
      </c>
      <c s="76"/>
      <c s="195"/>
      <c s="226"/>
    </row>
    <row customHeight="1" ht="17.25">
      <c s="76">
        <v>1030143</v>
      </c>
      <c s="195" t="s">
        <v>2378</v>
      </c>
      <c s="293">
        <f>SUM(C72:C76)</f>
        <v>0</v>
      </c>
      <c s="293">
        <f>SUM(D72:D76)</f>
        <v>0</v>
      </c>
      <c s="293">
        <f>SUM(E72:E76)</f>
        <v>111</v>
      </c>
      <c s="293">
        <f>SUM(F72:F76)</f>
        <v>0</v>
      </c>
      <c s="293">
        <f>SUM(G72:G76)</f>
        <v>0</v>
      </c>
      <c s="293">
        <f>SUM(H72:H76)</f>
        <v>0</v>
      </c>
      <c s="293">
        <f>SUM(I72:I76)</f>
        <v>0</v>
      </c>
      <c s="293">
        <f>SUM(J72:J76)</f>
        <v>0</v>
      </c>
      <c s="141">
        <v>21207</v>
      </c>
      <c s="195" t="s">
        <v>2379</v>
      </c>
      <c s="293">
        <f>SUM(M72:M77)</f>
        <v>111</v>
      </c>
      <c s="293">
        <f>SUM(N72:N77)</f>
        <v>0</v>
      </c>
      <c s="293">
        <f>SUM(O72:O77)</f>
        <v>0</v>
      </c>
      <c s="293">
        <f>SUM(P72:P77)</f>
        <v>0</v>
      </c>
      <c s="293">
        <f>SUM(Q72:Q77)</f>
        <v>0</v>
      </c>
      <c s="293">
        <f>SUM(R72:R77)</f>
        <v>0</v>
      </c>
      <c s="293">
        <f>SUM(S72:S77)</f>
        <v>0</v>
      </c>
      <c s="76">
        <v>1030143</v>
      </c>
      <c s="195" t="s">
        <v>2380</v>
      </c>
      <c s="293">
        <f>SUM(C71:E71,G71:J71)-SUM(M71:N71,P71:S71)</f>
        <v>0</v>
      </c>
    </row>
    <row customHeight="1" ht="17.25">
      <c s="76">
        <v>103014301</v>
      </c>
      <c s="76" t="s">
        <v>2381</v>
      </c>
      <c s="297"/>
      <c s="297"/>
      <c s="331"/>
      <c s="331"/>
      <c s="331"/>
      <c s="331"/>
      <c s="331"/>
      <c s="297"/>
      <c s="141">
        <v>2120701</v>
      </c>
      <c s="76" t="s">
        <v>2382</v>
      </c>
      <c s="297"/>
      <c s="331"/>
      <c s="331"/>
      <c s="331"/>
      <c s="331"/>
      <c s="331"/>
      <c s="297"/>
      <c s="76">
        <v>103014301</v>
      </c>
      <c s="76" t="s">
        <v>2381</v>
      </c>
      <c s="297"/>
    </row>
    <row customHeight="1" ht="17.25">
      <c s="76">
        <v>103014302</v>
      </c>
      <c s="76" t="s">
        <v>2383</v>
      </c>
      <c s="297"/>
      <c s="297"/>
      <c s="331"/>
      <c s="331"/>
      <c s="331"/>
      <c s="331"/>
      <c s="331"/>
      <c s="297"/>
      <c s="141">
        <v>2120702</v>
      </c>
      <c s="76" t="s">
        <v>2071</v>
      </c>
      <c s="297">
        <v>111</v>
      </c>
      <c s="331"/>
      <c s="331"/>
      <c s="331"/>
      <c s="331"/>
      <c s="331"/>
      <c s="297"/>
      <c s="76">
        <v>103014302</v>
      </c>
      <c s="76" t="s">
        <v>2383</v>
      </c>
      <c s="297"/>
    </row>
    <row customHeight="1" ht="17.25">
      <c s="76">
        <v>103014303</v>
      </c>
      <c s="76" t="s">
        <v>2384</v>
      </c>
      <c s="297"/>
      <c s="297"/>
      <c s="331">
        <v>111</v>
      </c>
      <c s="331"/>
      <c s="331"/>
      <c s="331"/>
      <c s="331"/>
      <c s="297"/>
      <c s="141">
        <v>2120703</v>
      </c>
      <c s="76" t="s">
        <v>2385</v>
      </c>
      <c s="297"/>
      <c s="331"/>
      <c s="331"/>
      <c s="331"/>
      <c s="331"/>
      <c s="331"/>
      <c s="297"/>
      <c s="76">
        <v>103014303</v>
      </c>
      <c s="76" t="s">
        <v>2386</v>
      </c>
      <c s="297"/>
    </row>
    <row customHeight="1" ht="17.25">
      <c s="76">
        <v>103014304</v>
      </c>
      <c s="76" t="s">
        <v>2387</v>
      </c>
      <c s="297"/>
      <c s="297"/>
      <c s="331"/>
      <c s="331"/>
      <c s="331"/>
      <c s="331"/>
      <c s="331"/>
      <c s="297"/>
      <c s="141">
        <v>2120704</v>
      </c>
      <c s="76" t="s">
        <v>2388</v>
      </c>
      <c s="297"/>
      <c s="331"/>
      <c s="331"/>
      <c s="331"/>
      <c s="331"/>
      <c s="331"/>
      <c s="297"/>
      <c s="76">
        <v>103014304</v>
      </c>
      <c s="76" t="s">
        <v>2389</v>
      </c>
      <c s="297"/>
    </row>
    <row customHeight="1" ht="17.25">
      <c s="76">
        <v>103014399</v>
      </c>
      <c s="76" t="s">
        <v>2390</v>
      </c>
      <c s="297"/>
      <c s="297"/>
      <c s="331"/>
      <c s="331"/>
      <c s="331"/>
      <c s="331"/>
      <c s="331"/>
      <c s="297"/>
      <c s="141">
        <v>2120705</v>
      </c>
      <c s="76" t="s">
        <v>2391</v>
      </c>
      <c s="297"/>
      <c s="331"/>
      <c s="331"/>
      <c s="331"/>
      <c s="331"/>
      <c s="331"/>
      <c s="297"/>
      <c s="76">
        <v>103014399</v>
      </c>
      <c s="76" t="s">
        <v>2392</v>
      </c>
      <c s="297"/>
    </row>
    <row customHeight="1" ht="17.25">
      <c s="76"/>
      <c s="76"/>
      <c s="225"/>
      <c s="225"/>
      <c s="225"/>
      <c s="184"/>
      <c s="225"/>
      <c s="225"/>
      <c s="225"/>
      <c s="225"/>
      <c s="141">
        <v>2120799</v>
      </c>
      <c s="76" t="s">
        <v>2393</v>
      </c>
      <c s="297"/>
      <c s="331"/>
      <c s="331"/>
      <c s="331"/>
      <c s="331"/>
      <c s="331"/>
      <c s="297"/>
      <c s="76"/>
      <c s="76"/>
      <c s="184"/>
    </row>
    <row customHeight="1" ht="17.25">
      <c s="76">
        <v>1030146</v>
      </c>
      <c s="195" t="s">
        <v>2394</v>
      </c>
      <c s="293">
        <f>SUM(C79:C82)</f>
        <v>485</v>
      </c>
      <c s="293">
        <f>SUM(D79:D82)</f>
        <v>0</v>
      </c>
      <c s="293">
        <f>SUM(E79:E82)</f>
        <v>0</v>
      </c>
      <c s="293">
        <f>SUM(F79:F82)</f>
        <v>0</v>
      </c>
      <c s="293">
        <f>SUM(G79:G82)</f>
        <v>0</v>
      </c>
      <c s="293">
        <f>SUM(H79:H82)</f>
        <v>0</v>
      </c>
      <c s="293">
        <f>SUM(I79:I82)</f>
        <v>0</v>
      </c>
      <c s="293">
        <f>SUM(J79:J82)</f>
        <v>46</v>
      </c>
      <c s="141">
        <v>21208</v>
      </c>
      <c s="195" t="s">
        <v>2395</v>
      </c>
      <c s="293">
        <f>SUM(M79:M87)</f>
        <v>485</v>
      </c>
      <c s="293">
        <f>SUM(N79:N87)</f>
        <v>0</v>
      </c>
      <c s="293">
        <f>SUM(O79:O87)</f>
        <v>0</v>
      </c>
      <c s="293">
        <f>SUM(P79:P87)</f>
        <v>0</v>
      </c>
      <c s="293">
        <f>SUM(Q79:Q87)</f>
        <v>46</v>
      </c>
      <c s="293">
        <f>SUM(R79:R87)</f>
        <v>0</v>
      </c>
      <c s="293">
        <f>SUM(S79:S87)</f>
        <v>0</v>
      </c>
      <c s="76">
        <v>1030146</v>
      </c>
      <c s="195" t="s">
        <v>2396</v>
      </c>
      <c s="293">
        <f>SUM(C78:E78,G78:J78)-SUM(M78:N78,P78:S78)</f>
        <v>0</v>
      </c>
    </row>
    <row customHeight="1" ht="17.25">
      <c s="76">
        <v>103014601</v>
      </c>
      <c s="76" t="s">
        <v>2397</v>
      </c>
      <c s="297"/>
      <c s="297"/>
      <c s="331"/>
      <c s="331"/>
      <c s="331"/>
      <c s="331"/>
      <c s="331"/>
      <c s="297"/>
      <c s="141">
        <v>2120801</v>
      </c>
      <c s="76" t="s">
        <v>2398</v>
      </c>
      <c s="297"/>
      <c s="331"/>
      <c s="331"/>
      <c s="331"/>
      <c s="331"/>
      <c s="331"/>
      <c s="297"/>
      <c s="76">
        <v>103014601</v>
      </c>
      <c s="76" t="s">
        <v>2397</v>
      </c>
      <c s="297"/>
    </row>
    <row customHeight="1" ht="17.25">
      <c s="76">
        <v>103014602</v>
      </c>
      <c s="76" t="s">
        <v>2399</v>
      </c>
      <c s="297"/>
      <c s="297"/>
      <c s="331"/>
      <c s="331"/>
      <c s="331"/>
      <c s="331"/>
      <c s="331"/>
      <c s="297"/>
      <c s="141">
        <v>2120802</v>
      </c>
      <c s="76" t="s">
        <v>2400</v>
      </c>
      <c s="297"/>
      <c s="331"/>
      <c s="331"/>
      <c s="331"/>
      <c s="331"/>
      <c s="331"/>
      <c s="297"/>
      <c s="76">
        <v>103014602</v>
      </c>
      <c s="76" t="s">
        <v>2399</v>
      </c>
      <c s="297"/>
    </row>
    <row customHeight="1" ht="17.25">
      <c s="76">
        <v>103014603</v>
      </c>
      <c s="76" t="s">
        <v>2401</v>
      </c>
      <c s="297"/>
      <c s="297"/>
      <c s="331"/>
      <c s="331"/>
      <c s="331"/>
      <c s="331"/>
      <c s="331"/>
      <c s="297"/>
      <c s="141">
        <v>2120803</v>
      </c>
      <c s="76" t="s">
        <v>2402</v>
      </c>
      <c s="297"/>
      <c s="331"/>
      <c s="331"/>
      <c s="331"/>
      <c s="331"/>
      <c s="331"/>
      <c s="297"/>
      <c s="76">
        <v>103014603</v>
      </c>
      <c s="76" t="s">
        <v>2403</v>
      </c>
      <c s="297"/>
    </row>
    <row customHeight="1" ht="17.25">
      <c s="76">
        <v>103014699</v>
      </c>
      <c s="76" t="s">
        <v>2404</v>
      </c>
      <c s="297">
        <v>485</v>
      </c>
      <c s="297"/>
      <c s="331"/>
      <c s="331"/>
      <c s="331"/>
      <c s="331"/>
      <c s="331"/>
      <c s="297">
        <v>46</v>
      </c>
      <c s="141">
        <v>2120804</v>
      </c>
      <c s="76" t="s">
        <v>2405</v>
      </c>
      <c s="297"/>
      <c s="331"/>
      <c s="331"/>
      <c s="331"/>
      <c s="331"/>
      <c s="331"/>
      <c s="297"/>
      <c s="76">
        <v>103014699</v>
      </c>
      <c s="76" t="s">
        <v>2406</v>
      </c>
      <c s="297"/>
    </row>
    <row customHeight="1" ht="17.25">
      <c s="76"/>
      <c s="76"/>
      <c s="128"/>
      <c s="128"/>
      <c s="128"/>
      <c s="128"/>
      <c s="128"/>
      <c s="128"/>
      <c s="128"/>
      <c s="128"/>
      <c s="141">
        <v>2120805</v>
      </c>
      <c s="76" t="s">
        <v>2407</v>
      </c>
      <c s="297"/>
      <c s="331"/>
      <c s="331"/>
      <c s="331"/>
      <c s="331"/>
      <c s="331"/>
      <c s="297"/>
      <c s="76"/>
      <c s="76"/>
      <c s="128"/>
    </row>
    <row customHeight="1" ht="17.25">
      <c s="76"/>
      <c s="76"/>
      <c s="128"/>
      <c s="128"/>
      <c s="128"/>
      <c s="128"/>
      <c s="128"/>
      <c s="128"/>
      <c s="128"/>
      <c s="128"/>
      <c s="141">
        <v>2120806</v>
      </c>
      <c s="76" t="s">
        <v>2408</v>
      </c>
      <c s="297"/>
      <c s="331"/>
      <c s="331"/>
      <c s="331"/>
      <c s="331"/>
      <c s="331"/>
      <c s="297"/>
      <c s="76"/>
      <c s="76"/>
      <c s="128"/>
    </row>
    <row customHeight="1" ht="17.25">
      <c s="76"/>
      <c s="76"/>
      <c s="128"/>
      <c s="128"/>
      <c s="128"/>
      <c s="128"/>
      <c s="128"/>
      <c s="128"/>
      <c s="128"/>
      <c s="128"/>
      <c s="141">
        <v>2120807</v>
      </c>
      <c s="76" t="s">
        <v>2071</v>
      </c>
      <c s="297"/>
      <c s="331"/>
      <c s="331"/>
      <c s="331"/>
      <c s="331"/>
      <c s="331"/>
      <c s="297"/>
      <c s="76"/>
      <c s="76"/>
      <c s="128"/>
    </row>
    <row customHeight="1" ht="17.25">
      <c s="76"/>
      <c s="76"/>
      <c s="128"/>
      <c s="128"/>
      <c s="128"/>
      <c s="128"/>
      <c s="128"/>
      <c s="128"/>
      <c s="128"/>
      <c s="128"/>
      <c s="141">
        <v>2120811</v>
      </c>
      <c s="76" t="s">
        <v>2388</v>
      </c>
      <c s="297"/>
      <c s="331"/>
      <c s="331"/>
      <c s="331"/>
      <c s="331"/>
      <c s="331"/>
      <c s="297"/>
      <c s="76"/>
      <c s="76"/>
      <c s="128"/>
    </row>
    <row customHeight="1" ht="17.25">
      <c s="76"/>
      <c s="76"/>
      <c s="128"/>
      <c s="128"/>
      <c s="128"/>
      <c s="128"/>
      <c s="128"/>
      <c s="128"/>
      <c s="128"/>
      <c s="128"/>
      <c s="141">
        <v>2120899</v>
      </c>
      <c s="76" t="s">
        <v>2409</v>
      </c>
      <c s="297">
        <v>485</v>
      </c>
      <c s="331"/>
      <c s="331"/>
      <c s="331"/>
      <c s="331">
        <v>46</v>
      </c>
      <c s="331"/>
      <c s="297"/>
      <c s="76"/>
      <c s="76"/>
      <c s="128"/>
    </row>
    <row customHeight="1" ht="17.25">
      <c s="76">
        <v>1030144</v>
      </c>
      <c s="195" t="s">
        <v>2410</v>
      </c>
      <c s="297">
        <v>53</v>
      </c>
      <c s="297"/>
      <c s="331"/>
      <c s="331"/>
      <c s="331"/>
      <c s="331"/>
      <c s="331"/>
      <c s="297"/>
      <c s="141">
        <v>21209</v>
      </c>
      <c s="195" t="s">
        <v>2411</v>
      </c>
      <c s="293">
        <f>SUM(M89:M93)</f>
        <v>53</v>
      </c>
      <c s="293">
        <f>SUM(N89:N93)</f>
        <v>0</v>
      </c>
      <c s="293">
        <f>SUM(O89:O93)</f>
        <v>0</v>
      </c>
      <c s="293">
        <f>SUM(P89:P93)</f>
        <v>0</v>
      </c>
      <c s="293">
        <f>SUM(Q89:Q93)</f>
        <v>0</v>
      </c>
      <c s="293">
        <f>SUM(R89:R93)</f>
        <v>0</v>
      </c>
      <c s="293">
        <f>SUM(S89:S93)</f>
        <v>0</v>
      </c>
      <c s="76">
        <v>1030144</v>
      </c>
      <c s="195" t="s">
        <v>2412</v>
      </c>
      <c s="293">
        <f>SUM(C88:E88,G88:J88)-SUM(M88:N88,P88:S88)</f>
        <v>0</v>
      </c>
    </row>
    <row customHeight="1" ht="17.25">
      <c s="76"/>
      <c s="195"/>
      <c s="128"/>
      <c s="128"/>
      <c s="128"/>
      <c s="128"/>
      <c s="128"/>
      <c s="128"/>
      <c s="128"/>
      <c s="128"/>
      <c s="141">
        <v>2120901</v>
      </c>
      <c s="76" t="s">
        <v>2413</v>
      </c>
      <c s="297"/>
      <c s="331"/>
      <c s="331"/>
      <c s="331"/>
      <c s="331"/>
      <c s="331"/>
      <c s="297"/>
      <c s="76"/>
      <c s="195"/>
      <c s="128"/>
    </row>
    <row customHeight="1" ht="17.25">
      <c s="76"/>
      <c s="195"/>
      <c s="128"/>
      <c s="128"/>
      <c s="128"/>
      <c s="128"/>
      <c s="128"/>
      <c s="128"/>
      <c s="128"/>
      <c s="128"/>
      <c s="141">
        <v>2120902</v>
      </c>
      <c s="76" t="s">
        <v>2414</v>
      </c>
      <c s="297"/>
      <c s="331"/>
      <c s="331"/>
      <c s="331"/>
      <c s="331"/>
      <c s="331"/>
      <c s="297"/>
      <c s="76"/>
      <c s="195"/>
      <c s="128"/>
    </row>
    <row customHeight="1" ht="17.25">
      <c s="76"/>
      <c s="195"/>
      <c s="128"/>
      <c s="128"/>
      <c s="128"/>
      <c s="128"/>
      <c s="128"/>
      <c s="128"/>
      <c s="128"/>
      <c s="128"/>
      <c s="141">
        <v>2120903</v>
      </c>
      <c s="76" t="s">
        <v>2415</v>
      </c>
      <c s="297"/>
      <c s="331"/>
      <c s="331"/>
      <c s="331"/>
      <c s="331"/>
      <c s="331"/>
      <c s="297"/>
      <c s="76"/>
      <c s="195"/>
      <c s="128"/>
    </row>
    <row customHeight="1" ht="17.25">
      <c s="76"/>
      <c s="195"/>
      <c s="128"/>
      <c s="128"/>
      <c s="128"/>
      <c s="128"/>
      <c s="128"/>
      <c s="128"/>
      <c s="128"/>
      <c s="128"/>
      <c s="141">
        <v>2120904</v>
      </c>
      <c s="76" t="s">
        <v>2416</v>
      </c>
      <c s="297"/>
      <c s="331"/>
      <c s="331"/>
      <c s="331"/>
      <c s="331"/>
      <c s="331"/>
      <c s="297"/>
      <c s="76"/>
      <c s="195"/>
      <c s="128"/>
    </row>
    <row customHeight="1" ht="17.25">
      <c s="76"/>
      <c s="195"/>
      <c s="128"/>
      <c s="128"/>
      <c s="128"/>
      <c s="128"/>
      <c s="128"/>
      <c s="128"/>
      <c s="128"/>
      <c s="128"/>
      <c s="141">
        <v>2120999</v>
      </c>
      <c s="76" t="s">
        <v>2417</v>
      </c>
      <c s="297">
        <v>53</v>
      </c>
      <c s="331"/>
      <c s="331"/>
      <c s="331"/>
      <c s="331"/>
      <c s="331"/>
      <c s="297"/>
      <c s="76"/>
      <c s="195"/>
      <c s="128"/>
    </row>
    <row customHeight="1" ht="17.25">
      <c s="76">
        <v>1030147</v>
      </c>
      <c s="195" t="s">
        <v>2418</v>
      </c>
      <c s="297"/>
      <c s="297"/>
      <c s="331"/>
      <c s="331"/>
      <c s="331"/>
      <c s="331"/>
      <c s="331"/>
      <c s="297"/>
      <c s="141">
        <v>21210</v>
      </c>
      <c s="195" t="s">
        <v>2419</v>
      </c>
      <c s="293">
        <f>SUM(M95:M97)</f>
        <v>0</v>
      </c>
      <c s="293">
        <f>SUM(N95:N97)</f>
        <v>0</v>
      </c>
      <c s="293">
        <f>SUM(O95:O97)</f>
        <v>0</v>
      </c>
      <c s="293">
        <f>SUM(P95:P97)</f>
        <v>0</v>
      </c>
      <c s="293">
        <f>SUM(Q95:Q97)</f>
        <v>0</v>
      </c>
      <c s="293">
        <f>SUM(R95:R97)</f>
        <v>0</v>
      </c>
      <c s="293">
        <f>SUM(S95:S97)</f>
        <v>0</v>
      </c>
      <c s="76">
        <v>1030147</v>
      </c>
      <c s="195" t="s">
        <v>2420</v>
      </c>
      <c s="293">
        <f>SUM(C94:E94,G94:J94)-SUM(M94:N94,P94:S94)</f>
        <v>0</v>
      </c>
    </row>
    <row customHeight="1" ht="17.25">
      <c s="76"/>
      <c s="76"/>
      <c s="128"/>
      <c s="128"/>
      <c s="128"/>
      <c s="128"/>
      <c s="128"/>
      <c s="128"/>
      <c s="128"/>
      <c s="128"/>
      <c s="141">
        <v>2121001</v>
      </c>
      <c s="76" t="s">
        <v>2398</v>
      </c>
      <c s="297"/>
      <c s="331"/>
      <c s="331"/>
      <c s="331"/>
      <c s="331"/>
      <c s="331"/>
      <c s="297"/>
      <c s="76"/>
      <c s="76"/>
      <c s="128"/>
    </row>
    <row customHeight="1" ht="17.25">
      <c s="76"/>
      <c s="76"/>
      <c s="128"/>
      <c s="128"/>
      <c s="128"/>
      <c s="128"/>
      <c s="128"/>
      <c s="128"/>
      <c s="128"/>
      <c s="128"/>
      <c s="141">
        <v>2121002</v>
      </c>
      <c s="76" t="s">
        <v>2400</v>
      </c>
      <c s="297"/>
      <c s="331"/>
      <c s="331"/>
      <c s="331"/>
      <c s="331"/>
      <c s="331"/>
      <c s="297"/>
      <c s="76"/>
      <c s="76"/>
      <c s="128"/>
    </row>
    <row customHeight="1" ht="17.25">
      <c s="76"/>
      <c s="76"/>
      <c s="128"/>
      <c s="128"/>
      <c s="128"/>
      <c s="128"/>
      <c s="128"/>
      <c s="128"/>
      <c s="128"/>
      <c s="128"/>
      <c s="141">
        <v>2121099</v>
      </c>
      <c s="76" t="s">
        <v>2421</v>
      </c>
      <c s="297"/>
      <c s="331"/>
      <c s="331"/>
      <c s="331"/>
      <c s="331"/>
      <c s="331"/>
      <c s="297"/>
      <c s="76"/>
      <c s="76"/>
      <c s="128"/>
    </row>
    <row customHeight="1" ht="17.25">
      <c s="76">
        <v>1030148</v>
      </c>
      <c s="195" t="s">
        <v>2422</v>
      </c>
      <c s="297"/>
      <c s="297"/>
      <c s="331">
        <v>40</v>
      </c>
      <c s="331"/>
      <c s="331"/>
      <c s="331"/>
      <c s="331"/>
      <c s="297">
        <v>24</v>
      </c>
      <c s="141">
        <v>21211</v>
      </c>
      <c s="195" t="s">
        <v>2423</v>
      </c>
      <c s="297">
        <v>40</v>
      </c>
      <c s="331"/>
      <c s="331"/>
      <c s="331"/>
      <c s="331">
        <v>24</v>
      </c>
      <c s="331"/>
      <c s="297"/>
      <c s="76">
        <v>1030148</v>
      </c>
      <c s="195" t="s">
        <v>2424</v>
      </c>
      <c s="293">
        <f>SUM(C98:E98,G98:J98)-SUM(M98:N98,P98:S98)</f>
        <v>0</v>
      </c>
    </row>
    <row customHeight="1" ht="17.25">
      <c s="76">
        <v>1030133</v>
      </c>
      <c s="195" t="s">
        <v>2425</v>
      </c>
      <c s="293">
        <f>SUM(C100:C101)</f>
        <v>0</v>
      </c>
      <c s="293">
        <f>SUM(D100:D101)</f>
        <v>18</v>
      </c>
      <c s="293">
        <f>SUM(E100:E101)</f>
        <v>488</v>
      </c>
      <c s="293">
        <f>SUM(F100:F101)</f>
        <v>0</v>
      </c>
      <c s="293">
        <f>SUM(G100:G101)</f>
        <v>0</v>
      </c>
      <c s="293">
        <f>SUM(H100:H101)</f>
        <v>0</v>
      </c>
      <c s="293">
        <f>SUM(I100:I101)</f>
        <v>0</v>
      </c>
      <c s="293">
        <f>SUM(J100:J101)</f>
        <v>0</v>
      </c>
      <c s="141">
        <v>21212</v>
      </c>
      <c s="195" t="s">
        <v>2426</v>
      </c>
      <c s="293">
        <f>SUM(M100:M103)</f>
        <v>506</v>
      </c>
      <c s="293">
        <f>SUM(N100:N103)</f>
        <v>0</v>
      </c>
      <c s="293">
        <f>SUM(O100:O103)</f>
        <v>0</v>
      </c>
      <c s="293">
        <f>SUM(P100:P103)</f>
        <v>0</v>
      </c>
      <c s="293">
        <f>SUM(Q100:Q103)</f>
        <v>0</v>
      </c>
      <c s="293">
        <f>SUM(R100:R103)</f>
        <v>0</v>
      </c>
      <c s="293">
        <f>SUM(S100:S103)</f>
        <v>0</v>
      </c>
      <c s="76">
        <v>1030133</v>
      </c>
      <c s="195" t="s">
        <v>2427</v>
      </c>
      <c s="293">
        <f>SUM(C99:E99,G99:J99)-SUM(M99:N99,P99:S99)</f>
        <v>0</v>
      </c>
    </row>
    <row customHeight="1" ht="17.25">
      <c s="76">
        <v>103013301</v>
      </c>
      <c s="76" t="s">
        <v>2428</v>
      </c>
      <c s="297"/>
      <c s="297"/>
      <c s="331"/>
      <c s="331"/>
      <c s="331"/>
      <c s="331"/>
      <c s="331"/>
      <c s="297"/>
      <c s="141">
        <v>2121201</v>
      </c>
      <c s="76" t="s">
        <v>2429</v>
      </c>
      <c s="297">
        <v>112</v>
      </c>
      <c s="331"/>
      <c s="331"/>
      <c s="331"/>
      <c s="331"/>
      <c s="331"/>
      <c s="297"/>
      <c s="76">
        <v>103013301</v>
      </c>
      <c s="76" t="s">
        <v>2430</v>
      </c>
      <c s="297"/>
    </row>
    <row customHeight="1" ht="17.25">
      <c s="76">
        <v>103013302</v>
      </c>
      <c s="76" t="s">
        <v>2431</v>
      </c>
      <c s="297"/>
      <c s="297">
        <v>18</v>
      </c>
      <c s="331">
        <v>488</v>
      </c>
      <c s="331"/>
      <c s="331"/>
      <c s="331"/>
      <c s="331"/>
      <c s="297"/>
      <c s="141">
        <v>2121202</v>
      </c>
      <c s="76" t="s">
        <v>2432</v>
      </c>
      <c s="297">
        <v>18</v>
      </c>
      <c s="331"/>
      <c s="331"/>
      <c s="331"/>
      <c s="331"/>
      <c s="331"/>
      <c s="297"/>
      <c s="76">
        <v>103013302</v>
      </c>
      <c s="76" t="s">
        <v>2433</v>
      </c>
      <c s="297"/>
    </row>
    <row customHeight="1" ht="17.25">
      <c s="76"/>
      <c s="76"/>
      <c s="128"/>
      <c s="128"/>
      <c s="128"/>
      <c s="128"/>
      <c s="128"/>
      <c s="128"/>
      <c s="128"/>
      <c s="128"/>
      <c s="141">
        <v>2121203</v>
      </c>
      <c s="76" t="s">
        <v>2434</v>
      </c>
      <c s="297">
        <v>376</v>
      </c>
      <c s="331"/>
      <c s="331"/>
      <c s="331"/>
      <c s="331"/>
      <c s="331"/>
      <c s="297"/>
      <c s="76"/>
      <c s="76"/>
      <c s="128"/>
    </row>
    <row customHeight="1" ht="17.25">
      <c s="76"/>
      <c s="76"/>
      <c s="128"/>
      <c s="128"/>
      <c s="128"/>
      <c s="128"/>
      <c s="128"/>
      <c s="128"/>
      <c s="128"/>
      <c s="128"/>
      <c s="141">
        <v>2121204</v>
      </c>
      <c s="76" t="s">
        <v>2435</v>
      </c>
      <c s="297"/>
      <c s="331"/>
      <c s="331"/>
      <c s="331"/>
      <c s="331"/>
      <c s="331"/>
      <c s="297"/>
      <c s="76"/>
      <c s="76"/>
      <c s="128"/>
    </row>
    <row customHeight="1" ht="17.25">
      <c s="76">
        <v>1030156</v>
      </c>
      <c s="195" t="s">
        <v>2436</v>
      </c>
      <c s="297">
        <v>212</v>
      </c>
      <c s="297">
        <v>30</v>
      </c>
      <c s="331"/>
      <c s="331"/>
      <c s="331"/>
      <c s="331"/>
      <c s="331"/>
      <c s="297"/>
      <c s="141">
        <v>21213</v>
      </c>
      <c s="195" t="s">
        <v>2437</v>
      </c>
      <c s="293">
        <f>SUM(M105:M109)</f>
        <v>242</v>
      </c>
      <c s="293">
        <f>SUM(N105:N109)</f>
        <v>0</v>
      </c>
      <c s="293">
        <f>SUM(O105:O109)</f>
        <v>0</v>
      </c>
      <c s="293">
        <f>SUM(P105:P109)</f>
        <v>0</v>
      </c>
      <c s="293">
        <f>SUM(Q105:Q109)</f>
        <v>0</v>
      </c>
      <c s="293">
        <f>SUM(R105:R109)</f>
        <v>0</v>
      </c>
      <c s="293">
        <f>SUM(S105:S109)</f>
        <v>0</v>
      </c>
      <c s="76">
        <v>1030156</v>
      </c>
      <c s="195" t="s">
        <v>2438</v>
      </c>
      <c s="293">
        <f>SUM(C104:E104,G104:J104)-SUM(M104:N104,P104:S104)</f>
        <v>0</v>
      </c>
    </row>
    <row customHeight="1" ht="17.25">
      <c s="76"/>
      <c s="76"/>
      <c s="128"/>
      <c s="128"/>
      <c s="128"/>
      <c s="128"/>
      <c s="128"/>
      <c s="128"/>
      <c s="128"/>
      <c s="128"/>
      <c s="141">
        <v>2121301</v>
      </c>
      <c s="76" t="s">
        <v>2413</v>
      </c>
      <c s="297"/>
      <c s="331"/>
      <c s="331"/>
      <c s="331"/>
      <c s="331"/>
      <c s="331"/>
      <c s="297"/>
      <c s="76"/>
      <c s="76"/>
      <c s="128"/>
    </row>
    <row customHeight="1" ht="17.25">
      <c s="76"/>
      <c s="76"/>
      <c s="128"/>
      <c s="128"/>
      <c s="128"/>
      <c s="128"/>
      <c s="128"/>
      <c s="128"/>
      <c s="128"/>
      <c s="128"/>
      <c s="141">
        <v>2121302</v>
      </c>
      <c s="76" t="s">
        <v>2414</v>
      </c>
      <c s="297"/>
      <c s="331"/>
      <c s="331"/>
      <c s="331"/>
      <c s="331"/>
      <c s="331"/>
      <c s="297"/>
      <c s="76"/>
      <c s="76"/>
      <c s="128"/>
    </row>
    <row customHeight="1" ht="17.25">
      <c s="76"/>
      <c s="76"/>
      <c s="128"/>
      <c s="128"/>
      <c s="128"/>
      <c s="128"/>
      <c s="128"/>
      <c s="128"/>
      <c s="128"/>
      <c s="128"/>
      <c s="141">
        <v>2121303</v>
      </c>
      <c s="76" t="s">
        <v>2415</v>
      </c>
      <c s="297"/>
      <c s="331"/>
      <c s="331"/>
      <c s="331"/>
      <c s="331"/>
      <c s="331"/>
      <c s="297"/>
      <c s="76"/>
      <c s="76"/>
      <c s="128"/>
    </row>
    <row customHeight="1" ht="17.25">
      <c s="76"/>
      <c s="76"/>
      <c s="128"/>
      <c s="128"/>
      <c s="128"/>
      <c s="128"/>
      <c s="128"/>
      <c s="128"/>
      <c s="128"/>
      <c s="128"/>
      <c s="141">
        <v>2121304</v>
      </c>
      <c s="76" t="s">
        <v>2416</v>
      </c>
      <c s="297"/>
      <c s="331"/>
      <c s="331"/>
      <c s="331"/>
      <c s="331"/>
      <c s="331"/>
      <c s="297"/>
      <c s="76"/>
      <c s="76"/>
      <c s="128"/>
    </row>
    <row customHeight="1" ht="17.25">
      <c s="76"/>
      <c s="76"/>
      <c s="128"/>
      <c s="128"/>
      <c s="128"/>
      <c s="128"/>
      <c s="128"/>
      <c s="128"/>
      <c s="128"/>
      <c s="128"/>
      <c s="141">
        <v>2121399</v>
      </c>
      <c s="76" t="s">
        <v>2439</v>
      </c>
      <c s="297">
        <v>242</v>
      </c>
      <c s="331"/>
      <c s="331"/>
      <c s="331"/>
      <c s="331"/>
      <c s="331"/>
      <c s="297"/>
      <c s="76"/>
      <c s="76"/>
      <c s="128"/>
    </row>
    <row customHeight="1" ht="17.25">
      <c s="76"/>
      <c s="76"/>
      <c s="128"/>
      <c s="128"/>
      <c s="128"/>
      <c s="128"/>
      <c s="128"/>
      <c s="128"/>
      <c s="128"/>
      <c s="128"/>
      <c s="141">
        <v>213</v>
      </c>
      <c s="195" t="s">
        <v>1637</v>
      </c>
      <c s="293">
        <f>SUM(M111,M118,M135,M160)</f>
        <v>1358</v>
      </c>
      <c s="293">
        <f>SUM(N111,N118,N135,N160)</f>
        <v>0</v>
      </c>
      <c s="293">
        <f>SUM(O111,O118,O135,O160)</f>
        <v>0</v>
      </c>
      <c s="293">
        <f>SUM(P111,P118,P135,P160)</f>
        <v>0</v>
      </c>
      <c s="293">
        <f>SUM(Q111,Q118,Q135,Q160)</f>
        <v>0</v>
      </c>
      <c s="293">
        <f>SUM(R111,R118,R135,R160)</f>
        <v>0</v>
      </c>
      <c s="293">
        <f>SUM(S111,S118,S135,S160)</f>
        <v>0</v>
      </c>
      <c s="76"/>
      <c s="76"/>
      <c s="128"/>
    </row>
    <row customHeight="1" ht="17.25">
      <c s="76"/>
      <c s="76"/>
      <c s="128"/>
      <c s="128"/>
      <c s="128"/>
      <c s="128"/>
      <c s="128"/>
      <c s="128"/>
      <c s="128"/>
      <c s="128"/>
      <c s="141">
        <v>21301</v>
      </c>
      <c s="195" t="s">
        <v>1638</v>
      </c>
      <c s="293">
        <f>M112</f>
        <v>0</v>
      </c>
      <c s="293">
        <f>N112</f>
        <v>0</v>
      </c>
      <c s="293">
        <f>O112</f>
        <v>0</v>
      </c>
      <c s="293">
        <f>P112</f>
        <v>0</v>
      </c>
      <c s="293">
        <f>Q112</f>
        <v>0</v>
      </c>
      <c s="293">
        <f>R112</f>
        <v>0</v>
      </c>
      <c s="293">
        <f>S112</f>
        <v>0</v>
      </c>
      <c s="76"/>
      <c s="76"/>
      <c s="128"/>
    </row>
    <row customHeight="1" ht="17.25">
      <c s="76">
        <v>1030131</v>
      </c>
      <c s="195" t="s">
        <v>2440</v>
      </c>
      <c s="297"/>
      <c s="297"/>
      <c s="331"/>
      <c s="331"/>
      <c s="331"/>
      <c s="331"/>
      <c s="331"/>
      <c s="297"/>
      <c s="141"/>
      <c s="76" t="s">
        <v>2441</v>
      </c>
      <c s="293">
        <f>SUM(M113:M117)</f>
        <v>0</v>
      </c>
      <c s="293">
        <f>SUM(N113:N117)</f>
        <v>0</v>
      </c>
      <c s="293">
        <f>SUM(O113:O117)</f>
        <v>0</v>
      </c>
      <c s="293">
        <f>SUM(P113:P117)</f>
        <v>0</v>
      </c>
      <c s="293">
        <f>SUM(Q113:Q117)</f>
        <v>0</v>
      </c>
      <c s="293">
        <f>SUM(R113:R117)</f>
        <v>0</v>
      </c>
      <c s="293">
        <f>SUM(S113:S117)</f>
        <v>0</v>
      </c>
      <c s="76">
        <v>1030131</v>
      </c>
      <c s="195" t="s">
        <v>2442</v>
      </c>
      <c s="293">
        <f>SUM(C112:E112,G112:J112)-SUM(M112:N112,P112:S112)</f>
        <v>0</v>
      </c>
    </row>
    <row customHeight="1" ht="17.25">
      <c s="76"/>
      <c s="195"/>
      <c s="128"/>
      <c s="128"/>
      <c s="128"/>
      <c s="128"/>
      <c s="128"/>
      <c s="128"/>
      <c s="128"/>
      <c s="128"/>
      <c s="141">
        <v>2130160</v>
      </c>
      <c s="76" t="s">
        <v>2443</v>
      </c>
      <c s="297"/>
      <c s="331"/>
      <c s="331"/>
      <c s="331"/>
      <c s="331"/>
      <c s="331"/>
      <c s="297"/>
      <c s="76"/>
      <c s="195"/>
      <c s="128"/>
    </row>
    <row customHeight="1" ht="17.25">
      <c s="76"/>
      <c s="195"/>
      <c s="128"/>
      <c s="128"/>
      <c s="128"/>
      <c s="128"/>
      <c s="128"/>
      <c s="128"/>
      <c s="128"/>
      <c s="128"/>
      <c s="141">
        <v>2130161</v>
      </c>
      <c s="76" t="s">
        <v>2444</v>
      </c>
      <c s="297"/>
      <c s="331"/>
      <c s="331"/>
      <c s="331"/>
      <c s="331"/>
      <c s="331"/>
      <c s="297"/>
      <c s="76"/>
      <c s="195"/>
      <c s="128"/>
    </row>
    <row customHeight="1" ht="17.25">
      <c s="76"/>
      <c s="195"/>
      <c s="128"/>
      <c s="128"/>
      <c s="128"/>
      <c s="128"/>
      <c s="128"/>
      <c s="128"/>
      <c s="128"/>
      <c s="128"/>
      <c s="141">
        <v>2130162</v>
      </c>
      <c s="76" t="s">
        <v>2445</v>
      </c>
      <c s="297"/>
      <c s="331"/>
      <c s="331"/>
      <c s="331"/>
      <c s="331"/>
      <c s="331"/>
      <c s="297"/>
      <c s="76"/>
      <c s="195"/>
      <c s="128"/>
    </row>
    <row customHeight="1" ht="17.25">
      <c s="76"/>
      <c s="195"/>
      <c s="128"/>
      <c s="128"/>
      <c s="128"/>
      <c s="128"/>
      <c s="128"/>
      <c s="128"/>
      <c s="128"/>
      <c s="128"/>
      <c s="141">
        <v>2130163</v>
      </c>
      <c s="76" t="s">
        <v>2446</v>
      </c>
      <c s="297"/>
      <c s="331"/>
      <c s="331"/>
      <c s="331"/>
      <c s="331"/>
      <c s="331"/>
      <c s="297"/>
      <c s="76"/>
      <c s="195"/>
      <c s="128"/>
    </row>
    <row customHeight="1" ht="17.25">
      <c s="76"/>
      <c s="195"/>
      <c s="128"/>
      <c s="128"/>
      <c s="128"/>
      <c s="128"/>
      <c s="128"/>
      <c s="128"/>
      <c s="128"/>
      <c s="128"/>
      <c s="141">
        <v>2130169</v>
      </c>
      <c s="76" t="s">
        <v>2447</v>
      </c>
      <c s="297"/>
      <c s="331"/>
      <c s="331"/>
      <c s="331"/>
      <c s="331"/>
      <c s="331"/>
      <c s="297"/>
      <c s="76"/>
      <c s="195"/>
      <c s="128"/>
    </row>
    <row customHeight="1" ht="17.25">
      <c s="76"/>
      <c s="76"/>
      <c s="226"/>
      <c s="226"/>
      <c s="226"/>
      <c s="226"/>
      <c s="226"/>
      <c s="226"/>
      <c s="226"/>
      <c s="226"/>
      <c s="141">
        <v>21302</v>
      </c>
      <c s="195" t="s">
        <v>1682</v>
      </c>
      <c s="293">
        <f>SUM(M119,M127)</f>
        <v>970</v>
      </c>
      <c s="293">
        <f>SUM(N119,N127)</f>
        <v>0</v>
      </c>
      <c s="293">
        <f>SUM(O119,O127)</f>
        <v>0</v>
      </c>
      <c s="293">
        <f>SUM(P119,P127)</f>
        <v>0</v>
      </c>
      <c s="293">
        <f>SUM(Q119,Q127)</f>
        <v>0</v>
      </c>
      <c s="293">
        <f>SUM(R119,R127)</f>
        <v>0</v>
      </c>
      <c s="293">
        <f>SUM(S119,S127)</f>
        <v>0</v>
      </c>
      <c s="76"/>
      <c s="76"/>
      <c s="226"/>
    </row>
    <row customHeight="1" ht="17.25">
      <c s="76">
        <v>1030135</v>
      </c>
      <c s="195" t="s">
        <v>2448</v>
      </c>
      <c s="293">
        <f>SUM(C120:C121)</f>
        <v>907</v>
      </c>
      <c s="293">
        <f>SUM(D120:D121)</f>
        <v>4</v>
      </c>
      <c s="293">
        <f>SUM(E120:E121)</f>
        <v>50</v>
      </c>
      <c s="293">
        <f>SUM(F120:F121)</f>
        <v>0</v>
      </c>
      <c s="293">
        <f>SUM(G120:G121)</f>
        <v>0</v>
      </c>
      <c s="293">
        <f>SUM(H120:H121)</f>
        <v>0</v>
      </c>
      <c s="293">
        <f>SUM(I120:I121)</f>
        <v>0</v>
      </c>
      <c s="293">
        <f>SUM(J120:J121)</f>
        <v>0</v>
      </c>
      <c s="141"/>
      <c s="76" t="s">
        <v>2449</v>
      </c>
      <c s="293">
        <f>SUM(M120:M126)</f>
        <v>911</v>
      </c>
      <c s="293">
        <f>SUM(N120:N126)</f>
        <v>0</v>
      </c>
      <c s="293">
        <f>SUM(O120:O126)</f>
        <v>0</v>
      </c>
      <c s="293">
        <f>SUM(P120:P126)</f>
        <v>0</v>
      </c>
      <c s="293">
        <f>SUM(Q120:Q126)</f>
        <v>0</v>
      </c>
      <c s="293">
        <f>SUM(R120:R126)</f>
        <v>0</v>
      </c>
      <c s="293">
        <f>SUM(S120:S126)</f>
        <v>0</v>
      </c>
      <c s="76">
        <v>1030135</v>
      </c>
      <c s="195" t="s">
        <v>2450</v>
      </c>
      <c s="293">
        <f>SUM(C119:E119,G119:J119)-SUM(M119:N119,P119:S119)</f>
        <v>50</v>
      </c>
    </row>
    <row customHeight="1" ht="17.25">
      <c s="76">
        <v>103013501</v>
      </c>
      <c s="76" t="s">
        <v>2451</v>
      </c>
      <c s="297"/>
      <c s="297"/>
      <c s="331"/>
      <c s="331"/>
      <c s="331"/>
      <c s="331"/>
      <c s="331"/>
      <c s="297"/>
      <c s="141">
        <v>2130260</v>
      </c>
      <c s="76" t="s">
        <v>2452</v>
      </c>
      <c s="297"/>
      <c s="331"/>
      <c s="331"/>
      <c s="331"/>
      <c s="331"/>
      <c s="331"/>
      <c s="297"/>
      <c s="76">
        <v>103013501</v>
      </c>
      <c s="76" t="s">
        <v>2453</v>
      </c>
      <c s="297"/>
    </row>
    <row customHeight="1" ht="17.25">
      <c s="76">
        <v>103013502</v>
      </c>
      <c s="76" t="s">
        <v>2454</v>
      </c>
      <c s="297">
        <v>907</v>
      </c>
      <c s="297">
        <v>4</v>
      </c>
      <c s="331">
        <v>50</v>
      </c>
      <c s="331"/>
      <c s="331"/>
      <c s="331"/>
      <c s="331"/>
      <c s="297"/>
      <c s="141">
        <v>2130261</v>
      </c>
      <c s="76" t="s">
        <v>2455</v>
      </c>
      <c s="297"/>
      <c s="331"/>
      <c s="331"/>
      <c s="331"/>
      <c s="331"/>
      <c s="331"/>
      <c s="297"/>
      <c s="76">
        <v>103013502</v>
      </c>
      <c s="76" t="s">
        <v>2456</v>
      </c>
      <c s="297">
        <v>50</v>
      </c>
    </row>
    <row customHeight="1" ht="17.25">
      <c s="76"/>
      <c s="195"/>
      <c s="128"/>
      <c s="128"/>
      <c s="128"/>
      <c s="128"/>
      <c s="128"/>
      <c s="128"/>
      <c s="128"/>
      <c s="128"/>
      <c s="141">
        <v>2130262</v>
      </c>
      <c s="76" t="s">
        <v>2457</v>
      </c>
      <c s="297"/>
      <c s="331"/>
      <c s="331"/>
      <c s="331"/>
      <c s="331"/>
      <c s="331"/>
      <c s="297"/>
      <c s="76"/>
      <c s="195"/>
      <c s="128"/>
    </row>
    <row customHeight="1" ht="17.25">
      <c s="76"/>
      <c s="195"/>
      <c s="128"/>
      <c s="128"/>
      <c s="128"/>
      <c s="128"/>
      <c s="128"/>
      <c s="128"/>
      <c s="128"/>
      <c s="128"/>
      <c s="141">
        <v>2130263</v>
      </c>
      <c s="76" t="s">
        <v>2458</v>
      </c>
      <c s="297"/>
      <c s="331"/>
      <c s="331"/>
      <c s="331"/>
      <c s="331"/>
      <c s="331"/>
      <c s="297"/>
      <c s="76"/>
      <c s="195"/>
      <c s="128"/>
    </row>
    <row customHeight="1" ht="17.25">
      <c s="76"/>
      <c s="195"/>
      <c s="128"/>
      <c s="128"/>
      <c s="128"/>
      <c s="128"/>
      <c s="128"/>
      <c s="128"/>
      <c s="128"/>
      <c s="128"/>
      <c s="141">
        <v>2130264</v>
      </c>
      <c s="76" t="s">
        <v>2459</v>
      </c>
      <c s="297"/>
      <c s="331"/>
      <c s="331"/>
      <c s="331"/>
      <c s="331"/>
      <c s="331"/>
      <c s="297"/>
      <c s="76"/>
      <c s="195"/>
      <c s="128"/>
    </row>
    <row customHeight="1" ht="17.25">
      <c s="76"/>
      <c s="195"/>
      <c s="128"/>
      <c s="128"/>
      <c s="128"/>
      <c s="128"/>
      <c s="128"/>
      <c s="128"/>
      <c s="128"/>
      <c s="128"/>
      <c s="141">
        <v>2130265</v>
      </c>
      <c s="76" t="s">
        <v>2460</v>
      </c>
      <c s="297"/>
      <c s="331"/>
      <c s="331"/>
      <c s="331"/>
      <c s="331"/>
      <c s="331"/>
      <c s="297"/>
      <c s="76"/>
      <c s="195"/>
      <c s="128"/>
    </row>
    <row customHeight="1" ht="17.25">
      <c s="76"/>
      <c s="195"/>
      <c s="226"/>
      <c s="226"/>
      <c s="226"/>
      <c s="226"/>
      <c s="226"/>
      <c s="226"/>
      <c s="226"/>
      <c s="226"/>
      <c s="141">
        <v>2130269</v>
      </c>
      <c s="76" t="s">
        <v>2461</v>
      </c>
      <c s="297">
        <v>911</v>
      </c>
      <c s="331"/>
      <c s="331"/>
      <c s="331"/>
      <c s="331"/>
      <c s="331"/>
      <c s="297"/>
      <c s="76"/>
      <c s="195"/>
      <c s="226"/>
    </row>
    <row customHeight="1" ht="17.25">
      <c s="76">
        <v>1030136</v>
      </c>
      <c s="195" t="s">
        <v>2462</v>
      </c>
      <c s="293">
        <f>SUM(C128:C129)</f>
        <v>6</v>
      </c>
      <c s="293">
        <f>SUM(D128:D129)</f>
        <v>51</v>
      </c>
      <c s="293">
        <f>SUM(E128:E129)</f>
        <v>52</v>
      </c>
      <c s="293">
        <f>SUM(F128:F129)</f>
        <v>0</v>
      </c>
      <c s="293">
        <f>SUM(G128:G129)</f>
        <v>0</v>
      </c>
      <c s="293">
        <f>SUM(H128:H129)</f>
        <v>0</v>
      </c>
      <c s="293">
        <f>SUM(I128:I129)</f>
        <v>0</v>
      </c>
      <c s="293">
        <f>SUM(J128:J129)</f>
        <v>0</v>
      </c>
      <c s="141"/>
      <c s="76" t="s">
        <v>2463</v>
      </c>
      <c s="293">
        <f>SUM(M128:M134)</f>
        <v>59</v>
      </c>
      <c s="293">
        <f>SUM(N128:N134)</f>
        <v>0</v>
      </c>
      <c s="293">
        <f>SUM(O128:O134)</f>
        <v>0</v>
      </c>
      <c s="293">
        <f>SUM(P128:P134)</f>
        <v>0</v>
      </c>
      <c s="293">
        <f>SUM(Q128:Q134)</f>
        <v>0</v>
      </c>
      <c s="293">
        <f>SUM(R128:R134)</f>
        <v>0</v>
      </c>
      <c s="293">
        <f>SUM(S128:S134)</f>
        <v>0</v>
      </c>
      <c s="76">
        <v>1030136</v>
      </c>
      <c s="195" t="s">
        <v>2462</v>
      </c>
      <c s="293">
        <f>SUM(C127:E127,G127:J127)-SUM(M127:N127,P127:S127)</f>
        <v>50</v>
      </c>
    </row>
    <row customHeight="1" ht="17.25">
      <c s="76">
        <v>103013601</v>
      </c>
      <c s="76" t="s">
        <v>2464</v>
      </c>
      <c s="297"/>
      <c s="297"/>
      <c s="331"/>
      <c s="331"/>
      <c s="331"/>
      <c s="331"/>
      <c s="331"/>
      <c s="297"/>
      <c s="141">
        <v>2130270</v>
      </c>
      <c s="76" t="s">
        <v>2465</v>
      </c>
      <c s="297"/>
      <c s="331"/>
      <c s="331"/>
      <c s="331"/>
      <c s="331"/>
      <c s="331"/>
      <c s="297"/>
      <c s="76">
        <v>103013601</v>
      </c>
      <c s="76" t="s">
        <v>2464</v>
      </c>
      <c s="297"/>
    </row>
    <row customHeight="1" ht="17.25">
      <c s="76">
        <v>103013602</v>
      </c>
      <c s="76" t="s">
        <v>2466</v>
      </c>
      <c s="297">
        <v>6</v>
      </c>
      <c s="297">
        <v>51</v>
      </c>
      <c s="331">
        <v>52</v>
      </c>
      <c s="331"/>
      <c s="331"/>
      <c s="331"/>
      <c s="331"/>
      <c s="297"/>
      <c s="141">
        <v>2130271</v>
      </c>
      <c s="76" t="s">
        <v>2467</v>
      </c>
      <c s="297"/>
      <c s="331"/>
      <c s="331"/>
      <c s="331"/>
      <c s="331"/>
      <c s="331"/>
      <c s="297"/>
      <c s="76">
        <v>103013602</v>
      </c>
      <c s="76" t="s">
        <v>2466</v>
      </c>
      <c s="297">
        <v>50</v>
      </c>
    </row>
    <row customHeight="1" ht="17.25">
      <c s="76"/>
      <c s="195"/>
      <c s="128"/>
      <c s="128"/>
      <c s="128"/>
      <c s="128"/>
      <c s="128"/>
      <c s="128"/>
      <c s="128"/>
      <c s="128"/>
      <c s="141">
        <v>2130272</v>
      </c>
      <c s="76" t="s">
        <v>2468</v>
      </c>
      <c s="297"/>
      <c s="331"/>
      <c s="331"/>
      <c s="331"/>
      <c s="331"/>
      <c s="331"/>
      <c s="297"/>
      <c s="76"/>
      <c s="195"/>
      <c s="128"/>
    </row>
    <row customHeight="1" ht="17.25">
      <c s="76"/>
      <c s="195"/>
      <c s="128"/>
      <c s="128"/>
      <c s="128"/>
      <c s="128"/>
      <c s="128"/>
      <c s="128"/>
      <c s="128"/>
      <c s="128"/>
      <c s="141">
        <v>2130273</v>
      </c>
      <c s="76" t="s">
        <v>2469</v>
      </c>
      <c s="297"/>
      <c s="331"/>
      <c s="331"/>
      <c s="331"/>
      <c s="331"/>
      <c s="331"/>
      <c s="297"/>
      <c s="76"/>
      <c s="195"/>
      <c s="128"/>
    </row>
    <row customHeight="1" ht="17.25">
      <c s="76"/>
      <c s="195"/>
      <c s="128"/>
      <c s="128"/>
      <c s="128"/>
      <c s="128"/>
      <c s="128"/>
      <c s="128"/>
      <c s="128"/>
      <c s="128"/>
      <c s="141">
        <v>2130274</v>
      </c>
      <c s="76" t="s">
        <v>2470</v>
      </c>
      <c s="297"/>
      <c s="331"/>
      <c s="331"/>
      <c s="331"/>
      <c s="331"/>
      <c s="331"/>
      <c s="297"/>
      <c s="76"/>
      <c s="195"/>
      <c s="128"/>
    </row>
    <row customHeight="1" ht="17.25">
      <c s="76"/>
      <c s="195"/>
      <c s="128"/>
      <c s="128"/>
      <c s="128"/>
      <c s="128"/>
      <c s="128"/>
      <c s="128"/>
      <c s="128"/>
      <c s="128"/>
      <c s="141">
        <v>2130275</v>
      </c>
      <c s="76" t="s">
        <v>2471</v>
      </c>
      <c s="297"/>
      <c s="331"/>
      <c s="331"/>
      <c s="331"/>
      <c s="331"/>
      <c s="331"/>
      <c s="297"/>
      <c s="76"/>
      <c s="195"/>
      <c s="128"/>
    </row>
    <row customHeight="1" ht="17.25">
      <c s="76"/>
      <c s="195"/>
      <c s="128"/>
      <c s="128"/>
      <c s="128"/>
      <c s="128"/>
      <c s="128"/>
      <c s="128"/>
      <c s="128"/>
      <c s="128"/>
      <c s="141">
        <v>2130279</v>
      </c>
      <c s="76" t="s">
        <v>2472</v>
      </c>
      <c s="297">
        <v>59</v>
      </c>
      <c s="331"/>
      <c s="331"/>
      <c s="331"/>
      <c s="331"/>
      <c s="331"/>
      <c s="297"/>
      <c s="76"/>
      <c s="195"/>
      <c s="128"/>
    </row>
    <row customHeight="1" ht="17.25">
      <c s="76"/>
      <c s="76"/>
      <c s="226"/>
      <c s="226"/>
      <c s="226"/>
      <c s="226"/>
      <c s="226"/>
      <c s="226"/>
      <c s="226"/>
      <c s="226"/>
      <c s="141">
        <v>21303</v>
      </c>
      <c s="195" t="s">
        <v>1709</v>
      </c>
      <c s="293">
        <f>SUM(M136,M141,M147,M150,M155)</f>
        <v>388</v>
      </c>
      <c s="293">
        <f>SUM(N136,N141,N147,N150,N155)</f>
        <v>0</v>
      </c>
      <c s="293">
        <f>SUM(O136,O141,O147,O150,O155)</f>
        <v>0</v>
      </c>
      <c s="293">
        <f>SUM(P136,P141,P147,P150,P155)</f>
        <v>0</v>
      </c>
      <c s="293">
        <f>SUM(Q136,Q141,Q147,Q150,Q155)</f>
        <v>0</v>
      </c>
      <c s="293">
        <f>SUM(R136,R141,R147,R150,R155)</f>
        <v>0</v>
      </c>
      <c s="293">
        <f>SUM(S136,S141,S147,S150,S155)</f>
        <v>0</v>
      </c>
      <c s="76"/>
      <c s="76"/>
      <c s="128"/>
    </row>
    <row customHeight="1" ht="17.25">
      <c s="76">
        <v>1030137</v>
      </c>
      <c s="195" t="s">
        <v>2473</v>
      </c>
      <c s="293">
        <f>SUM(C137:C138)</f>
        <v>0</v>
      </c>
      <c s="293">
        <f>SUM(D137:D138)</f>
        <v>0</v>
      </c>
      <c s="293">
        <f>SUM(E137:E138)</f>
        <v>0</v>
      </c>
      <c s="293">
        <f>SUM(F137:F138)</f>
        <v>0</v>
      </c>
      <c s="293">
        <f>SUM(G137:G138)</f>
        <v>0</v>
      </c>
      <c s="293">
        <f>SUM(H137:H138)</f>
        <v>0</v>
      </c>
      <c s="293">
        <f>SUM(I137:I138)</f>
        <v>0</v>
      </c>
      <c s="293">
        <f>SUM(J137:J138)</f>
        <v>0</v>
      </c>
      <c s="141"/>
      <c s="76" t="s">
        <v>2474</v>
      </c>
      <c s="293">
        <f>SUM(M137:M140)</f>
        <v>0</v>
      </c>
      <c s="293">
        <f>SUM(N137:N140)</f>
        <v>0</v>
      </c>
      <c s="293">
        <f>SUM(O137:O140)</f>
        <v>0</v>
      </c>
      <c s="293">
        <f>SUM(P137:P140)</f>
        <v>0</v>
      </c>
      <c s="293">
        <f>SUM(Q137:Q140)</f>
        <v>0</v>
      </c>
      <c s="293">
        <f>SUM(R137:R140)</f>
        <v>0</v>
      </c>
      <c s="293">
        <f>SUM(S137:S140)</f>
        <v>0</v>
      </c>
      <c s="76">
        <v>1030137</v>
      </c>
      <c s="195" t="s">
        <v>2475</v>
      </c>
      <c s="293">
        <f>SUM(C136:E136,G136:J136)-SUM(M136:N136,P136:S136)</f>
        <v>0</v>
      </c>
    </row>
    <row customHeight="1" ht="17.25">
      <c s="76">
        <v>103013701</v>
      </c>
      <c s="76" t="s">
        <v>2476</v>
      </c>
      <c s="297"/>
      <c s="297"/>
      <c s="331"/>
      <c s="331"/>
      <c s="331"/>
      <c s="331"/>
      <c s="331"/>
      <c s="297"/>
      <c s="141">
        <v>2130360</v>
      </c>
      <c s="76" t="s">
        <v>2477</v>
      </c>
      <c s="297"/>
      <c s="331"/>
      <c s="331"/>
      <c s="331"/>
      <c s="331"/>
      <c s="331"/>
      <c s="297"/>
      <c s="76">
        <v>103013701</v>
      </c>
      <c s="76" t="s">
        <v>2478</v>
      </c>
      <c s="297"/>
    </row>
    <row customHeight="1" ht="17.25">
      <c s="76">
        <v>103013702</v>
      </c>
      <c s="76" t="s">
        <v>2479</v>
      </c>
      <c s="297"/>
      <c s="297"/>
      <c s="331"/>
      <c s="331"/>
      <c s="331"/>
      <c s="331"/>
      <c s="331"/>
      <c s="297"/>
      <c s="141">
        <v>2130361</v>
      </c>
      <c s="76" t="s">
        <v>2480</v>
      </c>
      <c s="297"/>
      <c s="331"/>
      <c s="331"/>
      <c s="331"/>
      <c s="331"/>
      <c s="331"/>
      <c s="297"/>
      <c s="76">
        <v>103013702</v>
      </c>
      <c s="76" t="s">
        <v>2481</v>
      </c>
      <c s="297"/>
    </row>
    <row customHeight="1" ht="17.25">
      <c s="224"/>
      <c s="224"/>
      <c s="128"/>
      <c s="128"/>
      <c s="225"/>
      <c s="225"/>
      <c s="225"/>
      <c s="128"/>
      <c s="128"/>
      <c s="128"/>
      <c s="141">
        <v>2130362</v>
      </c>
      <c s="76" t="s">
        <v>2482</v>
      </c>
      <c s="297"/>
      <c s="331"/>
      <c s="331"/>
      <c s="331"/>
      <c s="331"/>
      <c s="331"/>
      <c s="297"/>
      <c s="76"/>
      <c s="76"/>
      <c s="128"/>
    </row>
    <row customHeight="1" ht="17.25">
      <c s="224"/>
      <c s="224"/>
      <c s="225"/>
      <c s="225"/>
      <c s="225"/>
      <c s="225"/>
      <c s="225"/>
      <c s="225"/>
      <c s="225"/>
      <c s="225"/>
      <c s="141">
        <v>2130369</v>
      </c>
      <c s="76" t="s">
        <v>2483</v>
      </c>
      <c s="297"/>
      <c s="331"/>
      <c s="331"/>
      <c s="331"/>
      <c s="331"/>
      <c s="331"/>
      <c s="297"/>
      <c s="76"/>
      <c s="76"/>
      <c s="128"/>
    </row>
    <row customHeight="1" ht="17.25">
      <c s="76">
        <v>1030138</v>
      </c>
      <c s="195" t="s">
        <v>2484</v>
      </c>
      <c s="293">
        <f>SUM(C142:C143)</f>
        <v>94</v>
      </c>
      <c s="293">
        <f>SUM(D142:D143)</f>
        <v>0</v>
      </c>
      <c s="293">
        <f>SUM(E142:E143)</f>
        <v>58</v>
      </c>
      <c s="293">
        <f>SUM(F142:F143)</f>
        <v>0</v>
      </c>
      <c s="293">
        <f>SUM(G142:G143)</f>
        <v>0</v>
      </c>
      <c s="293">
        <f>SUM(H142:H143)</f>
        <v>0</v>
      </c>
      <c s="293">
        <f>SUM(I142:I143)</f>
        <v>0</v>
      </c>
      <c s="293">
        <f>SUM(J142:J143)</f>
        <v>0</v>
      </c>
      <c s="141"/>
      <c s="76" t="s">
        <v>2485</v>
      </c>
      <c s="293">
        <f>SUM(M142:M146)</f>
        <v>114</v>
      </c>
      <c s="293">
        <f>SUM(N142:N146)</f>
        <v>0</v>
      </c>
      <c s="293">
        <f>SUM(O142:O146)</f>
        <v>0</v>
      </c>
      <c s="293">
        <f>SUM(P142:P146)</f>
        <v>0</v>
      </c>
      <c s="293">
        <f>SUM(Q142:Q146)</f>
        <v>0</v>
      </c>
      <c s="293">
        <f>SUM(R142:R146)</f>
        <v>0</v>
      </c>
      <c s="293">
        <f>SUM(S142:S146)</f>
        <v>0</v>
      </c>
      <c s="76">
        <v>1030138</v>
      </c>
      <c s="195" t="s">
        <v>2486</v>
      </c>
      <c s="293">
        <f>SUM(C141:E141,G141:J141)-SUM(M141:N141,P141:S141)</f>
        <v>38</v>
      </c>
    </row>
    <row customHeight="1" ht="17.25">
      <c s="76">
        <v>103013801</v>
      </c>
      <c s="76" t="s">
        <v>2487</v>
      </c>
      <c s="297"/>
      <c s="297"/>
      <c s="331"/>
      <c s="331"/>
      <c s="331"/>
      <c s="331"/>
      <c s="331"/>
      <c s="297"/>
      <c s="141">
        <v>2130370</v>
      </c>
      <c s="76" t="s">
        <v>2488</v>
      </c>
      <c s="297">
        <v>44</v>
      </c>
      <c s="331"/>
      <c s="331"/>
      <c s="331"/>
      <c s="331"/>
      <c s="331"/>
      <c s="297"/>
      <c s="76">
        <v>103013801</v>
      </c>
      <c s="76" t="s">
        <v>2489</v>
      </c>
      <c s="297"/>
    </row>
    <row customHeight="1" ht="17.25">
      <c s="76">
        <v>103013802</v>
      </c>
      <c s="76" t="s">
        <v>2490</v>
      </c>
      <c s="297">
        <v>94</v>
      </c>
      <c s="297"/>
      <c s="331">
        <v>58</v>
      </c>
      <c s="331"/>
      <c s="331"/>
      <c s="331"/>
      <c s="331"/>
      <c s="297"/>
      <c s="141">
        <v>2130371</v>
      </c>
      <c s="76" t="s">
        <v>2491</v>
      </c>
      <c s="297">
        <v>29</v>
      </c>
      <c s="331"/>
      <c s="331"/>
      <c s="331"/>
      <c s="331"/>
      <c s="331"/>
      <c s="297"/>
      <c s="76">
        <v>103013802</v>
      </c>
      <c s="76" t="s">
        <v>2492</v>
      </c>
      <c s="297">
        <v>38</v>
      </c>
    </row>
    <row customHeight="1" ht="17.25">
      <c s="224"/>
      <c s="224"/>
      <c s="225"/>
      <c s="128"/>
      <c s="225"/>
      <c s="225"/>
      <c s="225"/>
      <c s="128"/>
      <c s="128"/>
      <c s="225"/>
      <c s="141">
        <v>2130372</v>
      </c>
      <c s="76" t="s">
        <v>2493</v>
      </c>
      <c s="297">
        <v>4</v>
      </c>
      <c s="331"/>
      <c s="331"/>
      <c s="331"/>
      <c s="331"/>
      <c s="331"/>
      <c s="297"/>
      <c s="76"/>
      <c s="195"/>
      <c s="128"/>
    </row>
    <row customHeight="1" ht="17.25">
      <c s="224"/>
      <c s="224"/>
      <c s="225"/>
      <c s="128"/>
      <c s="225"/>
      <c s="225"/>
      <c s="225"/>
      <c s="128"/>
      <c s="128"/>
      <c s="225"/>
      <c s="141">
        <v>2130373</v>
      </c>
      <c s="76" t="s">
        <v>2494</v>
      </c>
      <c s="297"/>
      <c s="331"/>
      <c s="331"/>
      <c s="331"/>
      <c s="331"/>
      <c s="331"/>
      <c s="297"/>
      <c s="76"/>
      <c s="76"/>
      <c s="128"/>
    </row>
    <row customHeight="1" ht="17.25">
      <c s="224"/>
      <c s="224"/>
      <c s="225"/>
      <c s="225"/>
      <c s="225"/>
      <c s="225"/>
      <c s="225"/>
      <c s="225"/>
      <c s="225"/>
      <c s="225"/>
      <c s="141">
        <v>2130375</v>
      </c>
      <c s="76" t="s">
        <v>2495</v>
      </c>
      <c s="297">
        <v>37</v>
      </c>
      <c s="331"/>
      <c s="331"/>
      <c s="331"/>
      <c s="331"/>
      <c s="331"/>
      <c s="297"/>
      <c s="76"/>
      <c s="76"/>
      <c s="128"/>
    </row>
    <row customHeight="1" ht="17.25">
      <c s="76">
        <v>1030141</v>
      </c>
      <c s="195" t="s">
        <v>2496</v>
      </c>
      <c s="297"/>
      <c s="297"/>
      <c s="331"/>
      <c s="331"/>
      <c s="331"/>
      <c s="331"/>
      <c s="331"/>
      <c s="297"/>
      <c s="141"/>
      <c s="76" t="s">
        <v>2497</v>
      </c>
      <c s="293">
        <f>SUM(M148:M149)</f>
        <v>0</v>
      </c>
      <c s="293">
        <f>SUM(N148:N149)</f>
        <v>0</v>
      </c>
      <c s="293">
        <f>SUM(O148:O149)</f>
        <v>0</v>
      </c>
      <c s="293">
        <f>SUM(P148:P149)</f>
        <v>0</v>
      </c>
      <c s="293">
        <f>SUM(Q148:Q149)</f>
        <v>0</v>
      </c>
      <c s="293">
        <f>SUM(R148:R149)</f>
        <v>0</v>
      </c>
      <c s="293">
        <f>SUM(S148:S149)</f>
        <v>0</v>
      </c>
      <c s="76">
        <v>1030141</v>
      </c>
      <c s="195" t="s">
        <v>2498</v>
      </c>
      <c s="293">
        <f>SUM(C147:E147,G147:J147)-SUM(M147:N147,P147:S147)</f>
        <v>0</v>
      </c>
    </row>
    <row customHeight="1" ht="17.25">
      <c s="76"/>
      <c s="195"/>
      <c s="128"/>
      <c s="128"/>
      <c s="128"/>
      <c s="128"/>
      <c s="128"/>
      <c s="128"/>
      <c s="128"/>
      <c s="128"/>
      <c s="141">
        <v>2130376</v>
      </c>
      <c s="76" t="s">
        <v>2499</v>
      </c>
      <c s="297"/>
      <c s="331"/>
      <c s="331"/>
      <c s="331"/>
      <c s="331"/>
      <c s="331"/>
      <c s="297"/>
      <c s="76"/>
      <c s="195"/>
      <c s="128"/>
    </row>
    <row customHeight="1" ht="17.25">
      <c s="76"/>
      <c s="195"/>
      <c s="226"/>
      <c s="226"/>
      <c s="226"/>
      <c s="226"/>
      <c s="226"/>
      <c s="226"/>
      <c s="226"/>
      <c s="226"/>
      <c s="141">
        <v>2130378</v>
      </c>
      <c s="76" t="s">
        <v>2500</v>
      </c>
      <c s="297"/>
      <c s="331"/>
      <c s="331"/>
      <c s="331"/>
      <c s="331"/>
      <c s="331"/>
      <c s="297"/>
      <c s="76"/>
      <c s="195"/>
      <c s="226"/>
    </row>
    <row customHeight="1" ht="17.25">
      <c s="76">
        <v>1030150</v>
      </c>
      <c s="195" t="s">
        <v>2501</v>
      </c>
      <c s="293">
        <f>SUM(C151:C152)</f>
        <v>1</v>
      </c>
      <c s="293">
        <f>SUM(D151:D152)</f>
        <v>0</v>
      </c>
      <c s="293">
        <f>SUM(E151:E152)</f>
        <v>273</v>
      </c>
      <c s="293">
        <f>SUM(F151:F152)</f>
        <v>0</v>
      </c>
      <c s="293">
        <f>SUM(G151:G152)</f>
        <v>0</v>
      </c>
      <c s="293">
        <f>SUM(H151:H152)</f>
        <v>0</v>
      </c>
      <c s="293">
        <f>SUM(I151:I152)</f>
        <v>0</v>
      </c>
      <c s="293">
        <f>SUM(J151:J152)</f>
        <v>0</v>
      </c>
      <c s="141"/>
      <c s="76" t="s">
        <v>2502</v>
      </c>
      <c s="293">
        <f>SUM(M151:M154)</f>
        <v>274</v>
      </c>
      <c s="293">
        <f>SUM(N151:N154)</f>
        <v>0</v>
      </c>
      <c s="293">
        <f>SUM(O151:O154)</f>
        <v>0</v>
      </c>
      <c s="293">
        <f>SUM(P151:P154)</f>
        <v>0</v>
      </c>
      <c s="293">
        <f>SUM(Q151:Q154)</f>
        <v>0</v>
      </c>
      <c s="293">
        <f>SUM(R151:R154)</f>
        <v>0</v>
      </c>
      <c s="293">
        <f>SUM(S151:S154)</f>
        <v>0</v>
      </c>
      <c s="76">
        <v>1030150</v>
      </c>
      <c s="195" t="s">
        <v>2503</v>
      </c>
      <c s="293">
        <f>SUM(C150:E150,G150:J150)-SUM(M150:N150,P150:S150)</f>
        <v>0</v>
      </c>
    </row>
    <row customHeight="1" ht="17.25">
      <c s="76">
        <v>103015001</v>
      </c>
      <c s="76" t="s">
        <v>2504</v>
      </c>
      <c s="297"/>
      <c s="297"/>
      <c s="331"/>
      <c s="331"/>
      <c s="331"/>
      <c s="331"/>
      <c s="331"/>
      <c s="297"/>
      <c s="141">
        <v>2130380</v>
      </c>
      <c s="76" t="s">
        <v>2505</v>
      </c>
      <c s="297">
        <v>269</v>
      </c>
      <c s="331"/>
      <c s="331"/>
      <c s="331"/>
      <c s="331"/>
      <c s="331"/>
      <c s="297"/>
      <c s="76">
        <v>103015001</v>
      </c>
      <c s="76" t="s">
        <v>2506</v>
      </c>
      <c s="297"/>
    </row>
    <row customHeight="1" ht="17.25">
      <c s="76">
        <v>103015002</v>
      </c>
      <c s="76" t="s">
        <v>2507</v>
      </c>
      <c s="297">
        <v>1</v>
      </c>
      <c s="297"/>
      <c s="331">
        <v>273</v>
      </c>
      <c s="331"/>
      <c s="331"/>
      <c s="331"/>
      <c s="331"/>
      <c s="297"/>
      <c s="141">
        <v>2130381</v>
      </c>
      <c s="76" t="s">
        <v>2508</v>
      </c>
      <c s="297"/>
      <c s="331"/>
      <c s="331"/>
      <c s="331"/>
      <c s="331"/>
      <c s="331"/>
      <c s="297"/>
      <c s="76">
        <v>103015002</v>
      </c>
      <c s="76" t="s">
        <v>2509</v>
      </c>
      <c s="297"/>
    </row>
    <row customHeight="1" ht="17.25">
      <c s="76"/>
      <c s="76"/>
      <c s="128"/>
      <c s="128"/>
      <c s="128"/>
      <c s="128"/>
      <c s="128"/>
      <c s="128"/>
      <c s="128"/>
      <c s="128"/>
      <c s="141">
        <v>2130382</v>
      </c>
      <c s="76" t="s">
        <v>2510</v>
      </c>
      <c s="297"/>
      <c s="331"/>
      <c s="331"/>
      <c s="331"/>
      <c s="331"/>
      <c s="331"/>
      <c s="297"/>
      <c s="76"/>
      <c s="76"/>
      <c s="128"/>
    </row>
    <row customHeight="1" ht="17.25">
      <c s="76"/>
      <c s="195"/>
      <c s="128"/>
      <c s="128"/>
      <c s="128"/>
      <c s="128"/>
      <c s="128"/>
      <c s="128"/>
      <c s="128"/>
      <c s="128"/>
      <c s="141">
        <v>2130384</v>
      </c>
      <c s="76" t="s">
        <v>2511</v>
      </c>
      <c s="297">
        <v>5</v>
      </c>
      <c s="331"/>
      <c s="331"/>
      <c s="331"/>
      <c s="331"/>
      <c s="331"/>
      <c s="297"/>
      <c s="76"/>
      <c s="195"/>
      <c s="128"/>
    </row>
    <row customHeight="1" ht="17.25">
      <c s="76">
        <v>1030152</v>
      </c>
      <c s="195" t="s">
        <v>2512</v>
      </c>
      <c s="297"/>
      <c s="297"/>
      <c s="331"/>
      <c s="331"/>
      <c s="331"/>
      <c s="331"/>
      <c s="331"/>
      <c s="297"/>
      <c s="141"/>
      <c s="76" t="s">
        <v>2513</v>
      </c>
      <c s="293">
        <f>SUM(M156:M159)</f>
        <v>0</v>
      </c>
      <c s="293">
        <f>SUM(N156:N159)</f>
        <v>0</v>
      </c>
      <c s="293">
        <f>SUM(O156:O159)</f>
        <v>0</v>
      </c>
      <c s="293">
        <f>SUM(P156:P159)</f>
        <v>0</v>
      </c>
      <c s="293">
        <f>SUM(Q156:Q159)</f>
        <v>0</v>
      </c>
      <c s="293">
        <f>SUM(R156:R159)</f>
        <v>0</v>
      </c>
      <c s="293">
        <f>SUM(S156:S159)</f>
        <v>0</v>
      </c>
      <c s="76">
        <v>1030152</v>
      </c>
      <c s="195" t="s">
        <v>2514</v>
      </c>
      <c s="293">
        <f>SUM(C155:E155,G155:J155)-SUM(M155:N155,P155:S155)</f>
        <v>0</v>
      </c>
    </row>
    <row customHeight="1" ht="17.25">
      <c s="76"/>
      <c s="195"/>
      <c s="128"/>
      <c s="128"/>
      <c s="128"/>
      <c s="128"/>
      <c s="128"/>
      <c s="128"/>
      <c s="128"/>
      <c s="128"/>
      <c s="141">
        <v>2130385</v>
      </c>
      <c s="76" t="s">
        <v>2515</v>
      </c>
      <c s="297"/>
      <c s="331"/>
      <c s="331"/>
      <c s="331"/>
      <c s="331"/>
      <c s="331"/>
      <c s="297"/>
      <c s="76"/>
      <c s="195"/>
      <c s="128"/>
    </row>
    <row customHeight="1" ht="17.25">
      <c s="76"/>
      <c s="195"/>
      <c s="128"/>
      <c s="128"/>
      <c s="128"/>
      <c s="128"/>
      <c s="128"/>
      <c s="128"/>
      <c s="128"/>
      <c s="128"/>
      <c s="141">
        <v>2130386</v>
      </c>
      <c s="76" t="s">
        <v>2516</v>
      </c>
      <c s="297"/>
      <c s="331"/>
      <c s="331"/>
      <c s="331"/>
      <c s="331"/>
      <c s="331"/>
      <c s="297"/>
      <c s="76"/>
      <c s="195"/>
      <c s="128"/>
    </row>
    <row customHeight="1" ht="17.25">
      <c s="76"/>
      <c s="195"/>
      <c s="128"/>
      <c s="128"/>
      <c s="128"/>
      <c s="128"/>
      <c s="128"/>
      <c s="128"/>
      <c s="128"/>
      <c s="128"/>
      <c s="141">
        <v>2130387</v>
      </c>
      <c s="76" t="s">
        <v>2517</v>
      </c>
      <c s="297"/>
      <c s="331"/>
      <c s="331"/>
      <c s="331"/>
      <c s="331"/>
      <c s="331"/>
      <c s="297"/>
      <c s="76"/>
      <c s="195"/>
      <c s="128"/>
    </row>
    <row customHeight="1" ht="17.25">
      <c s="76"/>
      <c s="195"/>
      <c s="128"/>
      <c s="128"/>
      <c s="128"/>
      <c s="128"/>
      <c s="128"/>
      <c s="128"/>
      <c s="128"/>
      <c s="128"/>
      <c s="141">
        <v>2130389</v>
      </c>
      <c s="76" t="s">
        <v>2518</v>
      </c>
      <c s="297"/>
      <c s="331"/>
      <c s="331"/>
      <c s="331"/>
      <c s="331"/>
      <c s="331"/>
      <c s="297"/>
      <c s="76"/>
      <c s="195"/>
      <c s="128"/>
    </row>
    <row customHeight="1" ht="17.25">
      <c s="76"/>
      <c s="195"/>
      <c s="128"/>
      <c s="128"/>
      <c s="128"/>
      <c s="128"/>
      <c s="128"/>
      <c s="128"/>
      <c s="128"/>
      <c s="128"/>
      <c s="141">
        <v>21304</v>
      </c>
      <c s="195" t="s">
        <v>1731</v>
      </c>
      <c s="293">
        <f>M161+M164</f>
        <v>0</v>
      </c>
      <c s="293">
        <f>N161+N164</f>
        <v>0</v>
      </c>
      <c s="293">
        <f>O161+O164</f>
        <v>0</v>
      </c>
      <c s="293">
        <f>P161+P164</f>
        <v>0</v>
      </c>
      <c s="293">
        <f>Q161+Q164</f>
        <v>0</v>
      </c>
      <c s="293">
        <f>R161+R164</f>
        <v>0</v>
      </c>
      <c s="293">
        <f>S161+S164</f>
        <v>0</v>
      </c>
      <c s="76"/>
      <c s="195"/>
      <c s="128"/>
    </row>
    <row customHeight="1" ht="17.25">
      <c s="76">
        <v>1030139</v>
      </c>
      <c s="195" t="s">
        <v>2519</v>
      </c>
      <c s="297"/>
      <c s="297"/>
      <c s="331"/>
      <c s="331"/>
      <c s="331"/>
      <c s="331"/>
      <c s="331"/>
      <c s="297"/>
      <c s="141"/>
      <c s="76" t="s">
        <v>2520</v>
      </c>
      <c s="293">
        <f>SUM(M162:M163)</f>
        <v>0</v>
      </c>
      <c s="293">
        <f>SUM(N162:N163)</f>
        <v>0</v>
      </c>
      <c s="293">
        <f>SUM(O162:O163)</f>
        <v>0</v>
      </c>
      <c s="293">
        <f>SUM(P162:P163)</f>
        <v>0</v>
      </c>
      <c s="293">
        <f>SUM(Q162:Q163)</f>
        <v>0</v>
      </c>
      <c s="293">
        <f>SUM(R162:R163)</f>
        <v>0</v>
      </c>
      <c s="293">
        <f>SUM(S162:S163)</f>
        <v>0</v>
      </c>
      <c s="76">
        <v>1030139</v>
      </c>
      <c s="195" t="s">
        <v>2521</v>
      </c>
      <c s="293">
        <f>SUM(C161:E161,G161:J161)-SUM(M161:N161,P161:S161)</f>
        <v>0</v>
      </c>
    </row>
    <row customHeight="1" ht="17.25">
      <c s="76"/>
      <c s="195"/>
      <c s="128"/>
      <c s="128"/>
      <c s="128"/>
      <c s="128"/>
      <c s="128"/>
      <c s="128"/>
      <c s="128"/>
      <c s="128"/>
      <c s="141">
        <v>2130460</v>
      </c>
      <c s="76" t="s">
        <v>2522</v>
      </c>
      <c s="297"/>
      <c s="331"/>
      <c s="331"/>
      <c s="331"/>
      <c s="331"/>
      <c s="331"/>
      <c s="297"/>
      <c s="76"/>
      <c s="195"/>
      <c s="128"/>
    </row>
    <row customHeight="1" ht="17.25">
      <c s="76"/>
      <c s="195"/>
      <c s="226"/>
      <c s="226"/>
      <c s="226"/>
      <c s="226"/>
      <c s="226"/>
      <c s="226"/>
      <c s="226"/>
      <c s="226"/>
      <c s="141">
        <v>2130461</v>
      </c>
      <c s="76" t="s">
        <v>2523</v>
      </c>
      <c s="297"/>
      <c s="331"/>
      <c s="331"/>
      <c s="331"/>
      <c s="331"/>
      <c s="331"/>
      <c s="297"/>
      <c s="76"/>
      <c s="195"/>
      <c s="226"/>
    </row>
    <row customHeight="1" ht="17.25">
      <c s="76">
        <v>1030158</v>
      </c>
      <c s="195" t="s">
        <v>2524</v>
      </c>
      <c s="293">
        <f>SUM(C165:C167)</f>
        <v>0</v>
      </c>
      <c s="293">
        <f>SUM(D165:D167)</f>
        <v>0</v>
      </c>
      <c s="293">
        <f>SUM(E165:E167)</f>
        <v>0</v>
      </c>
      <c s="293">
        <f>SUM(F165:F167)</f>
        <v>0</v>
      </c>
      <c s="293">
        <f>SUM(G165:G167)</f>
        <v>0</v>
      </c>
      <c s="293">
        <f>SUM(H165:H167)</f>
        <v>0</v>
      </c>
      <c s="293">
        <f>SUM(I165:I167)</f>
        <v>0</v>
      </c>
      <c s="293">
        <f>SUM(J165:J167)</f>
        <v>0</v>
      </c>
      <c s="141"/>
      <c s="76" t="s">
        <v>2525</v>
      </c>
      <c s="293">
        <f>SUM(M165:M168)</f>
        <v>0</v>
      </c>
      <c s="293">
        <f>SUM(N165:N168)</f>
        <v>0</v>
      </c>
      <c s="293">
        <f>SUM(O165:O168)</f>
        <v>0</v>
      </c>
      <c s="293">
        <f>SUM(P165:P168)</f>
        <v>0</v>
      </c>
      <c s="293">
        <f>SUM(Q165:Q168)</f>
        <v>0</v>
      </c>
      <c s="293">
        <f>SUM(R165:R168)</f>
        <v>0</v>
      </c>
      <c s="293">
        <f>SUM(S165:S168)</f>
        <v>0</v>
      </c>
      <c s="76">
        <v>1030158</v>
      </c>
      <c s="195" t="s">
        <v>2526</v>
      </c>
      <c s="293">
        <f>SUM(C164:E164,G164:J164)-SUM(M164:N164,P164:S164)</f>
        <v>0</v>
      </c>
    </row>
    <row customHeight="1" ht="17.25">
      <c s="76">
        <v>103015801</v>
      </c>
      <c s="76" t="s">
        <v>2527</v>
      </c>
      <c s="297"/>
      <c s="297"/>
      <c s="331"/>
      <c s="331"/>
      <c s="331"/>
      <c s="331"/>
      <c s="331"/>
      <c s="297"/>
      <c s="141">
        <v>2130470</v>
      </c>
      <c s="76" t="s">
        <v>2528</v>
      </c>
      <c s="297"/>
      <c s="331"/>
      <c s="331"/>
      <c s="331"/>
      <c s="331"/>
      <c s="331"/>
      <c s="297"/>
      <c s="76">
        <v>103015801</v>
      </c>
      <c s="76" t="s">
        <v>2527</v>
      </c>
      <c s="297"/>
    </row>
    <row customHeight="1" ht="17.25">
      <c s="76">
        <v>103015802</v>
      </c>
      <c s="76" t="s">
        <v>2529</v>
      </c>
      <c s="297"/>
      <c s="297"/>
      <c s="331"/>
      <c s="331"/>
      <c s="331"/>
      <c s="331"/>
      <c s="331"/>
      <c s="297"/>
      <c s="141">
        <v>2130471</v>
      </c>
      <c s="76" t="s">
        <v>2530</v>
      </c>
      <c s="297"/>
      <c s="331"/>
      <c s="331"/>
      <c s="331"/>
      <c s="331"/>
      <c s="331"/>
      <c s="297"/>
      <c s="76">
        <v>103015802</v>
      </c>
      <c s="76" t="s">
        <v>2529</v>
      </c>
      <c s="297"/>
    </row>
    <row customHeight="1" ht="17.25">
      <c s="76">
        <v>103015803</v>
      </c>
      <c s="76" t="s">
        <v>2531</v>
      </c>
      <c s="297"/>
      <c s="297"/>
      <c s="331"/>
      <c s="331"/>
      <c s="331"/>
      <c s="331"/>
      <c s="331"/>
      <c s="297"/>
      <c s="141">
        <v>2130472</v>
      </c>
      <c s="76" t="s">
        <v>2532</v>
      </c>
      <c s="297"/>
      <c s="331"/>
      <c s="331"/>
      <c s="331"/>
      <c s="331"/>
      <c s="331"/>
      <c s="297"/>
      <c s="76">
        <v>103015803</v>
      </c>
      <c s="76" t="s">
        <v>2531</v>
      </c>
      <c s="297"/>
    </row>
    <row customHeight="1" ht="17.25">
      <c s="76"/>
      <c s="76"/>
      <c s="128"/>
      <c s="128"/>
      <c s="128"/>
      <c s="128"/>
      <c s="128"/>
      <c s="128"/>
      <c s="128"/>
      <c s="128"/>
      <c s="141">
        <v>2130479</v>
      </c>
      <c s="76" t="s">
        <v>2533</v>
      </c>
      <c s="297"/>
      <c s="331"/>
      <c s="331"/>
      <c s="331"/>
      <c s="331"/>
      <c s="331"/>
      <c s="297"/>
      <c s="76"/>
      <c s="76"/>
      <c s="128"/>
    </row>
    <row customHeight="1" ht="17.25">
      <c s="76"/>
      <c s="76"/>
      <c s="128"/>
      <c s="128"/>
      <c s="128"/>
      <c s="128"/>
      <c s="128"/>
      <c s="128"/>
      <c s="128"/>
      <c s="128"/>
      <c s="141">
        <v>214</v>
      </c>
      <c s="195" t="s">
        <v>1761</v>
      </c>
      <c s="293">
        <f>SUM(M170,M191,M205)</f>
        <v>0</v>
      </c>
      <c s="293">
        <f>SUM(N170,N191,N205)</f>
        <v>0</v>
      </c>
      <c s="293">
        <f>SUM(O170,O191,O205)</f>
        <v>0</v>
      </c>
      <c s="293">
        <f>SUM(P170,P191,P205)</f>
        <v>0</v>
      </c>
      <c s="293">
        <f>SUM(Q170,Q191,Q205)</f>
        <v>0</v>
      </c>
      <c s="293">
        <f>SUM(R170,R191,R205)</f>
        <v>0</v>
      </c>
      <c s="293">
        <f>SUM(S170,S191,S205)</f>
        <v>0</v>
      </c>
      <c s="76"/>
      <c s="76"/>
      <c s="128"/>
    </row>
    <row customHeight="1" ht="17.25">
      <c s="76"/>
      <c s="76"/>
      <c s="128"/>
      <c s="128"/>
      <c s="128"/>
      <c s="128"/>
      <c s="128"/>
      <c s="128"/>
      <c s="128"/>
      <c s="128"/>
      <c s="141">
        <v>21401</v>
      </c>
      <c s="195" t="s">
        <v>1762</v>
      </c>
      <c s="293">
        <f>SUM(M171,M176,M180,M185,M190)</f>
        <v>0</v>
      </c>
      <c s="293">
        <f>SUM(N171,N176,N180,N185,N190)</f>
        <v>0</v>
      </c>
      <c s="293">
        <f>SUM(O171,O176,O180,O185,O190)</f>
        <v>0</v>
      </c>
      <c s="293">
        <f>SUM(P171,P176,P180,P185,P190)</f>
        <v>0</v>
      </c>
      <c s="293">
        <f>SUM(Q171,Q176,Q180,Q185,Q190)</f>
        <v>0</v>
      </c>
      <c s="293">
        <f>SUM(R171,R176,R180,R185,R190)</f>
        <v>0</v>
      </c>
      <c s="293">
        <f>SUM(S171,S176,S180,S185,S190)</f>
        <v>0</v>
      </c>
      <c s="76"/>
      <c s="76"/>
      <c s="128"/>
    </row>
    <row customHeight="1" ht="17.25">
      <c s="76">
        <v>1030112</v>
      </c>
      <c s="195" t="s">
        <v>2534</v>
      </c>
      <c s="297"/>
      <c s="297"/>
      <c s="331"/>
      <c s="331"/>
      <c s="331"/>
      <c s="331"/>
      <c s="331"/>
      <c s="297"/>
      <c s="141"/>
      <c s="76" t="s">
        <v>2535</v>
      </c>
      <c s="293">
        <f>SUM(M172:M175)</f>
        <v>0</v>
      </c>
      <c s="293">
        <f>SUM(N172:N175)</f>
        <v>0</v>
      </c>
      <c s="293">
        <f>SUM(O172:O175)</f>
        <v>0</v>
      </c>
      <c s="293">
        <f>SUM(P172:P175)</f>
        <v>0</v>
      </c>
      <c s="293">
        <f>SUM(Q172:Q175)</f>
        <v>0</v>
      </c>
      <c s="293">
        <f>SUM(R172:R175)</f>
        <v>0</v>
      </c>
      <c s="293">
        <f>SUM(S172:S175)</f>
        <v>0</v>
      </c>
      <c s="76">
        <v>1030112</v>
      </c>
      <c s="195" t="s">
        <v>2536</v>
      </c>
      <c s="293">
        <f>SUM(C171:E171,G171:J171)-SUM(M171:N171,P171:S171)</f>
        <v>0</v>
      </c>
    </row>
    <row customHeight="1" ht="17.25">
      <c s="76"/>
      <c s="195"/>
      <c s="128"/>
      <c s="128"/>
      <c s="128"/>
      <c s="128"/>
      <c s="128"/>
      <c s="128"/>
      <c s="128"/>
      <c s="128"/>
      <c s="141">
        <v>2140160</v>
      </c>
      <c s="76" t="s">
        <v>2537</v>
      </c>
      <c s="297"/>
      <c s="331"/>
      <c s="331"/>
      <c s="331"/>
      <c s="331"/>
      <c s="331"/>
      <c s="297"/>
      <c s="76"/>
      <c s="195"/>
      <c s="128"/>
    </row>
    <row customHeight="1" ht="17.25">
      <c s="76"/>
      <c s="195"/>
      <c s="128"/>
      <c s="128"/>
      <c s="128"/>
      <c s="128"/>
      <c s="128"/>
      <c s="128"/>
      <c s="128"/>
      <c s="128"/>
      <c s="141">
        <v>2140161</v>
      </c>
      <c s="76" t="s">
        <v>2538</v>
      </c>
      <c s="297"/>
      <c s="331"/>
      <c s="331"/>
      <c s="331"/>
      <c s="331"/>
      <c s="331"/>
      <c s="297"/>
      <c s="76"/>
      <c s="195"/>
      <c s="128"/>
    </row>
    <row customHeight="1" ht="17.25">
      <c s="76"/>
      <c s="195"/>
      <c s="128"/>
      <c s="128"/>
      <c s="128"/>
      <c s="128"/>
      <c s="128"/>
      <c s="128"/>
      <c s="128"/>
      <c s="128"/>
      <c s="141">
        <v>2140162</v>
      </c>
      <c s="76" t="s">
        <v>2539</v>
      </c>
      <c s="297"/>
      <c s="331"/>
      <c s="331"/>
      <c s="331"/>
      <c s="331"/>
      <c s="331"/>
      <c s="297"/>
      <c s="76"/>
      <c s="195"/>
      <c s="128"/>
    </row>
    <row customHeight="1" ht="17.25">
      <c s="76"/>
      <c s="195"/>
      <c s="128"/>
      <c s="128"/>
      <c s="128"/>
      <c s="128"/>
      <c s="128"/>
      <c s="128"/>
      <c s="128"/>
      <c s="128"/>
      <c s="141">
        <v>2140165</v>
      </c>
      <c s="76" t="s">
        <v>2540</v>
      </c>
      <c s="297"/>
      <c s="331"/>
      <c s="331"/>
      <c s="331"/>
      <c s="331"/>
      <c s="331"/>
      <c s="297"/>
      <c s="76"/>
      <c s="195"/>
      <c s="128"/>
    </row>
    <row customHeight="1" ht="17.25">
      <c s="76">
        <v>1030114</v>
      </c>
      <c s="195" t="s">
        <v>2541</v>
      </c>
      <c s="293">
        <f>SUM(C177:C178)</f>
        <v>0</v>
      </c>
      <c s="293">
        <f>SUM(D177:D178)</f>
        <v>0</v>
      </c>
      <c s="293">
        <f>SUM(E177:E178)</f>
        <v>0</v>
      </c>
      <c s="293">
        <f>SUM(F177:F178)</f>
        <v>0</v>
      </c>
      <c s="293">
        <f>SUM(G177:G178)</f>
        <v>0</v>
      </c>
      <c s="293">
        <f>SUM(H177:H178)</f>
        <v>0</v>
      </c>
      <c s="293">
        <f>SUM(I177:I178)</f>
        <v>0</v>
      </c>
      <c s="293">
        <f>SUM(J177:J178)</f>
        <v>0</v>
      </c>
      <c s="141"/>
      <c s="76" t="s">
        <v>2542</v>
      </c>
      <c s="293">
        <f>SUM(M177:M179)</f>
        <v>0</v>
      </c>
      <c s="293">
        <f>SUM(N177:N179)</f>
        <v>0</v>
      </c>
      <c s="293">
        <f>SUM(O177:O179)</f>
        <v>0</v>
      </c>
      <c s="293">
        <f>SUM(P177:P179)</f>
        <v>0</v>
      </c>
      <c s="293">
        <f>SUM(Q177:Q179)</f>
        <v>0</v>
      </c>
      <c s="293">
        <f>SUM(R177:R179)</f>
        <v>0</v>
      </c>
      <c s="293">
        <f>SUM(S177:S179)</f>
        <v>0</v>
      </c>
      <c s="76">
        <v>1030114</v>
      </c>
      <c s="195" t="s">
        <v>2543</v>
      </c>
      <c s="293">
        <f>SUM(C176:E176,G176:J176)-SUM(M176:N176,P176:S176)</f>
        <v>0</v>
      </c>
    </row>
    <row customHeight="1" ht="17.25">
      <c s="76">
        <v>103011401</v>
      </c>
      <c s="76" t="s">
        <v>2544</v>
      </c>
      <c s="297"/>
      <c s="297"/>
      <c s="331"/>
      <c s="331"/>
      <c s="331"/>
      <c s="331"/>
      <c s="331"/>
      <c s="297"/>
      <c s="141">
        <v>2140166</v>
      </c>
      <c s="76" t="s">
        <v>2545</v>
      </c>
      <c s="297"/>
      <c s="331"/>
      <c s="331"/>
      <c s="331"/>
      <c s="331"/>
      <c s="331"/>
      <c s="297"/>
      <c s="76">
        <v>103011401</v>
      </c>
      <c s="76" t="s">
        <v>2546</v>
      </c>
      <c s="297"/>
    </row>
    <row customHeight="1" ht="17.25">
      <c s="76">
        <v>103011402</v>
      </c>
      <c s="76" t="s">
        <v>2547</v>
      </c>
      <c s="297"/>
      <c s="297"/>
      <c s="331"/>
      <c s="331"/>
      <c s="331"/>
      <c s="331"/>
      <c s="331"/>
      <c s="297"/>
      <c s="141">
        <v>2140167</v>
      </c>
      <c s="76" t="s">
        <v>2548</v>
      </c>
      <c s="297"/>
      <c s="331"/>
      <c s="331"/>
      <c s="331"/>
      <c s="331"/>
      <c s="331"/>
      <c s="297"/>
      <c s="76">
        <v>103011402</v>
      </c>
      <c s="76" t="s">
        <v>2549</v>
      </c>
      <c s="297"/>
    </row>
    <row customHeight="1" ht="17.25">
      <c s="76"/>
      <c s="76"/>
      <c s="226"/>
      <c s="226"/>
      <c s="226"/>
      <c s="226"/>
      <c s="226"/>
      <c s="226"/>
      <c s="226"/>
      <c s="226"/>
      <c s="141">
        <v>2140169</v>
      </c>
      <c s="76" t="s">
        <v>2550</v>
      </c>
      <c s="297"/>
      <c s="331"/>
      <c s="331"/>
      <c s="331"/>
      <c s="331"/>
      <c s="331"/>
      <c s="297"/>
      <c s="76"/>
      <c s="76"/>
      <c s="226"/>
    </row>
    <row customHeight="1" ht="17.25">
      <c s="76">
        <v>1030159</v>
      </c>
      <c s="195" t="s">
        <v>2551</v>
      </c>
      <c s="297"/>
      <c s="297"/>
      <c s="331"/>
      <c s="331"/>
      <c s="331"/>
      <c s="331"/>
      <c s="331"/>
      <c s="297"/>
      <c s="141"/>
      <c s="76" t="s">
        <v>2552</v>
      </c>
      <c s="293">
        <f>SUM(M181:M184)</f>
        <v>0</v>
      </c>
      <c s="293">
        <f>SUM(N181:N184)</f>
        <v>0</v>
      </c>
      <c s="293">
        <f>SUM(O181:O184)</f>
        <v>0</v>
      </c>
      <c s="293">
        <f>SUM(P181:P184)</f>
        <v>0</v>
      </c>
      <c s="293">
        <f>SUM(Q181:Q184)</f>
        <v>0</v>
      </c>
      <c s="293">
        <f>SUM(R181:R184)</f>
        <v>0</v>
      </c>
      <c s="293">
        <f>SUM(S181:S184)</f>
        <v>0</v>
      </c>
      <c s="76">
        <v>1030159</v>
      </c>
      <c s="195" t="s">
        <v>2551</v>
      </c>
      <c s="293">
        <f>SUM(C180:E180,G180:J180)-SUM(M180:N180,P180:S180)</f>
        <v>0</v>
      </c>
    </row>
    <row customHeight="1" ht="17.25">
      <c s="76"/>
      <c s="76"/>
      <c s="128"/>
      <c s="128"/>
      <c s="128"/>
      <c s="128"/>
      <c s="128"/>
      <c s="128"/>
      <c s="128"/>
      <c s="128"/>
      <c s="141">
        <v>2140170</v>
      </c>
      <c s="76" t="s">
        <v>2553</v>
      </c>
      <c s="297"/>
      <c s="331"/>
      <c s="331"/>
      <c s="331"/>
      <c s="331"/>
      <c s="331"/>
      <c s="297"/>
      <c s="76"/>
      <c s="76"/>
      <c s="128"/>
    </row>
    <row customHeight="1" ht="17.25">
      <c s="76"/>
      <c s="76"/>
      <c s="128"/>
      <c s="128"/>
      <c s="128"/>
      <c s="128"/>
      <c s="128"/>
      <c s="128"/>
      <c s="128"/>
      <c s="128"/>
      <c s="141">
        <v>2140171</v>
      </c>
      <c s="76" t="s">
        <v>2554</v>
      </c>
      <c s="297"/>
      <c s="331"/>
      <c s="331"/>
      <c s="331"/>
      <c s="331"/>
      <c s="331"/>
      <c s="297"/>
      <c s="76"/>
      <c s="76"/>
      <c s="128"/>
    </row>
    <row customHeight="1" ht="17.25">
      <c s="76"/>
      <c s="76"/>
      <c s="128"/>
      <c s="128"/>
      <c s="128"/>
      <c s="128"/>
      <c s="128"/>
      <c s="128"/>
      <c s="128"/>
      <c s="128"/>
      <c s="141">
        <v>2140172</v>
      </c>
      <c s="76" t="s">
        <v>2555</v>
      </c>
      <c s="297"/>
      <c s="331"/>
      <c s="331"/>
      <c s="331"/>
      <c s="331"/>
      <c s="331"/>
      <c s="297"/>
      <c s="76"/>
      <c s="76"/>
      <c s="128"/>
    </row>
    <row customHeight="1" ht="17.25">
      <c s="76"/>
      <c s="76"/>
      <c s="128"/>
      <c s="128"/>
      <c s="128"/>
      <c s="128"/>
      <c s="128"/>
      <c s="128"/>
      <c s="128"/>
      <c s="128"/>
      <c s="141">
        <v>2140179</v>
      </c>
      <c s="76" t="s">
        <v>2556</v>
      </c>
      <c s="297"/>
      <c s="331"/>
      <c s="331"/>
      <c s="331"/>
      <c s="331"/>
      <c s="331"/>
      <c s="297"/>
      <c s="76"/>
      <c s="76"/>
      <c s="128"/>
    </row>
    <row customHeight="1" ht="17.25">
      <c s="76">
        <v>1030115</v>
      </c>
      <c s="195" t="s">
        <v>2557</v>
      </c>
      <c s="297"/>
      <c s="297"/>
      <c s="331"/>
      <c s="331"/>
      <c s="331"/>
      <c s="331"/>
      <c s="331"/>
      <c s="297"/>
      <c s="141"/>
      <c s="76" t="s">
        <v>2558</v>
      </c>
      <c s="293">
        <f>SUM(M186:M189)</f>
        <v>0</v>
      </c>
      <c s="293">
        <f>SUM(N186:N189)</f>
        <v>0</v>
      </c>
      <c s="293">
        <f>SUM(O186:O189)</f>
        <v>0</v>
      </c>
      <c s="293">
        <f>SUM(P186:P189)</f>
        <v>0</v>
      </c>
      <c s="293">
        <f>SUM(Q186:Q189)</f>
        <v>0</v>
      </c>
      <c s="293">
        <f>SUM(R186:R189)</f>
        <v>0</v>
      </c>
      <c s="293">
        <f>SUM(S186:S189)</f>
        <v>0</v>
      </c>
      <c s="76">
        <v>1030115</v>
      </c>
      <c s="195" t="s">
        <v>2559</v>
      </c>
      <c s="293">
        <f>SUM(C185:E185,G185:J185)-SUM(M185:N185,P185:S185)</f>
        <v>0</v>
      </c>
    </row>
    <row customHeight="1" ht="17.25">
      <c s="76"/>
      <c s="195"/>
      <c s="128"/>
      <c s="128"/>
      <c s="128"/>
      <c s="128"/>
      <c s="128"/>
      <c s="128"/>
      <c s="128"/>
      <c s="128"/>
      <c s="141">
        <v>2140180</v>
      </c>
      <c s="76" t="s">
        <v>2560</v>
      </c>
      <c s="297"/>
      <c s="331"/>
      <c s="331"/>
      <c s="331"/>
      <c s="331"/>
      <c s="331"/>
      <c s="297"/>
      <c s="76"/>
      <c s="195"/>
      <c s="128"/>
    </row>
    <row customHeight="1" ht="17.25">
      <c s="76"/>
      <c s="195"/>
      <c s="128"/>
      <c s="128"/>
      <c s="128"/>
      <c s="128"/>
      <c s="128"/>
      <c s="128"/>
      <c s="128"/>
      <c s="128"/>
      <c s="141">
        <v>2140181</v>
      </c>
      <c s="76" t="s">
        <v>2561</v>
      </c>
      <c s="297"/>
      <c s="331"/>
      <c s="331"/>
      <c s="331"/>
      <c s="331"/>
      <c s="331"/>
      <c s="297"/>
      <c s="76"/>
      <c s="195"/>
      <c s="128"/>
    </row>
    <row customHeight="1" ht="17.25">
      <c s="76"/>
      <c s="195"/>
      <c s="128"/>
      <c s="128"/>
      <c s="128"/>
      <c s="128"/>
      <c s="128"/>
      <c s="128"/>
      <c s="128"/>
      <c s="128"/>
      <c s="141">
        <v>2140182</v>
      </c>
      <c s="76" t="s">
        <v>2562</v>
      </c>
      <c s="297"/>
      <c s="331"/>
      <c s="331"/>
      <c s="331"/>
      <c s="331"/>
      <c s="331"/>
      <c s="297"/>
      <c s="76"/>
      <c s="195"/>
      <c s="128"/>
    </row>
    <row customHeight="1" ht="17.25">
      <c s="76"/>
      <c s="195"/>
      <c s="226"/>
      <c s="226"/>
      <c s="226"/>
      <c s="226"/>
      <c s="226"/>
      <c s="226"/>
      <c s="226"/>
      <c s="226"/>
      <c s="141">
        <v>2140189</v>
      </c>
      <c s="76" t="s">
        <v>2563</v>
      </c>
      <c s="297"/>
      <c s="331"/>
      <c s="331"/>
      <c s="331"/>
      <c s="331"/>
      <c s="331"/>
      <c s="297"/>
      <c s="76"/>
      <c s="195"/>
      <c s="226"/>
    </row>
    <row customHeight="1" ht="17.25">
      <c s="76">
        <v>1030160</v>
      </c>
      <c s="195" t="s">
        <v>2564</v>
      </c>
      <c s="297"/>
      <c s="297"/>
      <c s="331"/>
      <c s="331"/>
      <c s="331"/>
      <c s="331"/>
      <c s="331"/>
      <c s="297"/>
      <c s="141">
        <v>2140190</v>
      </c>
      <c s="76" t="s">
        <v>2565</v>
      </c>
      <c s="297"/>
      <c s="331"/>
      <c s="331"/>
      <c s="331"/>
      <c s="331"/>
      <c s="331"/>
      <c s="297"/>
      <c s="76">
        <v>1030160</v>
      </c>
      <c s="195" t="s">
        <v>2564</v>
      </c>
      <c s="293">
        <f>SUM(C190:E190,G190:J190)-SUM(M190:N190,P190:S190)</f>
        <v>0</v>
      </c>
    </row>
    <row customHeight="1" ht="17.25">
      <c s="76"/>
      <c s="76"/>
      <c s="128"/>
      <c s="128"/>
      <c s="128"/>
      <c s="128"/>
      <c s="128"/>
      <c s="128"/>
      <c s="128"/>
      <c s="128"/>
      <c s="141">
        <v>21402</v>
      </c>
      <c s="195" t="s">
        <v>1791</v>
      </c>
      <c s="293">
        <f>SUM(M192,M201,M204)</f>
        <v>0</v>
      </c>
      <c s="293">
        <f>SUM(N192,N201,N204)</f>
        <v>0</v>
      </c>
      <c s="293">
        <f>SUM(O192,O201,O204)</f>
        <v>0</v>
      </c>
      <c s="293">
        <f>SUM(P192,P201,P204)</f>
        <v>0</v>
      </c>
      <c s="293">
        <f>SUM(Q192,Q201,Q204)</f>
        <v>0</v>
      </c>
      <c s="293">
        <f>SUM(R192,R201,R204)</f>
        <v>0</v>
      </c>
      <c s="293">
        <f>SUM(S192,S201,S204)</f>
        <v>0</v>
      </c>
      <c s="76"/>
      <c s="76"/>
      <c s="128"/>
    </row>
    <row customHeight="1" ht="17.25">
      <c s="76">
        <v>1030106</v>
      </c>
      <c s="195" t="s">
        <v>2566</v>
      </c>
      <c s="297"/>
      <c s="297"/>
      <c s="331"/>
      <c s="331"/>
      <c s="331"/>
      <c s="331"/>
      <c s="331"/>
      <c s="297"/>
      <c s="141"/>
      <c s="76" t="s">
        <v>2567</v>
      </c>
      <c s="293">
        <f>SUM(M193:M200)</f>
        <v>0</v>
      </c>
      <c s="293">
        <f>SUM(N193:N200)</f>
        <v>0</v>
      </c>
      <c s="293">
        <f>SUM(O193:O200)</f>
        <v>0</v>
      </c>
      <c s="293">
        <f>SUM(P193:P200)</f>
        <v>0</v>
      </c>
      <c s="293">
        <f>SUM(Q193:Q200)</f>
        <v>0</v>
      </c>
      <c s="293">
        <f>SUM(R193:R200)</f>
        <v>0</v>
      </c>
      <c s="293">
        <f>SUM(S193:S200)</f>
        <v>0</v>
      </c>
      <c s="76">
        <v>1030106</v>
      </c>
      <c s="195" t="s">
        <v>2568</v>
      </c>
      <c s="293">
        <f>SUM(C192:E192,G192:J192)-SUM(M192:N192,P192:S192)</f>
        <v>0</v>
      </c>
    </row>
    <row customHeight="1" ht="17.25">
      <c s="76"/>
      <c s="195"/>
      <c s="128"/>
      <c s="128"/>
      <c s="128"/>
      <c s="128"/>
      <c s="128"/>
      <c s="128"/>
      <c s="128"/>
      <c s="128"/>
      <c s="141">
        <v>2140260</v>
      </c>
      <c s="76" t="s">
        <v>2569</v>
      </c>
      <c s="297"/>
      <c s="331"/>
      <c s="331"/>
      <c s="331"/>
      <c s="331"/>
      <c s="331"/>
      <c s="297"/>
      <c s="76"/>
      <c s="195"/>
      <c s="128"/>
    </row>
    <row customHeight="1" ht="17.25">
      <c s="76"/>
      <c s="195"/>
      <c s="128"/>
      <c s="128"/>
      <c s="128"/>
      <c s="128"/>
      <c s="128"/>
      <c s="128"/>
      <c s="128"/>
      <c s="128"/>
      <c s="141">
        <v>2140261</v>
      </c>
      <c s="76" t="s">
        <v>2570</v>
      </c>
      <c s="297"/>
      <c s="331"/>
      <c s="331"/>
      <c s="331"/>
      <c s="331"/>
      <c s="331"/>
      <c s="297"/>
      <c s="76"/>
      <c s="195"/>
      <c s="128"/>
    </row>
    <row customHeight="1" ht="17.25">
      <c s="76"/>
      <c s="195"/>
      <c s="128"/>
      <c s="128"/>
      <c s="128"/>
      <c s="128"/>
      <c s="128"/>
      <c s="128"/>
      <c s="128"/>
      <c s="128"/>
      <c s="141">
        <v>2140262</v>
      </c>
      <c s="76" t="s">
        <v>2571</v>
      </c>
      <c s="297"/>
      <c s="331"/>
      <c s="331"/>
      <c s="331"/>
      <c s="331"/>
      <c s="331"/>
      <c s="297"/>
      <c s="76"/>
      <c s="195"/>
      <c s="128"/>
    </row>
    <row customHeight="1" ht="17.25">
      <c s="76"/>
      <c s="195"/>
      <c s="128"/>
      <c s="128"/>
      <c s="128"/>
      <c s="128"/>
      <c s="128"/>
      <c s="128"/>
      <c s="128"/>
      <c s="128"/>
      <c s="141">
        <v>2140263</v>
      </c>
      <c s="76" t="s">
        <v>2572</v>
      </c>
      <c s="297"/>
      <c s="331"/>
      <c s="331"/>
      <c s="331"/>
      <c s="331"/>
      <c s="331"/>
      <c s="297"/>
      <c s="76"/>
      <c s="195"/>
      <c s="128"/>
    </row>
    <row customHeight="1" ht="17.25">
      <c s="76"/>
      <c s="195"/>
      <c s="128"/>
      <c s="128"/>
      <c s="128"/>
      <c s="128"/>
      <c s="128"/>
      <c s="128"/>
      <c s="128"/>
      <c s="128"/>
      <c s="141">
        <v>2140264</v>
      </c>
      <c s="76" t="s">
        <v>2573</v>
      </c>
      <c s="297"/>
      <c s="331"/>
      <c s="331"/>
      <c s="331"/>
      <c s="331"/>
      <c s="331"/>
      <c s="297"/>
      <c s="76"/>
      <c s="195"/>
      <c s="128"/>
    </row>
    <row customHeight="1" ht="17.25">
      <c s="76"/>
      <c s="195"/>
      <c s="128"/>
      <c s="128"/>
      <c s="128"/>
      <c s="128"/>
      <c s="128"/>
      <c s="128"/>
      <c s="128"/>
      <c s="128"/>
      <c s="141">
        <v>2140265</v>
      </c>
      <c s="76" t="s">
        <v>2574</v>
      </c>
      <c s="297"/>
      <c s="331"/>
      <c s="331"/>
      <c s="331"/>
      <c s="331"/>
      <c s="331"/>
      <c s="297"/>
      <c s="76"/>
      <c s="195"/>
      <c s="128"/>
    </row>
    <row customHeight="1" ht="17.25">
      <c s="76"/>
      <c s="195"/>
      <c s="128"/>
      <c s="128"/>
      <c s="128"/>
      <c s="128"/>
      <c s="128"/>
      <c s="128"/>
      <c s="128"/>
      <c s="128"/>
      <c s="141">
        <v>2140266</v>
      </c>
      <c s="76" t="s">
        <v>2575</v>
      </c>
      <c s="297"/>
      <c s="331"/>
      <c s="331"/>
      <c s="331"/>
      <c s="331"/>
      <c s="331"/>
      <c s="297"/>
      <c s="76"/>
      <c s="195"/>
      <c s="128"/>
    </row>
    <row customHeight="1" ht="17.25">
      <c s="76"/>
      <c s="195"/>
      <c s="128"/>
      <c s="128"/>
      <c s="128"/>
      <c s="128"/>
      <c s="128"/>
      <c s="128"/>
      <c s="128"/>
      <c s="128"/>
      <c s="141">
        <v>2140269</v>
      </c>
      <c s="76" t="s">
        <v>2576</v>
      </c>
      <c s="297"/>
      <c s="331"/>
      <c s="331"/>
      <c s="331"/>
      <c s="331"/>
      <c s="331"/>
      <c s="297"/>
      <c s="76"/>
      <c s="195"/>
      <c s="128"/>
    </row>
    <row customHeight="1" ht="17.25">
      <c s="76">
        <v>1030107</v>
      </c>
      <c s="195" t="s">
        <v>2577</v>
      </c>
      <c s="297"/>
      <c s="297"/>
      <c s="331"/>
      <c s="331"/>
      <c s="331"/>
      <c s="331"/>
      <c s="331"/>
      <c s="297"/>
      <c s="141"/>
      <c s="76" t="s">
        <v>2578</v>
      </c>
      <c s="293">
        <f>SUM(M202:M203)</f>
        <v>0</v>
      </c>
      <c s="293">
        <f>SUM(N202:N203)</f>
        <v>0</v>
      </c>
      <c s="293">
        <f>SUM(O202:O203)</f>
        <v>0</v>
      </c>
      <c s="293">
        <f>SUM(P202:P203)</f>
        <v>0</v>
      </c>
      <c s="293">
        <f>SUM(Q202:Q203)</f>
        <v>0</v>
      </c>
      <c s="293">
        <f>SUM(R202:R203)</f>
        <v>0</v>
      </c>
      <c s="293">
        <f>SUM(S202:S203)</f>
        <v>0</v>
      </c>
      <c s="76">
        <v>1030107</v>
      </c>
      <c s="195" t="s">
        <v>2579</v>
      </c>
      <c s="293">
        <f>SUM(C201:E201,G201:J201)-SUM(M201:N201,P201:S201)</f>
        <v>0</v>
      </c>
    </row>
    <row customHeight="1" ht="17.25">
      <c s="76"/>
      <c s="195"/>
      <c s="128"/>
      <c s="128"/>
      <c s="128"/>
      <c s="128"/>
      <c s="128"/>
      <c s="128"/>
      <c s="128"/>
      <c s="128"/>
      <c s="141">
        <v>2140270</v>
      </c>
      <c s="76" t="s">
        <v>2580</v>
      </c>
      <c s="297"/>
      <c s="331"/>
      <c s="331"/>
      <c s="331"/>
      <c s="331"/>
      <c s="331"/>
      <c s="297"/>
      <c s="76"/>
      <c s="195"/>
      <c s="128"/>
    </row>
    <row customHeight="1" ht="17.25">
      <c s="76"/>
      <c s="195"/>
      <c s="226"/>
      <c s="226"/>
      <c s="226"/>
      <c s="226"/>
      <c s="226"/>
      <c s="226"/>
      <c s="226"/>
      <c s="226"/>
      <c s="141">
        <v>2140279</v>
      </c>
      <c s="76" t="s">
        <v>2581</v>
      </c>
      <c s="297"/>
      <c s="331"/>
      <c s="331"/>
      <c s="331"/>
      <c s="331"/>
      <c s="331"/>
      <c s="297"/>
      <c s="76"/>
      <c s="195"/>
      <c s="226"/>
    </row>
    <row customHeight="1" ht="17.25">
      <c s="76">
        <v>1030172</v>
      </c>
      <c s="195" t="s">
        <v>2582</v>
      </c>
      <c s="297"/>
      <c s="297"/>
      <c s="331"/>
      <c s="331"/>
      <c s="331"/>
      <c s="331"/>
      <c s="331"/>
      <c s="297"/>
      <c s="141">
        <v>2140280</v>
      </c>
      <c s="76" t="s">
        <v>2583</v>
      </c>
      <c s="297"/>
      <c s="331"/>
      <c s="331"/>
      <c s="331"/>
      <c s="331"/>
      <c s="331"/>
      <c s="297"/>
      <c s="76">
        <v>1030172</v>
      </c>
      <c s="195" t="s">
        <v>2584</v>
      </c>
      <c s="293">
        <f>SUM(C204:E204,G204:J204)-SUM(M204:N204,P204:S204)</f>
        <v>0</v>
      </c>
    </row>
    <row customHeight="1" ht="17.25">
      <c s="76"/>
      <c s="76"/>
      <c s="128"/>
      <c s="128"/>
      <c s="128"/>
      <c s="128"/>
      <c s="128"/>
      <c s="128"/>
      <c s="128"/>
      <c s="128"/>
      <c s="141">
        <v>21403</v>
      </c>
      <c s="195" t="s">
        <v>1797</v>
      </c>
      <c s="293">
        <f>SUM(M206,M212)</f>
        <v>0</v>
      </c>
      <c s="293">
        <f>SUM(N206,N212)</f>
        <v>0</v>
      </c>
      <c s="293">
        <f>SUM(O206,O212)</f>
        <v>0</v>
      </c>
      <c s="293">
        <f>SUM(P206,P212)</f>
        <v>0</v>
      </c>
      <c s="293">
        <f>SUM(Q206,Q212)</f>
        <v>0</v>
      </c>
      <c s="293">
        <f>SUM(R206,R212)</f>
        <v>0</v>
      </c>
      <c s="293">
        <f>SUM(S206,S212)</f>
        <v>0</v>
      </c>
      <c s="76"/>
      <c s="76"/>
      <c s="128"/>
    </row>
    <row customHeight="1" ht="17.25">
      <c s="76">
        <v>1030108</v>
      </c>
      <c s="195" t="s">
        <v>2585</v>
      </c>
      <c s="297"/>
      <c s="297"/>
      <c s="331"/>
      <c s="331"/>
      <c s="331"/>
      <c s="331"/>
      <c s="331"/>
      <c s="297"/>
      <c s="141"/>
      <c s="76" t="s">
        <v>2586</v>
      </c>
      <c s="293">
        <f>SUM(M207:M211)</f>
        <v>0</v>
      </c>
      <c s="293">
        <f>SUM(N207:N211)</f>
        <v>0</v>
      </c>
      <c s="293">
        <f>SUM(O207:O211)</f>
        <v>0</v>
      </c>
      <c s="293">
        <f>SUM(P207:P211)</f>
        <v>0</v>
      </c>
      <c s="293">
        <f>SUM(Q207:Q211)</f>
        <v>0</v>
      </c>
      <c s="293">
        <f>SUM(R207:R211)</f>
        <v>0</v>
      </c>
      <c s="293">
        <f>SUM(S207:S211)</f>
        <v>0</v>
      </c>
      <c s="76">
        <v>1030108</v>
      </c>
      <c s="195" t="s">
        <v>2587</v>
      </c>
      <c s="293">
        <f>SUM(C206:E206,G206:J206)-SUM(M206:N206,P206:S206)</f>
        <v>0</v>
      </c>
    </row>
    <row customHeight="1" ht="17.25">
      <c s="76"/>
      <c s="195"/>
      <c s="128"/>
      <c s="128"/>
      <c s="128"/>
      <c s="128"/>
      <c s="128"/>
      <c s="128"/>
      <c s="128"/>
      <c s="128"/>
      <c s="141">
        <v>2140360</v>
      </c>
      <c s="76" t="s">
        <v>2588</v>
      </c>
      <c s="297"/>
      <c s="331"/>
      <c s="331"/>
      <c s="331"/>
      <c s="331"/>
      <c s="331"/>
      <c s="297"/>
      <c s="76"/>
      <c s="195"/>
      <c s="128"/>
    </row>
    <row customHeight="1" ht="17.25">
      <c s="76"/>
      <c s="195"/>
      <c s="128"/>
      <c s="128"/>
      <c s="128"/>
      <c s="128"/>
      <c s="128"/>
      <c s="128"/>
      <c s="128"/>
      <c s="128"/>
      <c s="141">
        <v>2140361</v>
      </c>
      <c s="76" t="s">
        <v>2589</v>
      </c>
      <c s="297"/>
      <c s="331"/>
      <c s="331"/>
      <c s="331"/>
      <c s="331"/>
      <c s="331"/>
      <c s="297"/>
      <c s="76"/>
      <c s="195"/>
      <c s="128"/>
    </row>
    <row customHeight="1" ht="17.25">
      <c s="76"/>
      <c s="195"/>
      <c s="128"/>
      <c s="128"/>
      <c s="128"/>
      <c s="128"/>
      <c s="128"/>
      <c s="128"/>
      <c s="128"/>
      <c s="128"/>
      <c s="141">
        <v>2140362</v>
      </c>
      <c s="76" t="s">
        <v>2590</v>
      </c>
      <c s="297"/>
      <c s="331"/>
      <c s="331"/>
      <c s="331"/>
      <c s="331"/>
      <c s="331"/>
      <c s="297"/>
      <c s="76"/>
      <c s="195"/>
      <c s="128"/>
    </row>
    <row customHeight="1" ht="17.25">
      <c s="76"/>
      <c s="195"/>
      <c s="128"/>
      <c s="128"/>
      <c s="128"/>
      <c s="128"/>
      <c s="128"/>
      <c s="128"/>
      <c s="128"/>
      <c s="128"/>
      <c s="141">
        <v>2140363</v>
      </c>
      <c s="76" t="s">
        <v>2591</v>
      </c>
      <c s="297"/>
      <c s="331"/>
      <c s="331"/>
      <c s="331"/>
      <c s="331"/>
      <c s="331"/>
      <c s="297"/>
      <c s="76"/>
      <c s="195"/>
      <c s="128"/>
    </row>
    <row customHeight="1" ht="17.25">
      <c s="76"/>
      <c s="195"/>
      <c s="128"/>
      <c s="128"/>
      <c s="128"/>
      <c s="128"/>
      <c s="128"/>
      <c s="128"/>
      <c s="128"/>
      <c s="128"/>
      <c s="141">
        <v>2140369</v>
      </c>
      <c s="76" t="s">
        <v>2592</v>
      </c>
      <c s="297"/>
      <c s="331"/>
      <c s="331"/>
      <c s="331"/>
      <c s="331"/>
      <c s="331"/>
      <c s="297"/>
      <c s="76"/>
      <c s="195"/>
      <c s="128"/>
    </row>
    <row customHeight="1" ht="17.25">
      <c s="76">
        <v>1030109</v>
      </c>
      <c s="195" t="s">
        <v>2593</v>
      </c>
      <c s="297"/>
      <c s="297"/>
      <c s="331"/>
      <c s="331"/>
      <c s="331"/>
      <c s="331"/>
      <c s="331"/>
      <c s="297"/>
      <c s="141"/>
      <c s="76" t="s">
        <v>2594</v>
      </c>
      <c s="293">
        <f>SUM(M213:M218)</f>
        <v>0</v>
      </c>
      <c s="293">
        <f>SUM(N213:N218)</f>
        <v>0</v>
      </c>
      <c s="293">
        <f>SUM(O213:O218)</f>
        <v>0</v>
      </c>
      <c s="293">
        <f>SUM(P213:P218)</f>
        <v>0</v>
      </c>
      <c s="293">
        <f>SUM(Q213:Q218)</f>
        <v>0</v>
      </c>
      <c s="293">
        <f>SUM(R213:R218)</f>
        <v>0</v>
      </c>
      <c s="293">
        <f>SUM(S213:S218)</f>
        <v>0</v>
      </c>
      <c s="76">
        <v>1030109</v>
      </c>
      <c s="195" t="s">
        <v>2595</v>
      </c>
      <c s="293">
        <f>SUM(C212:E212,G212:J212)-SUM(M212:N212,P212:S212)</f>
        <v>0</v>
      </c>
    </row>
    <row customHeight="1" ht="17.25">
      <c s="76"/>
      <c s="195"/>
      <c s="128"/>
      <c s="128"/>
      <c s="128"/>
      <c s="128"/>
      <c s="128"/>
      <c s="128"/>
      <c s="128"/>
      <c s="128"/>
      <c s="141">
        <v>2140370</v>
      </c>
      <c s="76" t="s">
        <v>2596</v>
      </c>
      <c s="297"/>
      <c s="331"/>
      <c s="331"/>
      <c s="331"/>
      <c s="331"/>
      <c s="331"/>
      <c s="297"/>
      <c s="76"/>
      <c s="195"/>
      <c s="128"/>
    </row>
    <row customHeight="1" ht="17.25">
      <c s="76"/>
      <c s="195"/>
      <c s="128"/>
      <c s="128"/>
      <c s="128"/>
      <c s="128"/>
      <c s="128"/>
      <c s="128"/>
      <c s="128"/>
      <c s="128"/>
      <c s="141">
        <v>2140371</v>
      </c>
      <c s="76" t="s">
        <v>2597</v>
      </c>
      <c s="297"/>
      <c s="331"/>
      <c s="331"/>
      <c s="331"/>
      <c s="331"/>
      <c s="331"/>
      <c s="297"/>
      <c s="76"/>
      <c s="195"/>
      <c s="128"/>
    </row>
    <row customHeight="1" ht="17.25">
      <c s="76"/>
      <c s="195"/>
      <c s="128"/>
      <c s="128"/>
      <c s="128"/>
      <c s="128"/>
      <c s="128"/>
      <c s="128"/>
      <c s="128"/>
      <c s="128"/>
      <c s="141">
        <v>2140372</v>
      </c>
      <c s="76" t="s">
        <v>2598</v>
      </c>
      <c s="297"/>
      <c s="331"/>
      <c s="331"/>
      <c s="331"/>
      <c s="331"/>
      <c s="331"/>
      <c s="297"/>
      <c s="76"/>
      <c s="195"/>
      <c s="128"/>
    </row>
    <row customHeight="1" ht="17.25">
      <c s="76"/>
      <c s="195"/>
      <c s="128"/>
      <c s="128"/>
      <c s="128"/>
      <c s="128"/>
      <c s="128"/>
      <c s="128"/>
      <c s="128"/>
      <c s="128"/>
      <c s="141">
        <v>2140373</v>
      </c>
      <c s="76" t="s">
        <v>2599</v>
      </c>
      <c s="297"/>
      <c s="331"/>
      <c s="331"/>
      <c s="331"/>
      <c s="331"/>
      <c s="331"/>
      <c s="297"/>
      <c s="76"/>
      <c s="195"/>
      <c s="128"/>
    </row>
    <row customHeight="1" ht="17.25">
      <c s="76"/>
      <c s="195"/>
      <c s="128"/>
      <c s="128"/>
      <c s="128"/>
      <c s="128"/>
      <c s="128"/>
      <c s="128"/>
      <c s="128"/>
      <c s="128"/>
      <c s="141">
        <v>2140374</v>
      </c>
      <c s="76" t="s">
        <v>2600</v>
      </c>
      <c s="297"/>
      <c s="331"/>
      <c s="331"/>
      <c s="331"/>
      <c s="331"/>
      <c s="331"/>
      <c s="297"/>
      <c s="76"/>
      <c s="195"/>
      <c s="128"/>
    </row>
    <row customHeight="1" ht="17.25">
      <c s="76"/>
      <c s="195"/>
      <c s="128"/>
      <c s="128"/>
      <c s="128"/>
      <c s="128"/>
      <c s="128"/>
      <c s="128"/>
      <c s="128"/>
      <c s="128"/>
      <c s="141">
        <v>2140379</v>
      </c>
      <c s="76" t="s">
        <v>2601</v>
      </c>
      <c s="297"/>
      <c s="331"/>
      <c s="331"/>
      <c s="331"/>
      <c s="331"/>
      <c s="331"/>
      <c s="297"/>
      <c s="76"/>
      <c s="195"/>
      <c s="128"/>
    </row>
    <row customHeight="1" ht="17.25">
      <c s="76"/>
      <c s="76"/>
      <c s="128"/>
      <c s="128"/>
      <c s="128"/>
      <c s="128"/>
      <c s="128"/>
      <c s="128"/>
      <c s="128"/>
      <c s="128"/>
      <c s="141">
        <v>215</v>
      </c>
      <c s="195" t="s">
        <v>1817</v>
      </c>
      <c s="293">
        <f>SUM(M220,M228,M235)</f>
        <v>91</v>
      </c>
      <c s="293">
        <f>SUM(N220,N228,N235)</f>
        <v>0</v>
      </c>
      <c s="293">
        <f>SUM(O220,O228,O235)</f>
        <v>0</v>
      </c>
      <c s="293">
        <f>SUM(P220,P228,P235)</f>
        <v>0</v>
      </c>
      <c s="293">
        <f>SUM(Q220,Q228,Q235)</f>
        <v>0</v>
      </c>
      <c s="293">
        <f>SUM(R220,R228,R235)</f>
        <v>0</v>
      </c>
      <c s="293">
        <f>SUM(S220,S228,S235)</f>
        <v>0</v>
      </c>
      <c s="76"/>
      <c s="76"/>
      <c s="128"/>
    </row>
    <row customHeight="1" ht="17.25">
      <c s="76"/>
      <c s="76"/>
      <c s="128"/>
      <c s="128"/>
      <c s="128"/>
      <c s="128"/>
      <c s="128"/>
      <c s="128"/>
      <c s="128"/>
      <c s="128"/>
      <c s="141">
        <v>21502</v>
      </c>
      <c s="195" t="s">
        <v>1825</v>
      </c>
      <c s="293">
        <f>M221</f>
        <v>19</v>
      </c>
      <c s="293">
        <f>N221</f>
        <v>0</v>
      </c>
      <c s="293">
        <f>O221</f>
        <v>0</v>
      </c>
      <c s="293">
        <f>P221</f>
        <v>0</v>
      </c>
      <c s="293">
        <f>Q221</f>
        <v>0</v>
      </c>
      <c s="293">
        <f>R221</f>
        <v>0</v>
      </c>
      <c s="293">
        <f>S221</f>
        <v>0</v>
      </c>
      <c s="76"/>
      <c s="76"/>
      <c s="128"/>
    </row>
    <row customHeight="1" ht="17.25">
      <c s="76">
        <v>1030118</v>
      </c>
      <c s="195" t="s">
        <v>2602</v>
      </c>
      <c s="297">
        <v>14</v>
      </c>
      <c s="297">
        <v>5</v>
      </c>
      <c s="331"/>
      <c s="331"/>
      <c s="331"/>
      <c s="331"/>
      <c s="331"/>
      <c s="297"/>
      <c s="141"/>
      <c s="76" t="s">
        <v>2603</v>
      </c>
      <c s="293">
        <f>SUM(M222:M227)</f>
        <v>19</v>
      </c>
      <c s="293">
        <f>SUM(N222:N227)</f>
        <v>0</v>
      </c>
      <c s="293">
        <f>SUM(O222:O227)</f>
        <v>0</v>
      </c>
      <c s="293">
        <f>SUM(P222:P227)</f>
        <v>0</v>
      </c>
      <c s="293">
        <f>SUM(Q222:Q227)</f>
        <v>0</v>
      </c>
      <c s="293">
        <f>SUM(R222:R227)</f>
        <v>0</v>
      </c>
      <c s="293">
        <f>SUM(S222:S227)</f>
        <v>0</v>
      </c>
      <c s="76">
        <v>1030118</v>
      </c>
      <c s="195" t="s">
        <v>2604</v>
      </c>
      <c s="293">
        <f>SUM(C221:E221,G221:J221)-SUM(M221:N221,P221:S221)</f>
        <v>0</v>
      </c>
    </row>
    <row customHeight="1" ht="17.25">
      <c s="76"/>
      <c s="195"/>
      <c s="128"/>
      <c s="128"/>
      <c s="128"/>
      <c s="128"/>
      <c s="128"/>
      <c s="128"/>
      <c s="128"/>
      <c s="128"/>
      <c s="141">
        <v>2150260</v>
      </c>
      <c s="76" t="s">
        <v>2605</v>
      </c>
      <c s="297"/>
      <c s="331"/>
      <c s="331"/>
      <c s="331"/>
      <c s="331"/>
      <c s="331"/>
      <c s="297"/>
      <c s="76"/>
      <c s="195"/>
      <c s="128"/>
    </row>
    <row customHeight="1" ht="17.25">
      <c s="76"/>
      <c s="195"/>
      <c s="128"/>
      <c s="128"/>
      <c s="128"/>
      <c s="128"/>
      <c s="128"/>
      <c s="128"/>
      <c s="128"/>
      <c s="128"/>
      <c s="141">
        <v>2150261</v>
      </c>
      <c s="76" t="s">
        <v>2606</v>
      </c>
      <c s="297"/>
      <c s="331"/>
      <c s="331"/>
      <c s="331"/>
      <c s="331"/>
      <c s="331"/>
      <c s="297"/>
      <c s="76"/>
      <c s="195"/>
      <c s="128"/>
    </row>
    <row customHeight="1" ht="17.25">
      <c s="76"/>
      <c s="195"/>
      <c s="128"/>
      <c s="128"/>
      <c s="128"/>
      <c s="128"/>
      <c s="128"/>
      <c s="128"/>
      <c s="128"/>
      <c s="128"/>
      <c s="141">
        <v>2150262</v>
      </c>
      <c s="76" t="s">
        <v>2607</v>
      </c>
      <c s="297"/>
      <c s="331"/>
      <c s="331"/>
      <c s="331"/>
      <c s="331"/>
      <c s="331"/>
      <c s="297"/>
      <c s="76"/>
      <c s="195"/>
      <c s="128"/>
    </row>
    <row customHeight="1" ht="17.25">
      <c s="76"/>
      <c s="195"/>
      <c s="128"/>
      <c s="128"/>
      <c s="128"/>
      <c s="128"/>
      <c s="128"/>
      <c s="128"/>
      <c s="128"/>
      <c s="128"/>
      <c s="141">
        <v>2150263</v>
      </c>
      <c s="76" t="s">
        <v>2608</v>
      </c>
      <c s="297"/>
      <c s="331"/>
      <c s="331"/>
      <c s="331"/>
      <c s="331"/>
      <c s="331"/>
      <c s="297"/>
      <c s="76"/>
      <c s="195"/>
      <c s="128"/>
    </row>
    <row customHeight="1" ht="17.25">
      <c s="76"/>
      <c s="195"/>
      <c s="128"/>
      <c s="128"/>
      <c s="128"/>
      <c s="128"/>
      <c s="128"/>
      <c s="128"/>
      <c s="128"/>
      <c s="128"/>
      <c s="141">
        <v>2150264</v>
      </c>
      <c s="76" t="s">
        <v>2609</v>
      </c>
      <c s="297"/>
      <c s="331"/>
      <c s="331"/>
      <c s="331"/>
      <c s="331"/>
      <c s="331"/>
      <c s="297"/>
      <c s="76"/>
      <c s="195"/>
      <c s="128"/>
    </row>
    <row customHeight="1" ht="17.25">
      <c s="76"/>
      <c s="195"/>
      <c s="128"/>
      <c s="128"/>
      <c s="128"/>
      <c s="128"/>
      <c s="128"/>
      <c s="128"/>
      <c s="128"/>
      <c s="128"/>
      <c s="141">
        <v>2150269</v>
      </c>
      <c s="76" t="s">
        <v>2610</v>
      </c>
      <c s="297">
        <v>19</v>
      </c>
      <c s="331"/>
      <c s="331"/>
      <c s="331"/>
      <c s="331"/>
      <c s="331"/>
      <c s="297"/>
      <c s="76"/>
      <c s="195"/>
      <c s="128"/>
    </row>
    <row customHeight="1" ht="17.25">
      <c s="76"/>
      <c s="195"/>
      <c s="128"/>
      <c s="128"/>
      <c s="128"/>
      <c s="128"/>
      <c s="128"/>
      <c s="128"/>
      <c s="128"/>
      <c s="128"/>
      <c s="141">
        <v>21503</v>
      </c>
      <c s="195" t="s">
        <v>1838</v>
      </c>
      <c s="293">
        <f>M229</f>
        <v>72</v>
      </c>
      <c s="293">
        <f>N229</f>
        <v>0</v>
      </c>
      <c s="293">
        <f>O229</f>
        <v>0</v>
      </c>
      <c s="293">
        <f>P229</f>
        <v>0</v>
      </c>
      <c s="293">
        <f>Q229</f>
        <v>0</v>
      </c>
      <c s="293">
        <f>R229</f>
        <v>0</v>
      </c>
      <c s="293">
        <f>S229</f>
        <v>0</v>
      </c>
      <c s="76"/>
      <c s="195"/>
      <c s="128"/>
    </row>
    <row customHeight="1" ht="17.25">
      <c s="76">
        <v>1030119</v>
      </c>
      <c s="195" t="s">
        <v>2611</v>
      </c>
      <c s="297">
        <v>49</v>
      </c>
      <c s="297">
        <v>23</v>
      </c>
      <c s="331"/>
      <c s="331"/>
      <c s="331"/>
      <c s="331"/>
      <c s="331"/>
      <c s="297"/>
      <c s="141"/>
      <c s="76" t="s">
        <v>2612</v>
      </c>
      <c s="293">
        <f>SUM(M230:M234)</f>
        <v>72</v>
      </c>
      <c s="293">
        <f>SUM(N230:N234)</f>
        <v>0</v>
      </c>
      <c s="293">
        <f>SUM(O230:O234)</f>
        <v>0</v>
      </c>
      <c s="293">
        <f>SUM(P230:P234)</f>
        <v>0</v>
      </c>
      <c s="293">
        <f>SUM(Q230:Q234)</f>
        <v>0</v>
      </c>
      <c s="293">
        <f>SUM(R230:R234)</f>
        <v>0</v>
      </c>
      <c s="293">
        <f>SUM(S230:S234)</f>
        <v>0</v>
      </c>
      <c s="76">
        <v>1030119</v>
      </c>
      <c s="195" t="s">
        <v>2613</v>
      </c>
      <c s="293">
        <f>SUM(C229:E229,G229:J229)-SUM(M229:N229,P229:S229)</f>
        <v>0</v>
      </c>
    </row>
    <row customHeight="1" ht="17.25">
      <c s="76"/>
      <c s="195"/>
      <c s="128"/>
      <c s="128"/>
      <c s="128"/>
      <c s="128"/>
      <c s="128"/>
      <c s="128"/>
      <c s="128"/>
      <c s="128"/>
      <c s="141">
        <v>2150360</v>
      </c>
      <c s="76" t="s">
        <v>2614</v>
      </c>
      <c s="297"/>
      <c s="331"/>
      <c s="331"/>
      <c s="331"/>
      <c s="331"/>
      <c s="331"/>
      <c s="297"/>
      <c s="76"/>
      <c s="195"/>
      <c s="128"/>
    </row>
    <row customHeight="1" ht="17.25">
      <c s="76"/>
      <c s="195"/>
      <c s="128"/>
      <c s="128"/>
      <c s="128"/>
      <c s="128"/>
      <c s="128"/>
      <c s="128"/>
      <c s="128"/>
      <c s="128"/>
      <c s="141">
        <v>2150361</v>
      </c>
      <c s="76" t="s">
        <v>2615</v>
      </c>
      <c s="297"/>
      <c s="331"/>
      <c s="331"/>
      <c s="331"/>
      <c s="331"/>
      <c s="331"/>
      <c s="297"/>
      <c s="76"/>
      <c s="195"/>
      <c s="128"/>
    </row>
    <row customHeight="1" ht="17.25">
      <c s="76"/>
      <c s="195"/>
      <c s="128"/>
      <c s="128"/>
      <c s="128"/>
      <c s="128"/>
      <c s="128"/>
      <c s="128"/>
      <c s="128"/>
      <c s="128"/>
      <c s="141">
        <v>2150362</v>
      </c>
      <c s="76" t="s">
        <v>2616</v>
      </c>
      <c s="297"/>
      <c s="331"/>
      <c s="331"/>
      <c s="331"/>
      <c s="331"/>
      <c s="331"/>
      <c s="297"/>
      <c s="76"/>
      <c s="195"/>
      <c s="128"/>
    </row>
    <row customHeight="1" ht="17.25">
      <c s="76"/>
      <c s="195"/>
      <c s="128"/>
      <c s="128"/>
      <c s="128"/>
      <c s="128"/>
      <c s="128"/>
      <c s="128"/>
      <c s="128"/>
      <c s="128"/>
      <c s="141">
        <v>2150363</v>
      </c>
      <c s="76" t="s">
        <v>2617</v>
      </c>
      <c s="297"/>
      <c s="331"/>
      <c s="331"/>
      <c s="331"/>
      <c s="331"/>
      <c s="331"/>
      <c s="297"/>
      <c s="76"/>
      <c s="195"/>
      <c s="128"/>
    </row>
    <row customHeight="1" ht="17.25">
      <c s="76"/>
      <c s="195"/>
      <c s="128"/>
      <c s="128"/>
      <c s="128"/>
      <c s="128"/>
      <c s="128"/>
      <c s="128"/>
      <c s="128"/>
      <c s="128"/>
      <c s="141">
        <v>2150369</v>
      </c>
      <c s="76" t="s">
        <v>2618</v>
      </c>
      <c s="297">
        <v>72</v>
      </c>
      <c s="331"/>
      <c s="331"/>
      <c s="331"/>
      <c s="331"/>
      <c s="331"/>
      <c s="297"/>
      <c s="76"/>
      <c s="195"/>
      <c s="128"/>
    </row>
    <row customHeight="1" ht="17.25">
      <c s="76"/>
      <c s="76"/>
      <c s="128"/>
      <c s="128"/>
      <c s="128"/>
      <c s="128"/>
      <c s="128"/>
      <c s="128"/>
      <c s="128"/>
      <c s="128"/>
      <c s="141">
        <v>21504</v>
      </c>
      <c s="195" t="s">
        <v>1840</v>
      </c>
      <c s="293">
        <f>SUM(M236,M237,M241,M242)</f>
        <v>0</v>
      </c>
      <c s="293">
        <f>SUM(N236,N237,N241,N242)</f>
        <v>0</v>
      </c>
      <c s="293">
        <f>SUM(O236,O237,O241,O242)</f>
        <v>0</v>
      </c>
      <c s="293">
        <f>SUM(P236,P237,P241,P242)</f>
        <v>0</v>
      </c>
      <c s="293">
        <f>SUM(Q236,Q237,Q241,Q242)</f>
        <v>0</v>
      </c>
      <c s="293">
        <f>SUM(R236,R237,R241,R242)</f>
        <v>0</v>
      </c>
      <c s="293">
        <f>SUM(S236,S237,S241,S242)</f>
        <v>0</v>
      </c>
      <c s="76"/>
      <c s="76"/>
      <c s="128"/>
    </row>
    <row customHeight="1" ht="17.25">
      <c s="76">
        <v>1030101</v>
      </c>
      <c s="195" t="s">
        <v>2619</v>
      </c>
      <c s="297"/>
      <c s="297"/>
      <c s="331"/>
      <c s="331"/>
      <c s="331"/>
      <c s="331"/>
      <c s="331"/>
      <c s="297"/>
      <c s="141">
        <v>2150411</v>
      </c>
      <c s="76" t="s">
        <v>2620</v>
      </c>
      <c s="301"/>
      <c s="331"/>
      <c s="331"/>
      <c s="331"/>
      <c s="331"/>
      <c s="331"/>
      <c s="301"/>
      <c s="76">
        <v>1030101</v>
      </c>
      <c s="195" t="s">
        <v>2621</v>
      </c>
      <c s="293">
        <f>SUM(C236:E236,G236:J236)-SUM(M236:N236,P236:S236)</f>
        <v>0</v>
      </c>
    </row>
    <row customHeight="1" ht="17.25">
      <c s="76">
        <v>1030102</v>
      </c>
      <c s="195" t="s">
        <v>2622</v>
      </c>
      <c s="293">
        <f>SUM(C238:C239)</f>
        <v>0</v>
      </c>
      <c s="293">
        <f>SUM(D238:D239)</f>
        <v>0</v>
      </c>
      <c s="293">
        <f>SUM(E238:E239)</f>
        <v>0</v>
      </c>
      <c s="293">
        <f>SUM(F238:F239)</f>
        <v>0</v>
      </c>
      <c s="293">
        <f>SUM(G238:G239)</f>
        <v>0</v>
      </c>
      <c s="293">
        <f>SUM(H238:H239)</f>
        <v>0</v>
      </c>
      <c s="293">
        <f>SUM(I238:I239)</f>
        <v>0</v>
      </c>
      <c s="293">
        <f>SUM(J238:J239)</f>
        <v>0</v>
      </c>
      <c s="141"/>
      <c s="93" t="s">
        <v>2623</v>
      </c>
      <c s="364">
        <f>SUM(M238:M240)</f>
        <v>0</v>
      </c>
      <c s="364">
        <f>SUM(N238:N240)</f>
        <v>0</v>
      </c>
      <c s="364">
        <f>SUM(O238:O240)</f>
        <v>0</v>
      </c>
      <c s="364">
        <f>SUM(P238:P240)</f>
        <v>0</v>
      </c>
      <c s="364">
        <f>SUM(Q238:Q240)</f>
        <v>0</v>
      </c>
      <c s="373">
        <f>SUM(R238:R240)</f>
        <v>0</v>
      </c>
      <c s="364">
        <f>SUM(S238:S240)</f>
        <v>0</v>
      </c>
      <c s="98">
        <v>1030102</v>
      </c>
      <c s="195" t="s">
        <v>2624</v>
      </c>
      <c s="293">
        <f>SUM(C237:E237,G237:J237)-SUM(M237:N237,P237:S237)</f>
        <v>0</v>
      </c>
    </row>
    <row customHeight="1" ht="17.25">
      <c s="76">
        <v>103010201</v>
      </c>
      <c s="76" t="s">
        <v>2625</v>
      </c>
      <c s="297"/>
      <c s="297"/>
      <c s="331"/>
      <c s="331"/>
      <c s="331"/>
      <c s="331"/>
      <c s="331"/>
      <c s="297"/>
      <c s="141">
        <v>2150412</v>
      </c>
      <c s="76" t="s">
        <v>2626</v>
      </c>
      <c s="318"/>
      <c s="331"/>
      <c s="331"/>
      <c s="331"/>
      <c s="331"/>
      <c s="331"/>
      <c s="318"/>
      <c s="76">
        <v>103010201</v>
      </c>
      <c s="76" t="s">
        <v>2627</v>
      </c>
      <c s="297"/>
    </row>
    <row customHeight="1" ht="17.25">
      <c s="76">
        <v>103010202</v>
      </c>
      <c s="76" t="s">
        <v>2628</v>
      </c>
      <c s="297"/>
      <c s="297"/>
      <c s="331"/>
      <c s="331"/>
      <c s="331"/>
      <c s="331"/>
      <c s="331"/>
      <c s="297"/>
      <c s="141">
        <v>2150413</v>
      </c>
      <c s="76" t="s">
        <v>2629</v>
      </c>
      <c s="297"/>
      <c s="331"/>
      <c s="331"/>
      <c s="331"/>
      <c s="331"/>
      <c s="331"/>
      <c s="297"/>
      <c s="76">
        <v>103010202</v>
      </c>
      <c s="76" t="s">
        <v>2630</v>
      </c>
      <c s="293">
        <f>SUM(C239:E239,G239:J239)-SUM(M239:N239,P239:S239)-SUM(M240:N240,P240:S240)</f>
        <v>0</v>
      </c>
    </row>
    <row customHeight="1" ht="17.25">
      <c s="76"/>
      <c s="195"/>
      <c s="128"/>
      <c s="128"/>
      <c s="128"/>
      <c s="128"/>
      <c s="128"/>
      <c s="128"/>
      <c s="128"/>
      <c s="128"/>
      <c s="141">
        <v>2150414</v>
      </c>
      <c s="76" t="s">
        <v>2631</v>
      </c>
      <c s="297"/>
      <c s="331"/>
      <c s="331"/>
      <c s="331"/>
      <c s="331"/>
      <c s="331"/>
      <c s="297"/>
      <c s="76"/>
      <c s="195"/>
      <c s="128"/>
    </row>
    <row customHeight="1" ht="17.25">
      <c s="76">
        <v>1030104</v>
      </c>
      <c s="195" t="s">
        <v>2632</v>
      </c>
      <c s="297"/>
      <c s="297"/>
      <c s="331"/>
      <c s="331"/>
      <c s="331"/>
      <c s="331"/>
      <c s="331"/>
      <c s="297"/>
      <c s="141">
        <v>2150415</v>
      </c>
      <c s="76" t="s">
        <v>2633</v>
      </c>
      <c s="297"/>
      <c s="331"/>
      <c s="331"/>
      <c s="331"/>
      <c s="331"/>
      <c s="331"/>
      <c s="297"/>
      <c s="76">
        <v>1030104</v>
      </c>
      <c s="195" t="s">
        <v>2634</v>
      </c>
      <c s="293">
        <f>SUM(C241:E241,G241:J241)-SUM(M241:N241,P241:S241)</f>
        <v>0</v>
      </c>
    </row>
    <row customHeight="1" ht="17.25">
      <c s="76">
        <v>1030103</v>
      </c>
      <c s="195" t="s">
        <v>2635</v>
      </c>
      <c s="297"/>
      <c s="297"/>
      <c s="331"/>
      <c s="331"/>
      <c s="331"/>
      <c s="331"/>
      <c s="331"/>
      <c s="297"/>
      <c s="76"/>
      <c s="76" t="s">
        <v>2636</v>
      </c>
      <c s="293">
        <f>SUM(M243:M246)</f>
        <v>0</v>
      </c>
      <c s="293">
        <f>SUM(N243:N246)</f>
        <v>0</v>
      </c>
      <c s="293">
        <f>SUM(O243:O246)</f>
        <v>0</v>
      </c>
      <c s="293">
        <f>SUM(P243:P246)</f>
        <v>0</v>
      </c>
      <c s="293">
        <f>SUM(Q243:Q246)</f>
        <v>0</v>
      </c>
      <c s="293">
        <f>SUM(R243:R246)</f>
        <v>0</v>
      </c>
      <c s="293">
        <f>SUM(S243:S246)</f>
        <v>0</v>
      </c>
      <c s="76">
        <v>1030103</v>
      </c>
      <c s="195" t="s">
        <v>2637</v>
      </c>
      <c s="293">
        <f>SUM(C242:E242,G242:J242)-SUM(M242:N242,P242:S242)</f>
        <v>0</v>
      </c>
    </row>
    <row customHeight="1" ht="17.25">
      <c s="76"/>
      <c s="195"/>
      <c s="128"/>
      <c s="128"/>
      <c s="128"/>
      <c s="128"/>
      <c s="128"/>
      <c s="128"/>
      <c s="128"/>
      <c s="128"/>
      <c s="141">
        <v>2150460</v>
      </c>
      <c s="76" t="s">
        <v>2638</v>
      </c>
      <c s="297"/>
      <c s="331"/>
      <c s="331"/>
      <c s="331"/>
      <c s="331"/>
      <c s="331"/>
      <c s="297"/>
      <c s="76"/>
      <c s="195"/>
      <c s="128"/>
    </row>
    <row customHeight="1" ht="17.25">
      <c s="76"/>
      <c s="195"/>
      <c s="128"/>
      <c s="128"/>
      <c s="128"/>
      <c s="128"/>
      <c s="128"/>
      <c s="128"/>
      <c s="128"/>
      <c s="128"/>
      <c s="141">
        <v>2150461</v>
      </c>
      <c s="76" t="s">
        <v>2639</v>
      </c>
      <c s="297"/>
      <c s="331"/>
      <c s="331"/>
      <c s="331"/>
      <c s="331"/>
      <c s="331"/>
      <c s="297"/>
      <c s="76"/>
      <c s="195"/>
      <c s="128"/>
    </row>
    <row customHeight="1" ht="17.25">
      <c s="76"/>
      <c s="195"/>
      <c s="128"/>
      <c s="128"/>
      <c s="128"/>
      <c s="128"/>
      <c s="128"/>
      <c s="128"/>
      <c s="128"/>
      <c s="128"/>
      <c s="141">
        <v>2150462</v>
      </c>
      <c s="76" t="s">
        <v>2640</v>
      </c>
      <c s="297"/>
      <c s="331"/>
      <c s="331"/>
      <c s="331"/>
      <c s="331"/>
      <c s="331"/>
      <c s="297"/>
      <c s="76"/>
      <c s="195"/>
      <c s="128"/>
    </row>
    <row customHeight="1" ht="17.25">
      <c s="76"/>
      <c s="195"/>
      <c s="128"/>
      <c s="128"/>
      <c s="128"/>
      <c s="128"/>
      <c s="128"/>
      <c s="128"/>
      <c s="128"/>
      <c s="128"/>
      <c s="141">
        <v>2150469</v>
      </c>
      <c s="76" t="s">
        <v>2641</v>
      </c>
      <c s="297"/>
      <c s="331"/>
      <c s="331"/>
      <c s="331"/>
      <c s="331"/>
      <c s="331"/>
      <c s="297"/>
      <c s="76"/>
      <c s="195"/>
      <c s="128"/>
    </row>
    <row customHeight="1" ht="17.25">
      <c s="76"/>
      <c s="195"/>
      <c s="128"/>
      <c s="128"/>
      <c s="128"/>
      <c s="128"/>
      <c s="128"/>
      <c s="128"/>
      <c s="128"/>
      <c s="128"/>
      <c s="141">
        <v>216</v>
      </c>
      <c s="195" t="s">
        <v>1884</v>
      </c>
      <c s="293">
        <f>M248</f>
        <v>0</v>
      </c>
      <c s="293">
        <f>N248</f>
        <v>0</v>
      </c>
      <c s="293">
        <f>O248</f>
        <v>0</v>
      </c>
      <c s="293">
        <f>P248</f>
        <v>0</v>
      </c>
      <c s="293">
        <f>Q248</f>
        <v>0</v>
      </c>
      <c s="293">
        <f>R248</f>
        <v>0</v>
      </c>
      <c s="293">
        <f>S248</f>
        <v>0</v>
      </c>
      <c s="76"/>
      <c s="195"/>
      <c s="128"/>
    </row>
    <row customHeight="1" ht="17.25">
      <c s="76"/>
      <c s="76"/>
      <c s="128"/>
      <c s="128"/>
      <c s="128"/>
      <c s="128"/>
      <c s="128"/>
      <c s="128"/>
      <c s="128"/>
      <c s="128"/>
      <c s="141">
        <v>21605</v>
      </c>
      <c s="195" t="s">
        <v>1904</v>
      </c>
      <c s="293">
        <f>M249</f>
        <v>0</v>
      </c>
      <c s="293">
        <f>N249</f>
        <v>0</v>
      </c>
      <c s="293">
        <f>O249</f>
        <v>0</v>
      </c>
      <c s="293">
        <f>P249</f>
        <v>0</v>
      </c>
      <c s="293">
        <f>Q249</f>
        <v>0</v>
      </c>
      <c s="293">
        <f>R249</f>
        <v>0</v>
      </c>
      <c s="293">
        <f>S249</f>
        <v>0</v>
      </c>
      <c s="76"/>
      <c s="76"/>
      <c s="128"/>
    </row>
    <row customHeight="1" ht="17.25">
      <c s="76">
        <v>1030121</v>
      </c>
      <c s="195" t="s">
        <v>2642</v>
      </c>
      <c s="297"/>
      <c s="297"/>
      <c s="331">
        <v>35</v>
      </c>
      <c s="331"/>
      <c s="331"/>
      <c s="331"/>
      <c s="331"/>
      <c s="297"/>
      <c s="141"/>
      <c s="76" t="s">
        <v>2643</v>
      </c>
      <c s="293">
        <f>SUM(M250:M254)</f>
        <v>0</v>
      </c>
      <c s="293">
        <f>SUM(N250:N254)</f>
        <v>0</v>
      </c>
      <c s="293">
        <f>SUM(O250:O254)</f>
        <v>0</v>
      </c>
      <c s="293">
        <f>SUM(P250:P254)</f>
        <v>0</v>
      </c>
      <c s="293">
        <f>SUM(Q250:Q254)</f>
        <v>0</v>
      </c>
      <c s="293">
        <f>SUM(R250:R254)</f>
        <v>0</v>
      </c>
      <c s="293">
        <f>SUM(S250:S254)</f>
        <v>0</v>
      </c>
      <c s="76">
        <v>1030121</v>
      </c>
      <c s="195" t="s">
        <v>2644</v>
      </c>
      <c s="293">
        <f>SUM(C249:E249,G249:J249)-SUM(M249:N249,P249:S249)</f>
        <v>35</v>
      </c>
    </row>
    <row customHeight="1" ht="17.25">
      <c s="76"/>
      <c s="195"/>
      <c s="128"/>
      <c s="128"/>
      <c s="128"/>
      <c s="128"/>
      <c s="128"/>
      <c s="128"/>
      <c s="128"/>
      <c s="128"/>
      <c s="141">
        <v>2160560</v>
      </c>
      <c s="76" t="s">
        <v>2645</v>
      </c>
      <c s="297"/>
      <c s="331"/>
      <c s="331"/>
      <c s="331"/>
      <c s="331"/>
      <c s="331"/>
      <c s="297"/>
      <c s="76"/>
      <c s="195"/>
      <c s="128"/>
    </row>
    <row customHeight="1" ht="17.25">
      <c s="76"/>
      <c s="195"/>
      <c s="128"/>
      <c s="128"/>
      <c s="128"/>
      <c s="128"/>
      <c s="128"/>
      <c s="128"/>
      <c s="128"/>
      <c s="128"/>
      <c s="141">
        <v>2160561</v>
      </c>
      <c s="76" t="s">
        <v>2646</v>
      </c>
      <c s="297"/>
      <c s="331"/>
      <c s="331"/>
      <c s="331"/>
      <c s="331"/>
      <c s="331"/>
      <c s="297"/>
      <c s="76"/>
      <c s="195"/>
      <c s="128"/>
    </row>
    <row customHeight="1" ht="17.25">
      <c s="76"/>
      <c s="195"/>
      <c s="128"/>
      <c s="128"/>
      <c s="128"/>
      <c s="128"/>
      <c s="128"/>
      <c s="128"/>
      <c s="128"/>
      <c s="128"/>
      <c s="141">
        <v>2160562</v>
      </c>
      <c s="76" t="s">
        <v>2647</v>
      </c>
      <c s="297"/>
      <c s="331"/>
      <c s="331"/>
      <c s="331"/>
      <c s="331"/>
      <c s="331"/>
      <c s="297"/>
      <c s="76"/>
      <c s="195"/>
      <c s="128"/>
    </row>
    <row customHeight="1" ht="17.25">
      <c s="76"/>
      <c s="195"/>
      <c s="128"/>
      <c s="128"/>
      <c s="128"/>
      <c s="128"/>
      <c s="128"/>
      <c s="128"/>
      <c s="128"/>
      <c s="128"/>
      <c s="141">
        <v>2160563</v>
      </c>
      <c s="76" t="s">
        <v>2648</v>
      </c>
      <c s="297"/>
      <c s="331"/>
      <c s="331"/>
      <c s="331"/>
      <c s="331"/>
      <c s="331"/>
      <c s="297"/>
      <c s="76"/>
      <c s="195"/>
      <c s="128"/>
    </row>
    <row customHeight="1" ht="17.25">
      <c s="76"/>
      <c s="195"/>
      <c s="128"/>
      <c s="128"/>
      <c s="128"/>
      <c s="128"/>
      <c s="128"/>
      <c s="128"/>
      <c s="128"/>
      <c s="128"/>
      <c s="141">
        <v>2160569</v>
      </c>
      <c s="76" t="s">
        <v>2649</v>
      </c>
      <c s="297"/>
      <c s="331"/>
      <c s="331"/>
      <c s="331"/>
      <c s="331"/>
      <c s="331"/>
      <c s="297"/>
      <c s="76"/>
      <c s="195"/>
      <c s="128"/>
    </row>
    <row customHeight="1" ht="17.25">
      <c s="76"/>
      <c s="76"/>
      <c s="128"/>
      <c s="128"/>
      <c s="128"/>
      <c s="128"/>
      <c s="128"/>
      <c s="128"/>
      <c s="128"/>
      <c s="128"/>
      <c s="141">
        <v>217</v>
      </c>
      <c s="195" t="s">
        <v>1914</v>
      </c>
      <c s="293">
        <f>M256</f>
        <v>0</v>
      </c>
      <c s="293">
        <f>N256</f>
        <v>0</v>
      </c>
      <c s="293">
        <f>O256</f>
        <v>0</v>
      </c>
      <c s="293">
        <f>P256</f>
        <v>0</v>
      </c>
      <c s="293">
        <f>Q256</f>
        <v>0</v>
      </c>
      <c s="293">
        <f>R256</f>
        <v>0</v>
      </c>
      <c s="293">
        <f>S256</f>
        <v>0</v>
      </c>
      <c s="76"/>
      <c s="76"/>
      <c s="128"/>
    </row>
    <row customHeight="1" ht="17.25">
      <c s="76"/>
      <c s="76"/>
      <c s="128"/>
      <c s="128"/>
      <c s="128"/>
      <c s="128"/>
      <c s="128"/>
      <c s="128"/>
      <c s="128"/>
      <c s="128"/>
      <c s="141">
        <v>21704</v>
      </c>
      <c s="195" t="s">
        <v>1933</v>
      </c>
      <c s="293">
        <f>SUM(M257:M258)</f>
        <v>0</v>
      </c>
      <c s="293">
        <f>SUM(N257:N258)</f>
        <v>0</v>
      </c>
      <c s="293">
        <f>SUM(O257:O258)</f>
        <v>0</v>
      </c>
      <c s="293">
        <f>SUM(P257:P258)</f>
        <v>0</v>
      </c>
      <c s="293">
        <f>SUM(Q257:Q258)</f>
        <v>0</v>
      </c>
      <c s="293">
        <f>SUM(R257:R258)</f>
        <v>0</v>
      </c>
      <c s="293">
        <f>SUM(S257:S258)</f>
        <v>0</v>
      </c>
      <c s="76"/>
      <c s="76"/>
      <c s="128"/>
    </row>
    <row customHeight="1" ht="17.25">
      <c s="76">
        <v>1030153</v>
      </c>
      <c s="195" t="s">
        <v>2650</v>
      </c>
      <c s="297"/>
      <c s="297"/>
      <c s="331"/>
      <c s="331"/>
      <c s="331"/>
      <c s="331"/>
      <c s="331"/>
      <c s="297"/>
      <c s="141">
        <v>2170402</v>
      </c>
      <c s="76" t="s">
        <v>2651</v>
      </c>
      <c s="297"/>
      <c s="331"/>
      <c s="331"/>
      <c s="331"/>
      <c s="331"/>
      <c s="331"/>
      <c s="297"/>
      <c s="76">
        <v>1030153</v>
      </c>
      <c s="195" t="s">
        <v>2652</v>
      </c>
      <c s="293">
        <f>SUM(C257:E257,G257:J257)-SUM(M257:N257,P257:S257)</f>
        <v>0</v>
      </c>
    </row>
    <row customHeight="1" ht="17.25">
      <c s="76">
        <v>1030154</v>
      </c>
      <c s="195" t="s">
        <v>2653</v>
      </c>
      <c s="297"/>
      <c s="297"/>
      <c s="331"/>
      <c s="331"/>
      <c s="331"/>
      <c s="331"/>
      <c s="331"/>
      <c s="297"/>
      <c s="141">
        <v>2170403</v>
      </c>
      <c s="76" t="s">
        <v>2654</v>
      </c>
      <c s="297"/>
      <c s="331"/>
      <c s="331"/>
      <c s="331"/>
      <c s="331"/>
      <c s="331"/>
      <c s="297"/>
      <c s="76">
        <v>1030154</v>
      </c>
      <c s="195" t="s">
        <v>2653</v>
      </c>
      <c s="293">
        <f>SUM(C258:E258,G258:J258)-SUM(M258:N258,P258:S258)</f>
        <v>0</v>
      </c>
    </row>
    <row customHeight="1" ht="17.25">
      <c s="76"/>
      <c s="76"/>
      <c s="128"/>
      <c s="128"/>
      <c s="128"/>
      <c s="128"/>
      <c s="128"/>
      <c s="128"/>
      <c s="128"/>
      <c s="128"/>
      <c s="141">
        <v>229</v>
      </c>
      <c s="195" t="s">
        <v>2655</v>
      </c>
      <c s="293">
        <f>SUM(M260,M267)</f>
        <v>809</v>
      </c>
      <c s="293">
        <f>SUM(N260,N267)</f>
        <v>0</v>
      </c>
      <c s="293">
        <f>SUM(O260,O267)</f>
        <v>0</v>
      </c>
      <c s="293">
        <f>SUM(P260,P267)</f>
        <v>0</v>
      </c>
      <c s="293">
        <f>SUM(Q260,Q267)</f>
        <v>0</v>
      </c>
      <c s="293">
        <f>SUM(R260,R267)</f>
        <v>0</v>
      </c>
      <c s="293">
        <f>SUM(S260,S267)</f>
        <v>0</v>
      </c>
      <c s="76"/>
      <c s="76"/>
      <c s="128"/>
    </row>
    <row customHeight="1" ht="17.25">
      <c s="76">
        <v>1030155</v>
      </c>
      <c s="195" t="s">
        <v>2656</v>
      </c>
      <c s="293">
        <f>SUM(C261:C262)</f>
        <v>0</v>
      </c>
      <c s="293">
        <f>SUM(D261:D262)</f>
        <v>46</v>
      </c>
      <c s="293">
        <f>SUM(E261:E262)</f>
        <v>340</v>
      </c>
      <c s="293">
        <f>SUM(F261:F262)</f>
        <v>0</v>
      </c>
      <c s="293">
        <f>SUM(G261:G262)</f>
        <v>0</v>
      </c>
      <c s="293">
        <f>SUM(H261:H262)</f>
        <v>0</v>
      </c>
      <c s="293">
        <f>SUM(I261:I262)</f>
        <v>0</v>
      </c>
      <c s="293">
        <f>SUM(J261:J262)</f>
        <v>0</v>
      </c>
      <c s="141">
        <v>22908</v>
      </c>
      <c s="223" t="s">
        <v>2657</v>
      </c>
      <c s="364">
        <f>SUM(M261:M266)</f>
        <v>288</v>
      </c>
      <c s="364">
        <f>SUM(N261:N266)</f>
        <v>0</v>
      </c>
      <c s="364">
        <f>SUM(O261:O266)</f>
        <v>0</v>
      </c>
      <c s="364">
        <f>SUM(P261:P266)</f>
        <v>0</v>
      </c>
      <c s="364">
        <f>SUM(Q261:Q266)</f>
        <v>0</v>
      </c>
      <c s="364">
        <f>SUM(R261:R266)</f>
        <v>0</v>
      </c>
      <c s="364">
        <f>SUM(S261:S266)</f>
        <v>0</v>
      </c>
      <c s="76">
        <v>1030155</v>
      </c>
      <c s="195" t="s">
        <v>2658</v>
      </c>
      <c s="293">
        <f>SUM(C260:E260,G260:J260)-SUM(M260:N260,P260:S260)</f>
        <v>98</v>
      </c>
    </row>
    <row customHeight="1" ht="17.25">
      <c s="76">
        <v>103015501</v>
      </c>
      <c s="76" t="s">
        <v>2659</v>
      </c>
      <c s="297"/>
      <c s="297">
        <v>46</v>
      </c>
      <c s="331">
        <v>261</v>
      </c>
      <c s="331"/>
      <c s="331"/>
      <c s="331"/>
      <c s="331"/>
      <c s="297"/>
      <c s="141">
        <v>2290810</v>
      </c>
      <c s="219" t="s">
        <v>2660</v>
      </c>
      <c s="297"/>
      <c s="331"/>
      <c s="331"/>
      <c s="331"/>
      <c s="331"/>
      <c s="331"/>
      <c s="297"/>
      <c s="76">
        <v>103015501</v>
      </c>
      <c s="76" t="s">
        <v>2661</v>
      </c>
      <c s="297">
        <v>66</v>
      </c>
    </row>
    <row customHeight="1" ht="17.25">
      <c s="76">
        <v>103015502</v>
      </c>
      <c s="76" t="s">
        <v>2662</v>
      </c>
      <c s="297"/>
      <c s="297"/>
      <c s="331">
        <v>79</v>
      </c>
      <c s="331"/>
      <c s="331"/>
      <c s="331"/>
      <c s="331"/>
      <c s="297"/>
      <c s="141">
        <v>2290811</v>
      </c>
      <c s="219" t="s">
        <v>2663</v>
      </c>
      <c s="297">
        <v>168</v>
      </c>
      <c s="331"/>
      <c s="331"/>
      <c s="331"/>
      <c s="331"/>
      <c s="331"/>
      <c s="297"/>
      <c s="76">
        <v>103015502</v>
      </c>
      <c s="76" t="s">
        <v>2664</v>
      </c>
      <c s="297">
        <v>32</v>
      </c>
    </row>
    <row customHeight="1" ht="17.25">
      <c s="76"/>
      <c s="76"/>
      <c s="128"/>
      <c s="128"/>
      <c s="128"/>
      <c s="128"/>
      <c s="128"/>
      <c s="128"/>
      <c s="128"/>
      <c s="128"/>
      <c s="141">
        <v>2290812</v>
      </c>
      <c s="219" t="s">
        <v>2665</v>
      </c>
      <c s="297">
        <v>47</v>
      </c>
      <c s="331"/>
      <c s="331"/>
      <c s="331"/>
      <c s="331"/>
      <c s="331"/>
      <c s="297"/>
      <c s="76"/>
      <c s="76"/>
      <c s="128"/>
    </row>
    <row customHeight="1" ht="17.25">
      <c s="76"/>
      <c s="76"/>
      <c s="128"/>
      <c s="128"/>
      <c s="128"/>
      <c s="128"/>
      <c s="128"/>
      <c s="128"/>
      <c s="128"/>
      <c s="128"/>
      <c s="141">
        <v>2290813</v>
      </c>
      <c s="219" t="s">
        <v>2666</v>
      </c>
      <c s="297">
        <v>30</v>
      </c>
      <c s="331"/>
      <c s="331"/>
      <c s="331"/>
      <c s="331"/>
      <c s="331"/>
      <c s="297"/>
      <c s="76"/>
      <c s="76"/>
      <c s="128"/>
    </row>
    <row customHeight="1" ht="17.25">
      <c s="76"/>
      <c s="76"/>
      <c s="128"/>
      <c s="128"/>
      <c s="128"/>
      <c s="128"/>
      <c s="128"/>
      <c s="128"/>
      <c s="128"/>
      <c s="128"/>
      <c s="141">
        <v>2290817</v>
      </c>
      <c s="219" t="s">
        <v>2667</v>
      </c>
      <c s="297"/>
      <c s="331"/>
      <c s="331"/>
      <c s="331"/>
      <c s="331"/>
      <c s="331"/>
      <c s="297"/>
      <c s="76"/>
      <c s="76"/>
      <c s="128"/>
    </row>
    <row customHeight="1" ht="17.25">
      <c s="76"/>
      <c s="76"/>
      <c s="128"/>
      <c s="128"/>
      <c s="128"/>
      <c s="128"/>
      <c s="128"/>
      <c s="128"/>
      <c s="128"/>
      <c s="128"/>
      <c s="141">
        <v>2290819</v>
      </c>
      <c s="219" t="s">
        <v>2668</v>
      </c>
      <c s="297">
        <v>43</v>
      </c>
      <c s="331"/>
      <c s="331"/>
      <c s="331"/>
      <c s="331"/>
      <c s="331"/>
      <c s="297"/>
      <c s="76"/>
      <c s="76"/>
      <c s="128"/>
    </row>
    <row customHeight="1" ht="17.25">
      <c s="76">
        <v>1030199</v>
      </c>
      <c s="195" t="s">
        <v>2669</v>
      </c>
      <c s="297">
        <v>456</v>
      </c>
      <c s="297">
        <v>18</v>
      </c>
      <c s="331">
        <v>87</v>
      </c>
      <c s="331"/>
      <c s="331"/>
      <c s="331"/>
      <c s="331"/>
      <c s="297"/>
      <c s="141">
        <v>22904</v>
      </c>
      <c s="195" t="s">
        <v>2670</v>
      </c>
      <c s="297">
        <v>521</v>
      </c>
      <c s="331"/>
      <c s="331"/>
      <c s="331"/>
      <c s="331"/>
      <c s="331"/>
      <c s="297"/>
      <c s="76">
        <v>1030199</v>
      </c>
      <c s="195" t="s">
        <v>2671</v>
      </c>
      <c s="293">
        <f>SUM(C267:E267,G267:J267)-SUM(M267:N267,P267:S267)</f>
        <v>40</v>
      </c>
    </row>
  </sheetData>
  <sheetProtection autoFilter="0" sort="1" allowResizeRows="1" allowResizeColumns="1" objects="1" allowDragInsertRows="1" allowDragInsertColumns="1" insertRows="1" insertColumns="1" deleteRows="1" deleteColumns="1"/>
  <mergeCells count="3">
    <mergeCell ref="A1:V1"/>
    <mergeCell ref="A2:V2"/>
    <mergeCell ref="A3:V3"/>
  </mergeCells>
  <dataValidations count="1">
    <dataValidation type="decimal" allowBlank="1" showInputMessage="1" showErrorMessage="1" sqref="C5:J5 M5:S8 V5 C8:J11 V8:V11 M12:S267 C14:J14 V14 C16:J16 V16 C23:J23 V23 C31:J31 V31 C39:J45 V39:V45 C49:J51 V49:V51 C56:J56 V56 C62:J62 V62 C66:J66 V66 C71:J76 V71:V76 C78:J82 V78:V82 C88:J88 V88 C94:J94 V94 C98:J101 V98:V101 C104:J104 V104 C112:J112 V112 C119:J121 V119:V121 C127:J129 V127:V129 C136:J138 V136:V138 C141:J143 V141:V143 C147:J147 V147 C150:J152 V150:V152 C155:J155 V155 C161:J161 V161 C164:J167 V164:V167 C171:J171 V171 C176:J178 V176:V178 C180:J180 V180 C185:J185 V185 C190:J190 V190 C192:J192 V192 C201:J201 V201 C204:J204 V204 C206:J206 V206 C212:J212 V212 C221:J221 V221 C229:J229 V229 C236:J239 V236:V239 C241:J242 V241:V242 C249:J249 V249 C257:J258 V257:V258 C260:J262 V260:V262 C267:J267 V267">
      <formula1>-99999999999999</formula1>
      <formula2>99999999999999</formula2>
    </dataValidation>
  </dataValidations>
  <printOptions gridLines="1"/>
  <pageMargins left="3.00" right="2.00" top="1.00" bottom="1.00" header="0.00" footer="0.00"/>
  <pageSetup scale="90" pageOrder="overThenDown" orientation="landscape" blackAndWhite="1"/>
  <headerFooter>
    <oddHeader>&amp;L&amp;C@$&amp;R</oddHeader>
    <oddFooter>&amp;L&amp;C@&amp;- &amp;P&amp;-$&amp;R</oddFooter>
    <evenHeader>&amp;L&amp;C@$&amp;R</evenHeader>
    <evenFooter>&amp;L&amp;C@&amp;- &amp;P&amp;-$&amp;R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4244F-51FB-E4F8-C97E-894B70B10288}" mc:Ignorable="x14ac">
  <dimension ref="A1:D16"/>
  <sheetViews>
    <sheetView defaultGridColor="0" colorId="8" topLeftCell="A1" showGridLines="0" workbookViewId="0" showZeros="0">
      <selection activeCell="A1" sqref="A1:D1"/>
    </sheetView>
  </sheetViews>
  <sheetFormatPr defaultColWidth="9.125" customHeight="1" defaultRowHeight="12.75"/>
  <cols>
    <col min="1" max="1" style="262" width="35.00390625" customWidth="1"/>
    <col min="2" max="2" style="262" width="19.25390625" customWidth="1"/>
    <col min="3" max="3" style="262" width="35.125" customWidth="1"/>
    <col min="4" max="4" style="262" width="19.25390625" customWidth="1"/>
  </cols>
  <sheetData>
    <row customHeight="1" ht="33.75">
      <c s="288" t="str">
        <f>'##BASEINFO'!$B$2&amp;"度"&amp;'##BASEINFO'!$B$7&amp;"政府性基金转移性收支决算录入表"</f>
        <v>2010年度芷江侗族自治县政府性基金转移性收支决算录入表</v>
      </c>
      <c s="71"/>
      <c s="71"/>
      <c s="71"/>
    </row>
    <row customHeight="1" ht="17.25">
      <c s="70" t="s">
        <v>176</v>
      </c>
      <c s="70"/>
      <c s="70"/>
      <c s="70"/>
    </row>
    <row customHeight="1" ht="17.25">
      <c s="70" t="s">
        <v>206</v>
      </c>
      <c s="70"/>
      <c s="70"/>
      <c s="70"/>
    </row>
    <row customHeight="1" ht="17.25">
      <c s="75" t="s">
        <v>2122</v>
      </c>
      <c s="94" t="s">
        <v>209</v>
      </c>
      <c s="75" t="s">
        <v>2122</v>
      </c>
      <c s="94" t="s">
        <v>209</v>
      </c>
    </row>
    <row customHeight="1" ht="17.25">
      <c s="93" t="s">
        <v>2302</v>
      </c>
      <c s="293">
        <f>L06!C5</f>
        <v>2285</v>
      </c>
      <c s="134" t="s">
        <v>2303</v>
      </c>
      <c s="293">
        <f>L06!M5</f>
        <v>4895</v>
      </c>
    </row>
    <row customHeight="1" ht="17.25">
      <c s="92" t="s">
        <v>2672</v>
      </c>
      <c s="331">
        <v>2746</v>
      </c>
      <c s="135" t="s">
        <v>2673</v>
      </c>
      <c s="331"/>
    </row>
    <row customHeight="1" ht="17.25">
      <c s="92" t="s">
        <v>2674</v>
      </c>
      <c s="331"/>
      <c s="135" t="s">
        <v>2675</v>
      </c>
      <c s="331"/>
    </row>
    <row customHeight="1" ht="17.25">
      <c s="92" t="s">
        <v>2676</v>
      </c>
      <c s="331"/>
      <c s="135" t="s">
        <v>2677</v>
      </c>
      <c s="331"/>
    </row>
    <row customHeight="1" ht="17.25">
      <c s="92" t="s">
        <v>2678</v>
      </c>
      <c s="331"/>
      <c s="135" t="s">
        <v>2679</v>
      </c>
      <c s="331">
        <v>86</v>
      </c>
    </row>
    <row customHeight="1" ht="17.25">
      <c s="92" t="s">
        <v>2680</v>
      </c>
      <c s="331"/>
      <c s="135" t="s">
        <v>2681</v>
      </c>
      <c s="331"/>
    </row>
    <row customHeight="1" ht="17.25">
      <c s="92" t="s">
        <v>2682</v>
      </c>
      <c s="297">
        <v>211</v>
      </c>
      <c s="135" t="s">
        <v>2683</v>
      </c>
      <c s="297"/>
    </row>
    <row customHeight="1" ht="17.25">
      <c s="92" t="s">
        <v>2684</v>
      </c>
      <c s="293">
        <f>SUM(B13:B15)</f>
        <v>86</v>
      </c>
      <c s="135" t="s">
        <v>2685</v>
      </c>
      <c s="293">
        <f>B16-D5-D6-D8-D9-D10-D11</f>
        <v>347</v>
      </c>
    </row>
    <row customHeight="1" ht="17.25">
      <c s="92" t="s">
        <v>2686</v>
      </c>
      <c s="297">
        <v>86</v>
      </c>
      <c s="135"/>
      <c s="128"/>
    </row>
    <row customHeight="1" ht="17.25">
      <c s="92" t="s">
        <v>2687</v>
      </c>
      <c s="297"/>
      <c s="135"/>
      <c s="128"/>
    </row>
    <row customHeight="1" ht="17.25">
      <c s="92" t="s">
        <v>2688</v>
      </c>
      <c s="301"/>
      <c s="135"/>
      <c s="128"/>
    </row>
    <row customHeight="1" ht="17.25">
      <c s="99" t="s">
        <v>2689</v>
      </c>
      <c s="293">
        <f>SUM(B5:B6,B8:B12)</f>
        <v>5328</v>
      </c>
      <c s="136" t="s">
        <v>2690</v>
      </c>
      <c s="293">
        <f>SUM(D5:D6,D8:D12)</f>
        <v>5328</v>
      </c>
    </row>
  </sheetData>
  <sheetProtection autoFilter="0" sort="1" allowResizeRows="1" allowResizeColumns="1" objects="1" allowDragInsertRows="1" allowDragInsertColumns="1" insertRows="1" insertColumns="1" deleteRows="1" deleteColumns="1"/>
  <mergeCells count="3">
    <mergeCell ref="A1:D1"/>
    <mergeCell ref="A2:D2"/>
    <mergeCell ref="A3:D3"/>
  </mergeCells>
  <dataValidations count="1">
    <dataValidation type="decimal" allowBlank="1" showInputMessage="1" showErrorMessage="1" sqref="B5:B16 D5:D12 D16">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B5D88-3BA8-87D8-4638-B8E2C213B0D1}" mc:Ignorable="x14ac">
  <dimension ref="A1:E94"/>
  <sheetViews>
    <sheetView defaultGridColor="0" colorId="8" topLeftCell="A1" showGridLines="0" workbookViewId="0" showZeros="0">
      <selection activeCell="A1" sqref="A1:E1"/>
    </sheetView>
  </sheetViews>
  <sheetFormatPr defaultColWidth="9.125" customHeight="1" defaultRowHeight="12.75"/>
  <cols>
    <col min="1" max="1" style="262" width="9.125"/>
    <col min="2" max="2" style="262" width="39.75390625" customWidth="1"/>
    <col min="3" max="5" style="262" width="14.875" customWidth="1"/>
  </cols>
  <sheetData>
    <row customHeight="1" ht="33.75">
      <c s="288" t="str">
        <f>'##BASEINFO'!$B$2&amp;"度"&amp;'##BASEINFO'!$B$7&amp;"政府性基金收入预算变动情况录入表"</f>
        <v>2010年度芷江侗族自治县政府性基金收入预算变动情况录入表</v>
      </c>
      <c s="71"/>
      <c s="71"/>
      <c s="71"/>
      <c s="71"/>
    </row>
    <row customHeight="1" ht="17.25">
      <c s="70" t="s">
        <v>177</v>
      </c>
      <c s="70"/>
      <c s="70"/>
      <c s="70"/>
      <c s="70"/>
    </row>
    <row customHeight="1" ht="17.25">
      <c s="70" t="s">
        <v>206</v>
      </c>
      <c s="70"/>
      <c s="70"/>
      <c s="70"/>
      <c s="70"/>
    </row>
    <row customHeight="1" ht="27">
      <c s="75" t="s">
        <v>207</v>
      </c>
      <c s="75" t="s">
        <v>2122</v>
      </c>
      <c s="94" t="s">
        <v>2225</v>
      </c>
      <c s="130" t="s">
        <v>2691</v>
      </c>
      <c s="94" t="s">
        <v>2227</v>
      </c>
    </row>
    <row customHeight="1" ht="17.25">
      <c s="76"/>
      <c s="86" t="s">
        <v>2302</v>
      </c>
      <c s="293">
        <f>SUM(C6:C7,C10:C17,C20:C24,C28:C30,C33:C34,C37,C40,C43,C46,C49:C52,C58:C59,C64:C67,C70:C73,C76:C78,C82:C84,C87:C88,C92:C94)</f>
        <v>960</v>
      </c>
      <c s="293">
        <f>SUM(D6:D7,D10:D17,D20:D24,D28:D30,D33:D34,D37,D40,D43,D46,D49:D52,D58:D59,D64:D67,D70:D73,D76:D78,D82:D84,D87:D88,D92:D94)</f>
        <v>0</v>
      </c>
      <c s="293">
        <f>SUM(E6:E7,E10:E17,E20:E24,E28:E30,E33:E34,E37,E40,E43,E46,E49:E52,E58:E59,E64:E67,E70:E73,E76:E78,E82:E84,E87:E88,E92:E94)</f>
        <v>960</v>
      </c>
    </row>
    <row customHeight="1" ht="17.25">
      <c s="76">
        <v>1030101</v>
      </c>
      <c s="91" t="s">
        <v>2619</v>
      </c>
      <c s="331"/>
      <c s="331"/>
      <c s="293">
        <f>SUM(C6:D6)</f>
        <v>0</v>
      </c>
    </row>
    <row customHeight="1" ht="17.25">
      <c s="76">
        <v>1030102</v>
      </c>
      <c s="91" t="s">
        <v>2622</v>
      </c>
      <c s="293">
        <f>SUM(C8:C9)</f>
        <v>0</v>
      </c>
      <c s="293">
        <f>SUM(D8:D9)</f>
        <v>0</v>
      </c>
      <c s="293">
        <f>SUM(E8:E9)</f>
        <v>0</v>
      </c>
    </row>
    <row customHeight="1" ht="17.25">
      <c s="76">
        <v>103010201</v>
      </c>
      <c s="93" t="s">
        <v>2625</v>
      </c>
      <c s="331"/>
      <c s="331"/>
      <c s="293">
        <f>SUM(C8:D8)</f>
        <v>0</v>
      </c>
    </row>
    <row customHeight="1" ht="17.25">
      <c s="76">
        <v>103010202</v>
      </c>
      <c s="93" t="s">
        <v>2628</v>
      </c>
      <c s="331"/>
      <c s="331"/>
      <c s="293">
        <f>SUM(C9:D9)</f>
        <v>0</v>
      </c>
    </row>
    <row customHeight="1" ht="17.25">
      <c s="76">
        <v>1030103</v>
      </c>
      <c s="91" t="s">
        <v>2635</v>
      </c>
      <c s="331"/>
      <c s="331"/>
      <c s="293">
        <f>SUM(C10:D10)</f>
        <v>0</v>
      </c>
    </row>
    <row customHeight="1" ht="17.25">
      <c s="76">
        <v>1030104</v>
      </c>
      <c s="91" t="s">
        <v>2632</v>
      </c>
      <c s="331"/>
      <c s="331"/>
      <c s="293">
        <f>SUM(C11:D11)</f>
        <v>0</v>
      </c>
    </row>
    <row customHeight="1" ht="17.25">
      <c s="76">
        <v>1030106</v>
      </c>
      <c s="91" t="s">
        <v>2566</v>
      </c>
      <c s="331"/>
      <c s="331"/>
      <c s="293">
        <f>SUM(C12:D12)</f>
        <v>0</v>
      </c>
    </row>
    <row customHeight="1" ht="17.25">
      <c s="76">
        <v>1030107</v>
      </c>
      <c s="91" t="s">
        <v>2577</v>
      </c>
      <c s="331"/>
      <c s="331"/>
      <c s="293">
        <f>SUM(C13:D13)</f>
        <v>0</v>
      </c>
    </row>
    <row customHeight="1" ht="17.25">
      <c s="76">
        <v>1030108</v>
      </c>
      <c s="91" t="s">
        <v>2585</v>
      </c>
      <c s="331"/>
      <c s="331"/>
      <c s="293">
        <f>SUM(C14:D14)</f>
        <v>0</v>
      </c>
    </row>
    <row customHeight="1" ht="17.25">
      <c s="76">
        <v>1030109</v>
      </c>
      <c s="91" t="s">
        <v>2593</v>
      </c>
      <c s="331"/>
      <c s="331"/>
      <c s="293">
        <f>SUM(C15:D15)</f>
        <v>0</v>
      </c>
    </row>
    <row customHeight="1" ht="17.25">
      <c s="76">
        <v>1030112</v>
      </c>
      <c s="91" t="s">
        <v>2534</v>
      </c>
      <c s="331"/>
      <c s="331"/>
      <c s="293">
        <f>SUM(C16:D16)</f>
        <v>0</v>
      </c>
    </row>
    <row customHeight="1" ht="17.25">
      <c s="76">
        <v>1030114</v>
      </c>
      <c s="91" t="s">
        <v>2692</v>
      </c>
      <c s="293">
        <f>SUM(C18:C19)</f>
        <v>0</v>
      </c>
      <c s="293">
        <f>SUM(D18:D19)</f>
        <v>0</v>
      </c>
      <c s="293">
        <f>SUM(E18:E19)</f>
        <v>0</v>
      </c>
    </row>
    <row customHeight="1" ht="17.25">
      <c s="76">
        <v>103011401</v>
      </c>
      <c s="93" t="s">
        <v>2544</v>
      </c>
      <c s="331"/>
      <c s="331"/>
      <c s="293">
        <f>SUM(C18:D18)</f>
        <v>0</v>
      </c>
    </row>
    <row customHeight="1" ht="17.25">
      <c s="76">
        <v>103011402</v>
      </c>
      <c s="93" t="s">
        <v>2547</v>
      </c>
      <c s="331"/>
      <c s="331"/>
      <c s="293">
        <f>SUM(C19:D19)</f>
        <v>0</v>
      </c>
    </row>
    <row customHeight="1" ht="17.25">
      <c s="76">
        <v>1030115</v>
      </c>
      <c s="91" t="s">
        <v>2557</v>
      </c>
      <c s="331"/>
      <c s="331"/>
      <c s="293">
        <f>SUM(C20:D20)</f>
        <v>0</v>
      </c>
    </row>
    <row customHeight="1" ht="17.25">
      <c s="76">
        <v>1030118</v>
      </c>
      <c s="91" t="s">
        <v>2602</v>
      </c>
      <c s="331"/>
      <c s="331"/>
      <c s="293">
        <f>SUM(C21:D21)</f>
        <v>0</v>
      </c>
    </row>
    <row customHeight="1" ht="17.25">
      <c s="76">
        <v>1030119</v>
      </c>
      <c s="91" t="s">
        <v>2611</v>
      </c>
      <c s="331"/>
      <c s="331"/>
      <c s="293">
        <f>SUM(C22:D22)</f>
        <v>0</v>
      </c>
    </row>
    <row customHeight="1" ht="17.25">
      <c s="76">
        <v>1030121</v>
      </c>
      <c s="91" t="s">
        <v>2642</v>
      </c>
      <c s="331"/>
      <c s="331"/>
      <c s="293">
        <f>SUM(C23:D23)</f>
        <v>0</v>
      </c>
    </row>
    <row customHeight="1" ht="17.25">
      <c s="76">
        <v>1030126</v>
      </c>
      <c s="91" t="s">
        <v>2334</v>
      </c>
      <c s="358">
        <f>SUM(C25:C27)</f>
        <v>0</v>
      </c>
      <c s="293">
        <f>SUM(D25:D27)</f>
        <v>0</v>
      </c>
      <c s="322">
        <f>SUM(E25:E27)</f>
        <v>0</v>
      </c>
    </row>
    <row customHeight="1" ht="17.25">
      <c s="76">
        <v>103012601</v>
      </c>
      <c s="93" t="s">
        <v>2337</v>
      </c>
      <c s="331"/>
      <c s="331"/>
      <c s="293">
        <f>SUM(C25:D25)</f>
        <v>0</v>
      </c>
    </row>
    <row customHeight="1" ht="17.25">
      <c s="76">
        <v>103012602</v>
      </c>
      <c s="93" t="s">
        <v>2340</v>
      </c>
      <c s="331"/>
      <c s="331"/>
      <c s="293">
        <f>SUM(C26:D26)</f>
        <v>0</v>
      </c>
    </row>
    <row customHeight="1" ht="17.25">
      <c s="76">
        <v>103012603</v>
      </c>
      <c s="93" t="s">
        <v>2343</v>
      </c>
      <c s="331"/>
      <c s="331"/>
      <c s="293">
        <f>SUM(C27:D27)</f>
        <v>0</v>
      </c>
    </row>
    <row customHeight="1" ht="17.25">
      <c s="76">
        <v>1030127</v>
      </c>
      <c s="91" t="s">
        <v>2312</v>
      </c>
      <c s="331"/>
      <c s="331"/>
      <c s="293">
        <f>SUM(C28:D28)</f>
        <v>0</v>
      </c>
    </row>
    <row customHeight="1" ht="17.25">
      <c s="76">
        <v>1030128</v>
      </c>
      <c s="91" t="s">
        <v>2316</v>
      </c>
      <c s="331"/>
      <c s="331"/>
      <c s="293">
        <f>SUM(C29:D29)</f>
        <v>0</v>
      </c>
    </row>
    <row customHeight="1" ht="17.25">
      <c s="76">
        <v>1030129</v>
      </c>
      <c s="91" t="s">
        <v>2349</v>
      </c>
      <c s="293">
        <f>SUM(C31:C32)</f>
        <v>0</v>
      </c>
      <c s="293">
        <f>SUM(D31:D32)</f>
        <v>0</v>
      </c>
      <c s="293">
        <f>SUM(E31:E32)</f>
        <v>0</v>
      </c>
    </row>
    <row customHeight="1" ht="17.25">
      <c s="76">
        <v>103012901</v>
      </c>
      <c s="93" t="s">
        <v>2352</v>
      </c>
      <c s="331"/>
      <c s="331"/>
      <c s="293">
        <f>SUM(C31:D31)</f>
        <v>0</v>
      </c>
    </row>
    <row customHeight="1" ht="17.25">
      <c s="76">
        <v>103012902</v>
      </c>
      <c s="93" t="s">
        <v>2355</v>
      </c>
      <c s="331"/>
      <c s="331"/>
      <c s="293">
        <f>SUM(C32:D32)</f>
        <v>0</v>
      </c>
    </row>
    <row customHeight="1" ht="17.25">
      <c s="76">
        <v>1030131</v>
      </c>
      <c s="91" t="s">
        <v>2440</v>
      </c>
      <c s="331"/>
      <c s="331"/>
      <c s="293">
        <f>SUM(C33:D33)</f>
        <v>0</v>
      </c>
    </row>
    <row customHeight="1" ht="17.25">
      <c s="76">
        <v>1030133</v>
      </c>
      <c s="91" t="s">
        <v>2425</v>
      </c>
      <c s="293">
        <f>SUM(C35:C36)</f>
        <v>0</v>
      </c>
      <c s="293">
        <f>SUM(D35:D36)</f>
        <v>0</v>
      </c>
      <c s="293">
        <f>SUM(E35:E36)</f>
        <v>0</v>
      </c>
    </row>
    <row customHeight="1" ht="17.25">
      <c s="76">
        <v>103013301</v>
      </c>
      <c s="93" t="s">
        <v>2428</v>
      </c>
      <c s="331"/>
      <c s="331"/>
      <c s="293">
        <f>SUM(C35:D35)</f>
        <v>0</v>
      </c>
    </row>
    <row customHeight="1" ht="17.25">
      <c s="76">
        <v>103013302</v>
      </c>
      <c s="93" t="s">
        <v>2431</v>
      </c>
      <c s="331"/>
      <c s="331"/>
      <c s="293">
        <f>SUM(C36:D36)</f>
        <v>0</v>
      </c>
    </row>
    <row customHeight="1" ht="17.25">
      <c s="76">
        <v>1030135</v>
      </c>
      <c s="91" t="s">
        <v>2448</v>
      </c>
      <c s="293">
        <f>SUM(C38:C39)</f>
        <v>890</v>
      </c>
      <c s="293">
        <f>SUM(D38:D39)</f>
        <v>0</v>
      </c>
      <c s="293">
        <f>SUM(E38:E39)</f>
        <v>890</v>
      </c>
    </row>
    <row customHeight="1" ht="17.25">
      <c s="76">
        <v>103013501</v>
      </c>
      <c s="93" t="s">
        <v>2451</v>
      </c>
      <c s="331"/>
      <c s="331"/>
      <c s="293">
        <f>SUM(C38:D38)</f>
        <v>0</v>
      </c>
    </row>
    <row customHeight="1" ht="17.25">
      <c s="76">
        <v>103013502</v>
      </c>
      <c s="93" t="s">
        <v>2454</v>
      </c>
      <c s="331">
        <v>890</v>
      </c>
      <c s="331"/>
      <c s="293">
        <f>SUM(C39:D39)</f>
        <v>890</v>
      </c>
    </row>
    <row customHeight="1" ht="17.25">
      <c s="76">
        <v>1030136</v>
      </c>
      <c s="91" t="s">
        <v>2462</v>
      </c>
      <c s="293">
        <f>SUM(C41:C42)</f>
        <v>0</v>
      </c>
      <c s="293">
        <f>SUM(D41:D42)</f>
        <v>0</v>
      </c>
      <c s="293">
        <f>SUM(E41:E42)</f>
        <v>0</v>
      </c>
    </row>
    <row customHeight="1" ht="17.25">
      <c s="76">
        <v>103013601</v>
      </c>
      <c s="93" t="s">
        <v>2464</v>
      </c>
      <c s="331"/>
      <c s="331"/>
      <c s="293">
        <f>SUM(C41:D41)</f>
        <v>0</v>
      </c>
    </row>
    <row customHeight="1" ht="17.25">
      <c s="76">
        <v>103013602</v>
      </c>
      <c s="93" t="s">
        <v>2466</v>
      </c>
      <c s="331"/>
      <c s="331"/>
      <c s="293">
        <f>SUM(C42:D42)</f>
        <v>0</v>
      </c>
    </row>
    <row customHeight="1" ht="17.25">
      <c s="76">
        <v>1030137</v>
      </c>
      <c s="91" t="s">
        <v>2473</v>
      </c>
      <c s="293">
        <f>SUM(C44:C45)</f>
        <v>0</v>
      </c>
      <c s="293">
        <f>SUM(D44:D45)</f>
        <v>0</v>
      </c>
      <c s="293">
        <f>SUM(E44:E45)</f>
        <v>0</v>
      </c>
    </row>
    <row customHeight="1" ht="17.25">
      <c s="76">
        <v>103013701</v>
      </c>
      <c s="93" t="s">
        <v>2476</v>
      </c>
      <c s="331"/>
      <c s="331"/>
      <c s="293">
        <f>SUM(C44:D44)</f>
        <v>0</v>
      </c>
    </row>
    <row customHeight="1" ht="17.25">
      <c s="76">
        <v>103013702</v>
      </c>
      <c s="93" t="s">
        <v>2479</v>
      </c>
      <c s="331"/>
      <c s="331"/>
      <c s="293">
        <f>SUM(C45:D45)</f>
        <v>0</v>
      </c>
    </row>
    <row customHeight="1" ht="17.25">
      <c s="76">
        <v>1030138</v>
      </c>
      <c s="91" t="s">
        <v>2484</v>
      </c>
      <c s="293">
        <f>SUM(C47:C48)</f>
        <v>70</v>
      </c>
      <c s="293">
        <f>SUM(D47:D48)</f>
        <v>0</v>
      </c>
      <c s="293">
        <f>SUM(E47:E48)</f>
        <v>70</v>
      </c>
    </row>
    <row customHeight="1" ht="17.25">
      <c s="76">
        <v>103013801</v>
      </c>
      <c s="93" t="s">
        <v>2487</v>
      </c>
      <c s="331"/>
      <c s="331"/>
      <c s="293">
        <f>SUM(C47:D47)</f>
        <v>0</v>
      </c>
    </row>
    <row customHeight="1" ht="17.25">
      <c s="76">
        <v>103013802</v>
      </c>
      <c s="93" t="s">
        <v>2490</v>
      </c>
      <c s="331">
        <v>70</v>
      </c>
      <c s="331"/>
      <c s="293">
        <f>SUM(C48:D48)</f>
        <v>70</v>
      </c>
    </row>
    <row customHeight="1" ht="17.25">
      <c s="76">
        <v>1030139</v>
      </c>
      <c s="91" t="s">
        <v>2519</v>
      </c>
      <c s="331"/>
      <c s="331"/>
      <c s="293">
        <f>SUM(C49:D49)</f>
        <v>0</v>
      </c>
    </row>
    <row customHeight="1" ht="17.25">
      <c s="76">
        <v>1030141</v>
      </c>
      <c s="91" t="s">
        <v>2496</v>
      </c>
      <c s="331"/>
      <c s="331"/>
      <c s="293">
        <f>SUM(C50:D50)</f>
        <v>0</v>
      </c>
    </row>
    <row customHeight="1" ht="17.25">
      <c s="76">
        <v>1030142</v>
      </c>
      <c s="91" t="s">
        <v>2360</v>
      </c>
      <c s="331"/>
      <c s="331"/>
      <c s="293">
        <f>SUM(C51:D51)</f>
        <v>0</v>
      </c>
    </row>
    <row customHeight="1" ht="17.25">
      <c s="76">
        <v>1030143</v>
      </c>
      <c s="91" t="s">
        <v>2378</v>
      </c>
      <c s="293">
        <f>SUM(C53:C57)</f>
        <v>0</v>
      </c>
      <c s="293">
        <f>SUM(D53:D57)</f>
        <v>0</v>
      </c>
      <c s="293">
        <f>SUM(E53:E57)</f>
        <v>0</v>
      </c>
    </row>
    <row customHeight="1" ht="17.25">
      <c s="76">
        <v>103014301</v>
      </c>
      <c s="93" t="s">
        <v>2381</v>
      </c>
      <c s="331"/>
      <c s="331"/>
      <c s="293">
        <f>SUM(C53:D53)</f>
        <v>0</v>
      </c>
    </row>
    <row customHeight="1" ht="17.25">
      <c s="76">
        <v>103014302</v>
      </c>
      <c s="93" t="s">
        <v>2383</v>
      </c>
      <c s="331"/>
      <c s="331"/>
      <c s="293">
        <f>SUM(C54:D54)</f>
        <v>0</v>
      </c>
    </row>
    <row customHeight="1" ht="17.25">
      <c s="76">
        <v>103014303</v>
      </c>
      <c s="93" t="s">
        <v>2384</v>
      </c>
      <c s="331"/>
      <c s="331"/>
      <c s="293">
        <f>SUM(C55:D55)</f>
        <v>0</v>
      </c>
    </row>
    <row customHeight="1" ht="17.25">
      <c s="76">
        <v>103014304</v>
      </c>
      <c s="93" t="s">
        <v>2387</v>
      </c>
      <c s="331"/>
      <c s="331"/>
      <c s="293">
        <f>SUM(C56:D56)</f>
        <v>0</v>
      </c>
    </row>
    <row customHeight="1" ht="17.25">
      <c s="76">
        <v>103014399</v>
      </c>
      <c s="93" t="s">
        <v>2390</v>
      </c>
      <c s="331"/>
      <c s="331"/>
      <c s="293">
        <f>SUM(C57:D57)</f>
        <v>0</v>
      </c>
    </row>
    <row customHeight="1" ht="17.25">
      <c s="76">
        <v>1030144</v>
      </c>
      <c s="95" t="s">
        <v>2410</v>
      </c>
      <c s="331"/>
      <c s="331"/>
      <c s="293">
        <f>SUM(C58:D58)</f>
        <v>0</v>
      </c>
    </row>
    <row customHeight="1" ht="17.25">
      <c s="76">
        <v>1030146</v>
      </c>
      <c s="95" t="s">
        <v>2394</v>
      </c>
      <c s="293">
        <f>SUM(C60:C63)</f>
        <v>0</v>
      </c>
      <c s="293">
        <f>SUM(D60:D63)</f>
        <v>0</v>
      </c>
      <c s="293">
        <f>SUM(E60:E63)</f>
        <v>0</v>
      </c>
    </row>
    <row customHeight="1" ht="17.25">
      <c s="76">
        <v>103014601</v>
      </c>
      <c s="92" t="s">
        <v>2397</v>
      </c>
      <c s="331"/>
      <c s="331"/>
      <c s="293">
        <f>SUM(C60:D60)</f>
        <v>0</v>
      </c>
    </row>
    <row customHeight="1" ht="17.25">
      <c s="76">
        <v>103014602</v>
      </c>
      <c s="92" t="s">
        <v>2399</v>
      </c>
      <c s="331"/>
      <c s="331"/>
      <c s="293">
        <f>SUM(C61:D61)</f>
        <v>0</v>
      </c>
    </row>
    <row customHeight="1" ht="17.25">
      <c s="76">
        <v>103014603</v>
      </c>
      <c s="92" t="s">
        <v>2401</v>
      </c>
      <c s="331"/>
      <c s="331"/>
      <c s="293">
        <f>SUM(C62:D62)</f>
        <v>0</v>
      </c>
    </row>
    <row customHeight="1" ht="17.25">
      <c s="76">
        <v>103014699</v>
      </c>
      <c s="92" t="s">
        <v>2404</v>
      </c>
      <c s="331"/>
      <c s="331"/>
      <c s="293">
        <f>SUM(C63:D63)</f>
        <v>0</v>
      </c>
    </row>
    <row customHeight="1" ht="17.25">
      <c s="76">
        <v>1030147</v>
      </c>
      <c s="95" t="s">
        <v>2418</v>
      </c>
      <c s="331"/>
      <c s="331"/>
      <c s="293">
        <f>SUM(C64:D64)</f>
        <v>0</v>
      </c>
    </row>
    <row customHeight="1" ht="17.25">
      <c s="76">
        <v>1030148</v>
      </c>
      <c s="95" t="s">
        <v>2422</v>
      </c>
      <c s="331"/>
      <c s="331"/>
      <c s="293">
        <f>SUM(C65:D65)</f>
        <v>0</v>
      </c>
    </row>
    <row customHeight="1" ht="17.25">
      <c s="76">
        <v>1030149</v>
      </c>
      <c s="95" t="s">
        <v>2368</v>
      </c>
      <c s="331"/>
      <c s="331"/>
      <c s="293">
        <f>SUM(C66:D66)</f>
        <v>0</v>
      </c>
    </row>
    <row customHeight="1" ht="17.25">
      <c s="76">
        <v>1030150</v>
      </c>
      <c s="95" t="s">
        <v>2501</v>
      </c>
      <c s="293">
        <f>SUM(C68:C69)</f>
        <v>0</v>
      </c>
      <c s="293">
        <f>SUM(D68:D69)</f>
        <v>0</v>
      </c>
      <c s="293">
        <f>SUM(E68:E69)</f>
        <v>0</v>
      </c>
    </row>
    <row customHeight="1" ht="17.25">
      <c s="76">
        <v>103015001</v>
      </c>
      <c s="92" t="s">
        <v>2504</v>
      </c>
      <c s="331"/>
      <c s="331"/>
      <c s="293">
        <f>SUM(C68:D68)</f>
        <v>0</v>
      </c>
    </row>
    <row customHeight="1" ht="17.25">
      <c s="76">
        <v>103015002</v>
      </c>
      <c s="92" t="s">
        <v>2507</v>
      </c>
      <c s="331"/>
      <c s="331"/>
      <c s="293">
        <f>SUM(C69:D69)</f>
        <v>0</v>
      </c>
    </row>
    <row customHeight="1" ht="17.25">
      <c s="76">
        <v>1030152</v>
      </c>
      <c s="95" t="s">
        <v>2512</v>
      </c>
      <c s="331"/>
      <c s="331"/>
      <c s="293">
        <f>SUM(C70:D70)</f>
        <v>0</v>
      </c>
    </row>
    <row customHeight="1" ht="17.25">
      <c s="76">
        <v>1030153</v>
      </c>
      <c s="95" t="s">
        <v>2650</v>
      </c>
      <c s="331"/>
      <c s="331"/>
      <c s="293">
        <f>SUM(C71:D71)</f>
        <v>0</v>
      </c>
    </row>
    <row customHeight="1" ht="17.25">
      <c s="76">
        <v>1030154</v>
      </c>
      <c s="95" t="s">
        <v>2653</v>
      </c>
      <c s="331"/>
      <c s="331"/>
      <c s="293">
        <f>SUM(C72:D72)</f>
        <v>0</v>
      </c>
    </row>
    <row customHeight="1" ht="17.25">
      <c s="76">
        <v>1030155</v>
      </c>
      <c s="95" t="s">
        <v>2656</v>
      </c>
      <c s="293">
        <f>SUM(C74:C75)</f>
        <v>0</v>
      </c>
      <c s="293">
        <f>SUM(D74:D75)</f>
        <v>0</v>
      </c>
      <c s="293">
        <f>SUM(E74:E75)</f>
        <v>0</v>
      </c>
    </row>
    <row customHeight="1" ht="17.25">
      <c s="76">
        <v>103015501</v>
      </c>
      <c s="92" t="s">
        <v>2659</v>
      </c>
      <c s="331"/>
      <c s="331"/>
      <c s="293">
        <f>SUM(C74:D74)</f>
        <v>0</v>
      </c>
    </row>
    <row customHeight="1" ht="17.25">
      <c s="76">
        <v>103015502</v>
      </c>
      <c s="92" t="s">
        <v>2662</v>
      </c>
      <c s="331"/>
      <c s="331"/>
      <c s="293">
        <f>SUM(C75:D75)</f>
        <v>0</v>
      </c>
    </row>
    <row customHeight="1" ht="17.25">
      <c s="76">
        <v>1030156</v>
      </c>
      <c s="95" t="s">
        <v>2436</v>
      </c>
      <c s="331"/>
      <c s="331"/>
      <c s="293">
        <f>SUM(C76:D76)</f>
        <v>0</v>
      </c>
    </row>
    <row customHeight="1" ht="17.25">
      <c s="76">
        <v>1030157</v>
      </c>
      <c s="95" t="s">
        <v>2374</v>
      </c>
      <c s="331"/>
      <c s="331"/>
      <c s="293">
        <f>SUM(C77:D77)</f>
        <v>0</v>
      </c>
    </row>
    <row customHeight="1" ht="17.25">
      <c s="76">
        <v>1030158</v>
      </c>
      <c s="95" t="s">
        <v>2524</v>
      </c>
      <c s="293">
        <f>SUM(C79:C81)</f>
        <v>0</v>
      </c>
      <c s="293">
        <f>SUM(D79:D81)</f>
        <v>0</v>
      </c>
      <c s="293">
        <f>SUM(E79:E81)</f>
        <v>0</v>
      </c>
    </row>
    <row customHeight="1" ht="17.25">
      <c s="76">
        <v>103015801</v>
      </c>
      <c s="92" t="s">
        <v>2527</v>
      </c>
      <c s="331"/>
      <c s="331"/>
      <c s="293">
        <f>SUM(C79:D79)</f>
        <v>0</v>
      </c>
    </row>
    <row customHeight="1" ht="17.25">
      <c s="76">
        <v>103015802</v>
      </c>
      <c s="92" t="s">
        <v>2529</v>
      </c>
      <c s="331"/>
      <c s="331"/>
      <c s="293">
        <f>SUM(C80:D80)</f>
        <v>0</v>
      </c>
    </row>
    <row customHeight="1" ht="17.25">
      <c s="76">
        <v>103015803</v>
      </c>
      <c s="92" t="s">
        <v>2531</v>
      </c>
      <c s="331"/>
      <c s="331"/>
      <c s="293">
        <f>SUM(C81:D81)</f>
        <v>0</v>
      </c>
    </row>
    <row customHeight="1" ht="17.25">
      <c s="76">
        <v>1030159</v>
      </c>
      <c s="95" t="s">
        <v>2551</v>
      </c>
      <c s="331"/>
      <c s="331"/>
      <c s="293">
        <f>SUM(C82:D82)</f>
        <v>0</v>
      </c>
    </row>
    <row customHeight="1" ht="17.25">
      <c s="76">
        <v>1030160</v>
      </c>
      <c s="95" t="s">
        <v>2564</v>
      </c>
      <c s="331"/>
      <c s="331"/>
      <c s="293">
        <f>SUM(C83:D83)</f>
        <v>0</v>
      </c>
    </row>
    <row customHeight="1" ht="17.25">
      <c s="76">
        <v>1030163</v>
      </c>
      <c s="95" t="s">
        <v>2329</v>
      </c>
      <c s="293">
        <f>SUM(C85:C86)</f>
        <v>0</v>
      </c>
      <c s="293">
        <f>SUM(D85:D86)</f>
        <v>0</v>
      </c>
      <c s="293">
        <f>SUM(E85:E86)</f>
        <v>0</v>
      </c>
    </row>
    <row customHeight="1" ht="17.25">
      <c s="76">
        <v>103016301</v>
      </c>
      <c s="92" t="s">
        <v>2330</v>
      </c>
      <c s="331"/>
      <c s="331"/>
      <c s="293">
        <f>SUM(C85:D85)</f>
        <v>0</v>
      </c>
    </row>
    <row customHeight="1" ht="17.25">
      <c s="76">
        <v>103016302</v>
      </c>
      <c s="92" t="s">
        <v>2332</v>
      </c>
      <c s="331"/>
      <c s="331"/>
      <c s="293">
        <f>SUM(C86:D86)</f>
        <v>0</v>
      </c>
    </row>
    <row customHeight="1" ht="17.25">
      <c s="76">
        <v>1030164</v>
      </c>
      <c s="95" t="s">
        <v>2310</v>
      </c>
      <c s="331"/>
      <c s="331"/>
      <c s="293">
        <f>SUM(C87:D87)</f>
        <v>0</v>
      </c>
    </row>
    <row customHeight="1" ht="17.25">
      <c s="76">
        <v>1030165</v>
      </c>
      <c s="95" t="s">
        <v>2305</v>
      </c>
      <c s="293">
        <f>SUM(C89:C91)</f>
        <v>0</v>
      </c>
      <c s="293">
        <f>SUM(D89:D91)</f>
        <v>0</v>
      </c>
      <c s="293">
        <f>SUM(E89:E91)</f>
        <v>0</v>
      </c>
    </row>
    <row customHeight="1" ht="17.25">
      <c s="76">
        <v>103016501</v>
      </c>
      <c s="92" t="s">
        <v>2307</v>
      </c>
      <c s="331"/>
      <c s="331"/>
      <c s="293">
        <f>SUM(C89:D89)</f>
        <v>0</v>
      </c>
    </row>
    <row customHeight="1" ht="17.25">
      <c s="76">
        <v>103016502</v>
      </c>
      <c s="92" t="s">
        <v>2308</v>
      </c>
      <c s="331"/>
      <c s="331"/>
      <c s="293">
        <f>SUM(C90:D90)</f>
        <v>0</v>
      </c>
    </row>
    <row customHeight="1" ht="17.25">
      <c s="76">
        <v>103016504</v>
      </c>
      <c s="92" t="s">
        <v>2309</v>
      </c>
      <c s="331"/>
      <c s="331"/>
      <c s="293">
        <f>SUM(C91:D91)</f>
        <v>0</v>
      </c>
    </row>
    <row customHeight="1" ht="17.25">
      <c s="76">
        <v>1030166</v>
      </c>
      <c s="95" t="s">
        <v>2320</v>
      </c>
      <c s="331"/>
      <c s="331"/>
      <c s="293">
        <f>SUM(C92:D92)</f>
        <v>0</v>
      </c>
    </row>
    <row customHeight="1" ht="17.25">
      <c s="76">
        <v>1030172</v>
      </c>
      <c s="95" t="s">
        <v>2582</v>
      </c>
      <c s="331"/>
      <c s="331"/>
      <c s="293">
        <f>SUM(C93:D93)</f>
        <v>0</v>
      </c>
    </row>
    <row customHeight="1" ht="17.25">
      <c s="76">
        <v>1030199</v>
      </c>
      <c s="95" t="s">
        <v>2669</v>
      </c>
      <c s="331"/>
      <c s="331"/>
      <c s="293">
        <f>SUM(C94:D94)</f>
        <v>0</v>
      </c>
    </row>
  </sheetData>
  <sheetProtection autoFilter="0" sort="1" allowResizeRows="1" allowResizeColumns="1" objects="1" allowDragInsertRows="1" allowDragInsertColumns="1" insertRows="1" insertColumns="1" deleteRows="1" deleteColumns="1"/>
  <mergeCells count="3">
    <mergeCell ref="A1:E1"/>
    <mergeCell ref="A2:E2"/>
    <mergeCell ref="A3:E3"/>
  </mergeCells>
  <dataValidations count="1">
    <dataValidation type="decimal" allowBlank="1" showInputMessage="1" showErrorMessage="1" sqref="C5:E94">
      <formula1>-99999999999999</formula1>
      <formula2>99999999999999</formula2>
    </dataValidation>
  </dataValidations>
  <printOptions gridLines="1" horizontalCentered="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6D098-B43A-8D53-B519-ECCB3206CF14}" mc:Ignorable="x14ac">
  <dimension ref="A1:N264"/>
  <sheetViews>
    <sheetView defaultGridColor="0" colorId="8" topLeftCell="A1" workbookViewId="0" showZeros="0">
      <selection activeCell="A1" sqref="A1:N1"/>
    </sheetView>
  </sheetViews>
  <sheetFormatPr defaultColWidth="9.125" customHeight="1" defaultRowHeight="12.75"/>
  <cols>
    <col min="1" max="1" style="262" width="9.125"/>
    <col min="2" max="2" style="262" width="48.00390625" customWidth="1"/>
    <col min="3" max="5" style="262" width="11.625" customWidth="1"/>
    <col min="6" max="6" style="262" width="12.50390625" customWidth="1"/>
    <col min="7" max="10" style="262" width="11.625" customWidth="1"/>
    <col min="11" max="11" style="262" width="14.125" customWidth="1"/>
    <col min="12" max="12" style="262" width="11.625" customWidth="1"/>
    <col min="13" max="13" style="262" width="11.125" customWidth="1"/>
    <col min="14" max="14" style="262" width="13.50390625" customWidth="1"/>
  </cols>
  <sheetData>
    <row customHeight="1" ht="33.75">
      <c s="312" t="str">
        <f>'##BASEINFO'!$B$2&amp;"度"&amp;'##BASEINFO'!$B$7&amp;"政府性基金支出预算变动情况录入表"</f>
        <v>2010年度芷江侗族自治县政府性基金支出预算变动情况录入表</v>
      </c>
      <c s="69"/>
      <c s="69"/>
      <c s="69"/>
      <c s="69"/>
      <c s="69"/>
      <c s="69"/>
      <c s="69"/>
      <c s="69"/>
      <c s="69"/>
      <c s="69"/>
      <c s="69"/>
      <c s="69"/>
      <c s="69"/>
    </row>
    <row customHeight="1" ht="17.25">
      <c s="120" t="s">
        <v>178</v>
      </c>
      <c s="120"/>
      <c s="120"/>
      <c s="120"/>
      <c s="120"/>
      <c s="120"/>
      <c s="120"/>
      <c s="120"/>
      <c s="120"/>
      <c s="120"/>
      <c s="120"/>
      <c s="120"/>
      <c s="120"/>
      <c s="120"/>
    </row>
    <row customHeight="1" ht="17.25">
      <c s="137" t="s">
        <v>206</v>
      </c>
      <c s="137"/>
      <c s="137"/>
      <c s="70"/>
      <c s="70"/>
      <c s="70"/>
      <c s="70"/>
      <c s="70"/>
      <c s="70"/>
      <c s="70"/>
      <c s="70"/>
      <c s="70"/>
      <c s="137"/>
      <c s="137"/>
    </row>
    <row customHeight="1" ht="17.25">
      <c s="138" t="s">
        <v>207</v>
      </c>
      <c s="138" t="s">
        <v>2122</v>
      </c>
      <c s="139" t="s">
        <v>2225</v>
      </c>
      <c s="72" t="s">
        <v>2226</v>
      </c>
      <c s="72"/>
      <c s="72"/>
      <c s="72"/>
      <c s="72"/>
      <c s="72"/>
      <c s="72"/>
      <c s="72"/>
      <c s="72"/>
      <c s="140" t="s">
        <v>2227</v>
      </c>
      <c s="138" t="s">
        <v>209</v>
      </c>
    </row>
    <row customHeight="1" ht="28.5">
      <c s="72"/>
      <c s="72"/>
      <c s="109"/>
      <c s="124" t="s">
        <v>2230</v>
      </c>
      <c s="124" t="s">
        <v>2693</v>
      </c>
      <c s="124" t="s">
        <v>2694</v>
      </c>
      <c s="124" t="s">
        <v>2695</v>
      </c>
      <c s="124" t="s">
        <v>2270</v>
      </c>
      <c s="124" t="s">
        <v>2272</v>
      </c>
      <c s="124" t="s">
        <v>2696</v>
      </c>
      <c s="124" t="s">
        <v>2697</v>
      </c>
      <c s="124" t="s">
        <v>2691</v>
      </c>
      <c s="108"/>
      <c s="108"/>
    </row>
    <row customHeight="1" ht="17.25">
      <c s="55"/>
      <c s="125" t="s">
        <v>2303</v>
      </c>
      <c s="293">
        <f>SUM(C7,C10,C13,C28,C36,C52,C68,C108,C167,C217,C244,C252,C256)</f>
        <v>960</v>
      </c>
      <c s="293">
        <f>SUM(D7,D10,D13,D28,D36,D52,D68,D108,D167,D217,D244,D252,D256)</f>
        <v>4357</v>
      </c>
      <c s="293">
        <f>SUM(E7,E10,E13,E28,E36,E52,E68,E108,E167,E217,E244,E252,E256)</f>
        <v>2735</v>
      </c>
      <c s="293">
        <f>SUM(F7,F10,F13,F28,F36,F52,F68,F108,F167,F217,F244,F252,F256)</f>
        <v>0</v>
      </c>
      <c s="293">
        <f>SUM(G7,G10,G13,G28,G36,G52,G68,G108,G167,G217,G244,G252,G256)</f>
        <v>211</v>
      </c>
      <c s="293">
        <f>SUM(H7,H10,H13,H28,H36,H52,H68,H108,H167,H217,H244,H252,H256)</f>
        <v>1325</v>
      </c>
      <c s="293">
        <f>SUM(I7,I10,I13,I28,I36,I52,I68,I108,I167,I217,I244,I252,I256)</f>
        <v>86</v>
      </c>
      <c s="293">
        <f>SUM(J7,J10,J13,J28,J36,J52,J68,J108,J167,J217,J244,J252,J256)</f>
        <v>0</v>
      </c>
      <c s="293">
        <f>SUM(K7,K10,K13,K28,K36,K52,K68,K108,K167,K217,K244,K252,K256)</f>
        <v>0</v>
      </c>
      <c s="293">
        <f>SUM(L7,L10,L13,L28,L36,L52,L68,L108,L167,L217,L244,L252,L256)</f>
        <v>0</v>
      </c>
      <c s="293">
        <f>SUM(M7,M10,M13,M28,M36,M52,M68,M108,M167,M217,M244,M252,M256)</f>
        <v>5317</v>
      </c>
      <c s="293">
        <f>SUM(N7,N10,N13,N28,N36,N52,N68,N108,N167,N217,N244,N252,N256)</f>
        <v>4895</v>
      </c>
    </row>
    <row customHeight="1" ht="17.25">
      <c s="141">
        <v>201</v>
      </c>
      <c s="129" t="s">
        <v>1000</v>
      </c>
      <c s="293">
        <f>C8</f>
        <v>0</v>
      </c>
      <c s="293">
        <f>SUM(E7,G7:J7,L7)</f>
        <v>0</v>
      </c>
      <c s="293">
        <f>E8</f>
        <v>0</v>
      </c>
      <c s="293">
        <f>F8</f>
        <v>0</v>
      </c>
      <c s="293">
        <f>G8</f>
        <v>0</v>
      </c>
      <c s="293">
        <f>H8</f>
        <v>0</v>
      </c>
      <c s="293">
        <f>I8</f>
        <v>0</v>
      </c>
      <c s="293">
        <f>J8</f>
        <v>0</v>
      </c>
      <c s="293">
        <f>K8</f>
        <v>0</v>
      </c>
      <c s="293">
        <f>L8</f>
        <v>0</v>
      </c>
      <c s="293">
        <f>M8</f>
        <v>0</v>
      </c>
      <c s="293">
        <f>N8</f>
        <v>0</v>
      </c>
    </row>
    <row customHeight="1" ht="17.25">
      <c s="141">
        <v>20113</v>
      </c>
      <c s="129" t="s">
        <v>1092</v>
      </c>
      <c s="293">
        <f>C9</f>
        <v>0</v>
      </c>
      <c s="293">
        <f>SUM(E8,G8:J8,L8)</f>
        <v>0</v>
      </c>
      <c s="293">
        <f>E9</f>
        <v>0</v>
      </c>
      <c s="293">
        <f>F9</f>
        <v>0</v>
      </c>
      <c s="293">
        <f>G9</f>
        <v>0</v>
      </c>
      <c s="293">
        <f>H9</f>
        <v>0</v>
      </c>
      <c s="293">
        <f>I9</f>
        <v>0</v>
      </c>
      <c s="293">
        <f>J9</f>
        <v>0</v>
      </c>
      <c s="293">
        <f>K9</f>
        <v>0</v>
      </c>
      <c s="293">
        <f>L9</f>
        <v>0</v>
      </c>
      <c s="293">
        <f>M9</f>
        <v>0</v>
      </c>
      <c s="293">
        <f>N9</f>
        <v>0</v>
      </c>
    </row>
    <row customHeight="1" ht="17.25">
      <c s="141">
        <v>2011370</v>
      </c>
      <c s="127" t="s">
        <v>2306</v>
      </c>
      <c s="331"/>
      <c s="293">
        <f>SUM(E9,G9:J9,L9)</f>
        <v>0</v>
      </c>
      <c s="331"/>
      <c s="331"/>
      <c s="297"/>
      <c s="331"/>
      <c s="297"/>
      <c s="331"/>
      <c s="331"/>
      <c s="331"/>
      <c s="293">
        <f>SUM(C9:D9)</f>
        <v>0</v>
      </c>
      <c s="293">
        <f>L06!M8</f>
        <v>0</v>
      </c>
    </row>
    <row customHeight="1" ht="17.25">
      <c s="141">
        <v>204</v>
      </c>
      <c s="129" t="s">
        <v>1191</v>
      </c>
      <c s="293">
        <f>C11</f>
        <v>0</v>
      </c>
      <c s="293">
        <f>D11</f>
        <v>0</v>
      </c>
      <c s="293">
        <f>E11</f>
        <v>0</v>
      </c>
      <c s="293">
        <f>F11</f>
        <v>0</v>
      </c>
      <c s="293">
        <f>G11</f>
        <v>0</v>
      </c>
      <c s="293">
        <f>H11</f>
        <v>0</v>
      </c>
      <c s="293">
        <f>I11</f>
        <v>0</v>
      </c>
      <c s="293">
        <f>J11</f>
        <v>0</v>
      </c>
      <c s="293">
        <f>K11</f>
        <v>0</v>
      </c>
      <c s="293">
        <f>L11</f>
        <v>0</v>
      </c>
      <c s="293">
        <f>M11</f>
        <v>0</v>
      </c>
      <c s="293">
        <f>N11</f>
        <v>0</v>
      </c>
    </row>
    <row customHeight="1" ht="17.25">
      <c s="141">
        <v>20406</v>
      </c>
      <c s="129" t="s">
        <v>1235</v>
      </c>
      <c s="293">
        <f>C12</f>
        <v>0</v>
      </c>
      <c s="293">
        <f>D12</f>
        <v>0</v>
      </c>
      <c s="293">
        <f>E12</f>
        <v>0</v>
      </c>
      <c s="293">
        <f>F12</f>
        <v>0</v>
      </c>
      <c s="293">
        <f>G12</f>
        <v>0</v>
      </c>
      <c s="293">
        <f>H12</f>
        <v>0</v>
      </c>
      <c s="293">
        <f>I12</f>
        <v>0</v>
      </c>
      <c s="293">
        <f>J12</f>
        <v>0</v>
      </c>
      <c s="293">
        <f>K12</f>
        <v>0</v>
      </c>
      <c s="293">
        <f>L12</f>
        <v>0</v>
      </c>
      <c s="293">
        <f>M12</f>
        <v>0</v>
      </c>
      <c s="293">
        <f>N12</f>
        <v>0</v>
      </c>
    </row>
    <row customHeight="1" ht="17.25">
      <c s="141">
        <v>2040670</v>
      </c>
      <c s="127" t="s">
        <v>2311</v>
      </c>
      <c s="331"/>
      <c s="293">
        <f>SUM(E12,G12:J12,L12)</f>
        <v>0</v>
      </c>
      <c s="331"/>
      <c s="331"/>
      <c s="297"/>
      <c s="331"/>
      <c s="297"/>
      <c s="331"/>
      <c s="331"/>
      <c s="331"/>
      <c s="293">
        <f>SUM(C12:D12)</f>
        <v>0</v>
      </c>
      <c s="293">
        <f>L06!M14</f>
        <v>0</v>
      </c>
    </row>
    <row customHeight="1" ht="17.25">
      <c s="141">
        <v>205</v>
      </c>
      <c s="95" t="s">
        <v>1264</v>
      </c>
      <c s="293">
        <f>SUM(C14,C21)</f>
        <v>0</v>
      </c>
      <c s="293">
        <f>SUM(D14,D21)</f>
        <v>96</v>
      </c>
      <c s="293">
        <f>SUM(E14,E21)</f>
        <v>80</v>
      </c>
      <c s="293">
        <f>SUM(F14,F21)</f>
        <v>0</v>
      </c>
      <c s="293">
        <f>SUM(G14,G21)</f>
        <v>0</v>
      </c>
      <c s="293">
        <f>SUM(H14,H21)</f>
        <v>0</v>
      </c>
      <c s="293">
        <f>SUM(I14,I21)</f>
        <v>16</v>
      </c>
      <c s="293">
        <f>SUM(J14,J21)</f>
        <v>0</v>
      </c>
      <c s="293">
        <f>SUM(K14,K21)</f>
        <v>0</v>
      </c>
      <c s="293">
        <f>SUM(L14,L21)</f>
        <v>0</v>
      </c>
      <c s="293">
        <f>SUM(M14,M21)</f>
        <v>96</v>
      </c>
      <c s="293">
        <f>SUM(N14,N21)</f>
        <v>80</v>
      </c>
    </row>
    <row customHeight="1" ht="17.25">
      <c s="141">
        <v>20510</v>
      </c>
      <c s="95" t="s">
        <v>2313</v>
      </c>
      <c s="293">
        <f>SUM(C15:C20)</f>
        <v>0</v>
      </c>
      <c s="293">
        <f>SUM(D15:D20)</f>
        <v>96</v>
      </c>
      <c s="293">
        <f>SUM(E15:E20)</f>
        <v>80</v>
      </c>
      <c s="293">
        <f>SUM(F15:F20)</f>
        <v>0</v>
      </c>
      <c s="293">
        <f>SUM(G15:G20)</f>
        <v>0</v>
      </c>
      <c s="293">
        <f>SUM(H15:H20)</f>
        <v>0</v>
      </c>
      <c s="293">
        <f>SUM(I15:I20)</f>
        <v>16</v>
      </c>
      <c s="293">
        <f>SUM(J15:J20)</f>
        <v>0</v>
      </c>
      <c s="293">
        <f>SUM(K15:K20)</f>
        <v>0</v>
      </c>
      <c s="293">
        <f>SUM(L15:L20)</f>
        <v>0</v>
      </c>
      <c s="293">
        <f>SUM(M15:M20)</f>
        <v>96</v>
      </c>
      <c s="293">
        <f>SUM(N15:N20)</f>
        <v>80</v>
      </c>
    </row>
    <row customHeight="1" ht="17.25">
      <c s="141">
        <v>2051001</v>
      </c>
      <c s="92" t="s">
        <v>1305</v>
      </c>
      <c s="331"/>
      <c s="293">
        <f>SUM(E15,G15:J15,L15)</f>
        <v>0</v>
      </c>
      <c s="331"/>
      <c s="331"/>
      <c s="297"/>
      <c s="331"/>
      <c s="297"/>
      <c s="331"/>
      <c s="331"/>
      <c s="331"/>
      <c s="293">
        <f>SUM(C15:D15)</f>
        <v>0</v>
      </c>
      <c s="293">
        <f>L06!M17</f>
        <v>0</v>
      </c>
    </row>
    <row customHeight="1" ht="17.25">
      <c s="141">
        <v>2051002</v>
      </c>
      <c s="92" t="s">
        <v>1306</v>
      </c>
      <c s="331"/>
      <c s="293">
        <f>SUM(E16,G16:J16,L16)</f>
        <v>0</v>
      </c>
      <c s="331"/>
      <c s="331"/>
      <c s="297"/>
      <c s="331"/>
      <c s="297"/>
      <c s="331"/>
      <c s="331"/>
      <c s="331"/>
      <c s="293">
        <f>SUM(C16:D16)</f>
        <v>0</v>
      </c>
      <c s="293">
        <f>L06!M18</f>
        <v>0</v>
      </c>
    </row>
    <row customHeight="1" ht="17.25">
      <c s="141">
        <v>2051003</v>
      </c>
      <c s="92" t="s">
        <v>1307</v>
      </c>
      <c s="331"/>
      <c s="293">
        <f>SUM(E17,G17:J17,L17)</f>
        <v>80</v>
      </c>
      <c s="331">
        <v>80</v>
      </c>
      <c s="331"/>
      <c s="297"/>
      <c s="331"/>
      <c s="297"/>
      <c s="331"/>
      <c s="331"/>
      <c s="331"/>
      <c s="293">
        <f>SUM(C17:D17)</f>
        <v>80</v>
      </c>
      <c s="293">
        <f>L06!M19</f>
        <v>80</v>
      </c>
    </row>
    <row customHeight="1" ht="17.25">
      <c s="141">
        <v>2051004</v>
      </c>
      <c s="92" t="s">
        <v>1308</v>
      </c>
      <c s="331"/>
      <c s="293">
        <f>SUM(E18,G18:J18,L18)</f>
        <v>0</v>
      </c>
      <c s="331"/>
      <c s="331"/>
      <c s="297"/>
      <c s="331"/>
      <c s="297"/>
      <c s="331"/>
      <c s="331"/>
      <c s="331"/>
      <c s="293">
        <f>SUM(C18:D18)</f>
        <v>0</v>
      </c>
      <c s="293">
        <f>L06!M20</f>
        <v>0</v>
      </c>
    </row>
    <row customHeight="1" ht="17.25">
      <c s="141">
        <v>2051005</v>
      </c>
      <c s="92" t="s">
        <v>1309</v>
      </c>
      <c s="331"/>
      <c s="293">
        <f>SUM(E19,G19:J19,L19)</f>
        <v>0</v>
      </c>
      <c s="331"/>
      <c s="331"/>
      <c s="297"/>
      <c s="331"/>
      <c s="297"/>
      <c s="331"/>
      <c s="331"/>
      <c s="331"/>
      <c s="293">
        <f>SUM(C19:D19)</f>
        <v>0</v>
      </c>
      <c s="293">
        <f>L06!M21</f>
        <v>0</v>
      </c>
    </row>
    <row customHeight="1" ht="17.25">
      <c s="141">
        <v>2051099</v>
      </c>
      <c s="92" t="s">
        <v>2315</v>
      </c>
      <c s="331"/>
      <c s="293">
        <f>SUM(E20,G20:J20,L20)</f>
        <v>16</v>
      </c>
      <c s="331"/>
      <c s="331"/>
      <c s="297"/>
      <c s="331"/>
      <c s="297">
        <v>16</v>
      </c>
      <c s="331"/>
      <c s="331"/>
      <c s="331"/>
      <c s="293">
        <f>SUM(C20:D20)</f>
        <v>16</v>
      </c>
      <c s="293">
        <f>L06!M22</f>
        <v>0</v>
      </c>
    </row>
    <row customHeight="1" ht="17.25">
      <c s="141">
        <v>20511</v>
      </c>
      <c s="95" t="s">
        <v>2317</v>
      </c>
      <c s="293">
        <f>SUM(C22:C27)</f>
        <v>0</v>
      </c>
      <c s="293">
        <f>SUM(D22:D27)</f>
        <v>0</v>
      </c>
      <c s="293">
        <f>SUM(E22:E27)</f>
        <v>0</v>
      </c>
      <c s="293">
        <f>SUM(F22:F27)</f>
        <v>0</v>
      </c>
      <c s="293">
        <f>SUM(G22:G27)</f>
        <v>0</v>
      </c>
      <c s="293">
        <f>SUM(H22:H27)</f>
        <v>0</v>
      </c>
      <c s="293">
        <f>SUM(I22:I27)</f>
        <v>0</v>
      </c>
      <c s="293">
        <f>SUM(J22:J27)</f>
        <v>0</v>
      </c>
      <c s="293">
        <f>SUM(K22:K27)</f>
        <v>0</v>
      </c>
      <c s="293">
        <f>SUM(L22:L27)</f>
        <v>0</v>
      </c>
      <c s="293">
        <f>SUM(M22:M27)</f>
        <v>0</v>
      </c>
      <c s="293">
        <f>SUM(N22:N27)</f>
        <v>0</v>
      </c>
    </row>
    <row customHeight="1" ht="17.25">
      <c s="141">
        <v>2051101</v>
      </c>
      <c s="92" t="s">
        <v>1305</v>
      </c>
      <c s="331"/>
      <c s="293">
        <f>SUM(E22,G22:J22,L22)</f>
        <v>0</v>
      </c>
      <c s="331"/>
      <c s="331"/>
      <c s="297"/>
      <c s="331"/>
      <c s="297"/>
      <c s="331"/>
      <c s="331"/>
      <c s="331"/>
      <c s="293">
        <f>SUM(C22:D22)</f>
        <v>0</v>
      </c>
      <c s="293">
        <f>L06!M24</f>
        <v>0</v>
      </c>
    </row>
    <row customHeight="1" ht="17.25">
      <c s="141">
        <v>2051102</v>
      </c>
      <c s="92" t="s">
        <v>1306</v>
      </c>
      <c s="331"/>
      <c s="293">
        <f>SUM(E23,G23:J23,L23)</f>
        <v>0</v>
      </c>
      <c s="331"/>
      <c s="331"/>
      <c s="297"/>
      <c s="331"/>
      <c s="297"/>
      <c s="331"/>
      <c s="331"/>
      <c s="331"/>
      <c s="293">
        <f>SUM(C23:D23)</f>
        <v>0</v>
      </c>
      <c s="293">
        <f>L06!M25</f>
        <v>0</v>
      </c>
    </row>
    <row customHeight="1" ht="17.25">
      <c s="141">
        <v>2051103</v>
      </c>
      <c s="92" t="s">
        <v>1307</v>
      </c>
      <c s="331"/>
      <c s="293">
        <f>SUM(E24,G24:J24,L24)</f>
        <v>0</v>
      </c>
      <c s="331"/>
      <c s="331"/>
      <c s="297"/>
      <c s="331"/>
      <c s="297"/>
      <c s="331"/>
      <c s="331"/>
      <c s="331"/>
      <c s="293">
        <f>SUM(C24:D24)</f>
        <v>0</v>
      </c>
      <c s="293">
        <f>L06!M26</f>
        <v>0</v>
      </c>
    </row>
    <row customHeight="1" ht="17.25">
      <c s="141">
        <v>2051104</v>
      </c>
      <c s="92" t="s">
        <v>1308</v>
      </c>
      <c s="331"/>
      <c s="293">
        <f>SUM(E25,G25:J25,L25)</f>
        <v>0</v>
      </c>
      <c s="331"/>
      <c s="331"/>
      <c s="297"/>
      <c s="331"/>
      <c s="297"/>
      <c s="331"/>
      <c s="331"/>
      <c s="331"/>
      <c s="293">
        <f>SUM(C25:D25)</f>
        <v>0</v>
      </c>
      <c s="293">
        <f>L06!M27</f>
        <v>0</v>
      </c>
    </row>
    <row customHeight="1" ht="17.25">
      <c s="141">
        <v>2051105</v>
      </c>
      <c s="92" t="s">
        <v>1309</v>
      </c>
      <c s="331"/>
      <c s="293">
        <f>SUM(E26,G26:J26,L26)</f>
        <v>0</v>
      </c>
      <c s="331"/>
      <c s="331"/>
      <c s="297"/>
      <c s="331"/>
      <c s="297"/>
      <c s="331"/>
      <c s="331"/>
      <c s="331"/>
      <c s="293">
        <f>SUM(C26:D26)</f>
        <v>0</v>
      </c>
      <c s="293">
        <f>L06!M28</f>
        <v>0</v>
      </c>
    </row>
    <row customHeight="1" ht="17.25">
      <c s="141">
        <v>2051199</v>
      </c>
      <c s="92" t="s">
        <v>2319</v>
      </c>
      <c s="331"/>
      <c s="293">
        <f>SUM(E27,G27:J27,L27)</f>
        <v>0</v>
      </c>
      <c s="331"/>
      <c s="331"/>
      <c s="297"/>
      <c s="331"/>
      <c s="297"/>
      <c s="331"/>
      <c s="331"/>
      <c s="331"/>
      <c s="293">
        <f>SUM(C27:D27)</f>
        <v>0</v>
      </c>
      <c s="293">
        <f>L06!M29</f>
        <v>0</v>
      </c>
    </row>
    <row customHeight="1" ht="17.25">
      <c s="141">
        <v>206</v>
      </c>
      <c s="95" t="s">
        <v>1312</v>
      </c>
      <c s="293">
        <f>C29</f>
        <v>0</v>
      </c>
      <c s="293">
        <f>D29</f>
        <v>0</v>
      </c>
      <c s="293">
        <f>E29</f>
        <v>0</v>
      </c>
      <c s="293">
        <f>F29</f>
        <v>0</v>
      </c>
      <c s="293">
        <f>G29</f>
        <v>0</v>
      </c>
      <c s="293">
        <f>H29</f>
        <v>0</v>
      </c>
      <c s="293">
        <f>I29</f>
        <v>0</v>
      </c>
      <c s="293">
        <f>J29</f>
        <v>0</v>
      </c>
      <c s="293">
        <f>K29</f>
        <v>0</v>
      </c>
      <c s="293">
        <f>L29</f>
        <v>0</v>
      </c>
      <c s="293">
        <f>M29</f>
        <v>0</v>
      </c>
      <c s="293">
        <f>N29</f>
        <v>0</v>
      </c>
    </row>
    <row customHeight="1" ht="17.25">
      <c s="141">
        <v>20610</v>
      </c>
      <c s="95" t="s">
        <v>2321</v>
      </c>
      <c s="293">
        <f>SUM(C30:C35)</f>
        <v>0</v>
      </c>
      <c s="293">
        <f>SUM(D30:D35)</f>
        <v>0</v>
      </c>
      <c s="293">
        <f>SUM(E30:E35)</f>
        <v>0</v>
      </c>
      <c s="293">
        <f>SUM(F30:F35)</f>
        <v>0</v>
      </c>
      <c s="293">
        <f>SUM(G30:G35)</f>
        <v>0</v>
      </c>
      <c s="293">
        <f>SUM(H30:H35)</f>
        <v>0</v>
      </c>
      <c s="293">
        <f>SUM(I30:I35)</f>
        <v>0</v>
      </c>
      <c s="293">
        <f>SUM(J30:J35)</f>
        <v>0</v>
      </c>
      <c s="293">
        <f>SUM(K30:K35)</f>
        <v>0</v>
      </c>
      <c s="293">
        <f>SUM(L30:L35)</f>
        <v>0</v>
      </c>
      <c s="293">
        <f>SUM(M30:M35)</f>
        <v>0</v>
      </c>
      <c s="293">
        <f>SUM(N30:N35)</f>
        <v>0</v>
      </c>
    </row>
    <row customHeight="1" ht="17.25">
      <c s="141">
        <v>2061001</v>
      </c>
      <c s="92" t="s">
        <v>2323</v>
      </c>
      <c s="331"/>
      <c s="293">
        <f>SUM(E30,G30:J30,L30)</f>
        <v>0</v>
      </c>
      <c s="331"/>
      <c s="331"/>
      <c s="297"/>
      <c s="331"/>
      <c s="297"/>
      <c s="331"/>
      <c s="331"/>
      <c s="331"/>
      <c s="293">
        <f>SUM(C30:D30)</f>
        <v>0</v>
      </c>
      <c s="293">
        <f>L06!M32</f>
        <v>0</v>
      </c>
    </row>
    <row customHeight="1" ht="17.25">
      <c s="141">
        <v>2061002</v>
      </c>
      <c s="92" t="s">
        <v>2324</v>
      </c>
      <c s="331"/>
      <c s="293">
        <f>SUM(E31,G31:J31,L31)</f>
        <v>0</v>
      </c>
      <c s="331"/>
      <c s="331"/>
      <c s="297"/>
      <c s="331"/>
      <c s="297"/>
      <c s="331"/>
      <c s="331"/>
      <c s="331"/>
      <c s="293">
        <f>SUM(C31:D31)</f>
        <v>0</v>
      </c>
      <c s="293">
        <f>L06!M33</f>
        <v>0</v>
      </c>
    </row>
    <row customHeight="1" ht="17.25">
      <c s="141">
        <v>2061003</v>
      </c>
      <c s="92" t="s">
        <v>2325</v>
      </c>
      <c s="331"/>
      <c s="293">
        <f>SUM(E32,G32:J32,L32)</f>
        <v>0</v>
      </c>
      <c s="331"/>
      <c s="331"/>
      <c s="297"/>
      <c s="331"/>
      <c s="297"/>
      <c s="331"/>
      <c s="331"/>
      <c s="331"/>
      <c s="293">
        <f>SUM(C32:D32)</f>
        <v>0</v>
      </c>
      <c s="293">
        <f>L06!M34</f>
        <v>0</v>
      </c>
    </row>
    <row customHeight="1" ht="17.25">
      <c s="141">
        <v>2061004</v>
      </c>
      <c s="92" t="s">
        <v>2326</v>
      </c>
      <c s="331"/>
      <c s="293">
        <f>SUM(E33,G33:J33,L33)</f>
        <v>0</v>
      </c>
      <c s="331"/>
      <c s="331"/>
      <c s="297"/>
      <c s="331"/>
      <c s="297"/>
      <c s="331"/>
      <c s="331"/>
      <c s="331"/>
      <c s="293">
        <f>SUM(C33:D33)</f>
        <v>0</v>
      </c>
      <c s="293">
        <f>L06!M35</f>
        <v>0</v>
      </c>
    </row>
    <row customHeight="1" ht="17.25">
      <c s="141">
        <v>2061005</v>
      </c>
      <c s="92" t="s">
        <v>2327</v>
      </c>
      <c s="331"/>
      <c s="293">
        <f>SUM(E34,G34:J34,L34)</f>
        <v>0</v>
      </c>
      <c s="331"/>
      <c s="331"/>
      <c s="297"/>
      <c s="331"/>
      <c s="297"/>
      <c s="331"/>
      <c s="331"/>
      <c s="331"/>
      <c s="293">
        <f>SUM(C34:D34)</f>
        <v>0</v>
      </c>
      <c s="293">
        <f>L06!M36</f>
        <v>0</v>
      </c>
    </row>
    <row customHeight="1" ht="17.25">
      <c s="141">
        <v>2061099</v>
      </c>
      <c s="92" t="s">
        <v>2328</v>
      </c>
      <c s="331"/>
      <c s="293">
        <f>SUM(E35,G35:J35,L35)</f>
        <v>0</v>
      </c>
      <c s="331"/>
      <c s="331"/>
      <c s="297"/>
      <c s="331"/>
      <c s="297"/>
      <c s="331"/>
      <c s="331"/>
      <c s="331"/>
      <c s="293">
        <f>SUM(C35:D35)</f>
        <v>0</v>
      </c>
      <c s="293">
        <f>L06!M37</f>
        <v>0</v>
      </c>
    </row>
    <row customHeight="1" ht="17.25">
      <c s="141">
        <v>207</v>
      </c>
      <c s="95" t="s">
        <v>1359</v>
      </c>
      <c s="293">
        <f>SUM(C37,C40,C47)</f>
        <v>0</v>
      </c>
      <c s="293">
        <f>SUM(D37,D40,D47)</f>
        <v>26</v>
      </c>
      <c s="293">
        <f>SUM(E37,E40,E47)</f>
        <v>25</v>
      </c>
      <c s="293">
        <f>SUM(F37,F40,F47)</f>
        <v>0</v>
      </c>
      <c s="293">
        <f>SUM(G37,G40,G47)</f>
        <v>1</v>
      </c>
      <c s="293">
        <f>SUM(H37,H40,H47)</f>
        <v>0</v>
      </c>
      <c s="293">
        <f>SUM(I37,I40,I47)</f>
        <v>0</v>
      </c>
      <c s="293">
        <f>SUM(J37,J40,J47)</f>
        <v>0</v>
      </c>
      <c s="293">
        <f>SUM(K37,K40,K47)</f>
        <v>0</v>
      </c>
      <c s="293">
        <f>SUM(L37,L40,L47)</f>
        <v>0</v>
      </c>
      <c s="293">
        <f>SUM(M37,M40,M47)</f>
        <v>26</v>
      </c>
      <c s="293">
        <f>SUM(N37,N40,N47)</f>
        <v>1</v>
      </c>
    </row>
    <row customHeight="1" ht="17.25">
      <c s="141">
        <v>20703</v>
      </c>
      <c s="95" t="s">
        <v>1376</v>
      </c>
      <c s="293">
        <f>SUM(C38:C39)</f>
        <v>0</v>
      </c>
      <c s="293">
        <f>SUM(D38:D39)</f>
        <v>0</v>
      </c>
      <c s="293">
        <f>SUM(E38:E39)</f>
        <v>0</v>
      </c>
      <c s="293">
        <f>SUM(F38:F39)</f>
        <v>0</v>
      </c>
      <c s="293">
        <f>SUM(G38:G39)</f>
        <v>0</v>
      </c>
      <c s="293">
        <f>SUM(H38:H39)</f>
        <v>0</v>
      </c>
      <c s="293">
        <f>SUM(I38:I39)</f>
        <v>0</v>
      </c>
      <c s="293">
        <f>SUM(J38:J39)</f>
        <v>0</v>
      </c>
      <c s="293">
        <f>SUM(K38:K39)</f>
        <v>0</v>
      </c>
      <c s="293">
        <f>SUM(L38:L39)</f>
        <v>0</v>
      </c>
      <c s="293">
        <f>SUM(M38:M39)</f>
        <v>0</v>
      </c>
      <c s="293">
        <f>SUM(N38:N39)</f>
        <v>0</v>
      </c>
    </row>
    <row customHeight="1" ht="17.25">
      <c s="141">
        <v>2070370</v>
      </c>
      <c s="92" t="s">
        <v>2331</v>
      </c>
      <c s="331"/>
      <c s="293">
        <f>SUM(E38,G38:J38,L38)</f>
        <v>0</v>
      </c>
      <c s="331"/>
      <c s="331"/>
      <c s="297"/>
      <c s="331"/>
      <c s="297"/>
      <c s="331"/>
      <c s="331"/>
      <c s="331"/>
      <c s="293">
        <f>SUM(C38:D38)</f>
        <v>0</v>
      </c>
      <c s="293">
        <f>L06!M40</f>
        <v>0</v>
      </c>
    </row>
    <row customHeight="1" ht="17.25">
      <c s="141">
        <v>2070371</v>
      </c>
      <c s="92" t="s">
        <v>2333</v>
      </c>
      <c s="331"/>
      <c s="293">
        <f>SUM(E39,G39:J39,L39)</f>
        <v>0</v>
      </c>
      <c s="331"/>
      <c s="331"/>
      <c s="297"/>
      <c s="331"/>
      <c s="297"/>
      <c s="331"/>
      <c s="331"/>
      <c s="331"/>
      <c s="293">
        <f>SUM(C39:D39)</f>
        <v>0</v>
      </c>
      <c s="293">
        <f>L06!M41</f>
        <v>0</v>
      </c>
    </row>
    <row customHeight="1" ht="17.25">
      <c s="141">
        <v>20706</v>
      </c>
      <c s="95" t="s">
        <v>2335</v>
      </c>
      <c s="293">
        <f>SUM(C41:C46)</f>
        <v>0</v>
      </c>
      <c s="293">
        <f>SUM(D41:D46)</f>
        <v>26</v>
      </c>
      <c s="293">
        <f>SUM(E41:E46)</f>
        <v>25</v>
      </c>
      <c s="293">
        <f>SUM(F41:F46)</f>
        <v>0</v>
      </c>
      <c s="293">
        <f>SUM(G41:G46)</f>
        <v>1</v>
      </c>
      <c s="293">
        <f>SUM(H41:H46)</f>
        <v>0</v>
      </c>
      <c s="293">
        <f>SUM(I41:I46)</f>
        <v>0</v>
      </c>
      <c s="293">
        <f>SUM(J41:J46)</f>
        <v>0</v>
      </c>
      <c s="293">
        <f>SUM(K41:K46)</f>
        <v>0</v>
      </c>
      <c s="293">
        <f>SUM(L41:L46)</f>
        <v>0</v>
      </c>
      <c s="293">
        <f>SUM(M41:M46)</f>
        <v>26</v>
      </c>
      <c s="293">
        <f>SUM(N41:N46)</f>
        <v>1</v>
      </c>
    </row>
    <row customHeight="1" ht="17.25">
      <c s="141">
        <v>2070601</v>
      </c>
      <c s="92" t="s">
        <v>2338</v>
      </c>
      <c s="331"/>
      <c s="293">
        <f>SUM(E41,G41:J41,L41)</f>
        <v>20</v>
      </c>
      <c s="331">
        <v>20</v>
      </c>
      <c s="331"/>
      <c s="297"/>
      <c s="331"/>
      <c s="297"/>
      <c s="331"/>
      <c s="331"/>
      <c s="331"/>
      <c s="293">
        <f>SUM(C41:D41)</f>
        <v>20</v>
      </c>
      <c s="293">
        <f>L06!M43</f>
        <v>0</v>
      </c>
    </row>
    <row customHeight="1" ht="17.25">
      <c s="141">
        <v>2070602</v>
      </c>
      <c s="92" t="s">
        <v>2341</v>
      </c>
      <c s="331"/>
      <c s="293">
        <f>SUM(E42,G42:J42,L42)</f>
        <v>0</v>
      </c>
      <c s="331"/>
      <c s="331"/>
      <c s="297"/>
      <c s="331"/>
      <c s="297"/>
      <c s="331"/>
      <c s="331"/>
      <c s="331"/>
      <c s="293">
        <f>SUM(C42:D42)</f>
        <v>0</v>
      </c>
      <c s="293">
        <f>L06!M44</f>
        <v>0</v>
      </c>
    </row>
    <row customHeight="1" ht="17.25">
      <c s="141">
        <v>2070603</v>
      </c>
      <c s="92" t="s">
        <v>2344</v>
      </c>
      <c s="331"/>
      <c s="293">
        <f>SUM(E43,G43:J43,L43)</f>
        <v>0</v>
      </c>
      <c s="331"/>
      <c s="331"/>
      <c s="297"/>
      <c s="331"/>
      <c s="297"/>
      <c s="331"/>
      <c s="331"/>
      <c s="331"/>
      <c s="293">
        <f>SUM(C43:D43)</f>
        <v>0</v>
      </c>
      <c s="293">
        <f>L06!M45</f>
        <v>0</v>
      </c>
    </row>
    <row customHeight="1" ht="17.25">
      <c s="141">
        <v>2070604</v>
      </c>
      <c s="92" t="s">
        <v>2346</v>
      </c>
      <c s="331"/>
      <c s="293">
        <f>SUM(E44,G44:J44,L44)</f>
        <v>0</v>
      </c>
      <c s="331"/>
      <c s="331"/>
      <c s="297"/>
      <c s="331"/>
      <c s="297"/>
      <c s="331"/>
      <c s="331"/>
      <c s="331"/>
      <c s="293">
        <f>SUM(C44:D44)</f>
        <v>0</v>
      </c>
      <c s="293">
        <f>L06!M46</f>
        <v>0</v>
      </c>
    </row>
    <row customHeight="1" ht="17.25">
      <c s="141">
        <v>2070605</v>
      </c>
      <c s="92" t="s">
        <v>2347</v>
      </c>
      <c s="331"/>
      <c s="293">
        <f>SUM(E45,G45:J45,L45)</f>
        <v>0</v>
      </c>
      <c s="331"/>
      <c s="331"/>
      <c s="297"/>
      <c s="331"/>
      <c s="297"/>
      <c s="331"/>
      <c s="331"/>
      <c s="331"/>
      <c s="293">
        <f>SUM(C45:D45)</f>
        <v>0</v>
      </c>
      <c s="293">
        <f>L06!M47</f>
        <v>0</v>
      </c>
    </row>
    <row customHeight="1" ht="17.25">
      <c s="141">
        <v>2070699</v>
      </c>
      <c s="92" t="s">
        <v>2348</v>
      </c>
      <c s="331"/>
      <c s="293">
        <f>SUM(E46,G46:J46,L46)</f>
        <v>6</v>
      </c>
      <c s="331">
        <v>5</v>
      </c>
      <c s="331"/>
      <c s="297">
        <v>1</v>
      </c>
      <c s="331"/>
      <c s="297"/>
      <c s="331"/>
      <c s="331"/>
      <c s="331"/>
      <c s="293">
        <f>SUM(C46:D46)</f>
        <v>6</v>
      </c>
      <c s="293">
        <f>L06!M48</f>
        <v>1</v>
      </c>
    </row>
    <row customHeight="1" ht="17.25">
      <c s="141">
        <v>20707</v>
      </c>
      <c s="95" t="s">
        <v>2350</v>
      </c>
      <c s="293">
        <f>SUM(C48:C51)</f>
        <v>0</v>
      </c>
      <c s="293">
        <f>SUM(D48:D51)</f>
        <v>0</v>
      </c>
      <c s="293">
        <f>SUM(E48:E51)</f>
        <v>0</v>
      </c>
      <c s="293">
        <f>SUM(F48:F51)</f>
        <v>0</v>
      </c>
      <c s="293">
        <f>SUM(G48:G51)</f>
        <v>0</v>
      </c>
      <c s="293">
        <f>SUM(H48:H51)</f>
        <v>0</v>
      </c>
      <c s="293">
        <f>SUM(I48:I51)</f>
        <v>0</v>
      </c>
      <c s="293">
        <f>SUM(J48:J51)</f>
        <v>0</v>
      </c>
      <c s="293">
        <f>SUM(K48:K51)</f>
        <v>0</v>
      </c>
      <c s="293">
        <f>SUM(L48:L51)</f>
        <v>0</v>
      </c>
      <c s="293">
        <f>SUM(M48:M51)</f>
        <v>0</v>
      </c>
      <c s="293">
        <f>SUM(N48:N51)</f>
        <v>0</v>
      </c>
    </row>
    <row customHeight="1" ht="17.25">
      <c s="141">
        <v>2070701</v>
      </c>
      <c s="92" t="s">
        <v>2353</v>
      </c>
      <c s="331"/>
      <c s="293">
        <f>SUM(E48,G48:J48,L48)</f>
        <v>0</v>
      </c>
      <c s="331"/>
      <c s="331"/>
      <c s="297"/>
      <c s="331"/>
      <c s="297"/>
      <c s="331"/>
      <c s="331"/>
      <c s="331"/>
      <c s="293">
        <f>SUM(C48:D48)</f>
        <v>0</v>
      </c>
      <c s="293">
        <f>L06!M50</f>
        <v>0</v>
      </c>
    </row>
    <row customHeight="1" ht="17.25">
      <c s="141">
        <v>2070702</v>
      </c>
      <c s="92" t="s">
        <v>2356</v>
      </c>
      <c s="331"/>
      <c s="293">
        <f>SUM(E49,G49:J49,L49)</f>
        <v>0</v>
      </c>
      <c s="331"/>
      <c s="331"/>
      <c s="297"/>
      <c s="331"/>
      <c s="297"/>
      <c s="331"/>
      <c s="331"/>
      <c s="331"/>
      <c s="293">
        <f>SUM(C49:D49)</f>
        <v>0</v>
      </c>
      <c s="293">
        <f>L06!M51</f>
        <v>0</v>
      </c>
    </row>
    <row customHeight="1" ht="17.25">
      <c s="141">
        <v>2070703</v>
      </c>
      <c s="92" t="s">
        <v>2358</v>
      </c>
      <c s="331"/>
      <c s="293">
        <f>SUM(E50,G50:J50,L50)</f>
        <v>0</v>
      </c>
      <c s="331"/>
      <c s="331"/>
      <c s="297"/>
      <c s="331"/>
      <c s="297"/>
      <c s="331"/>
      <c s="331"/>
      <c s="331"/>
      <c s="293">
        <f>SUM(C50:D50)</f>
        <v>0</v>
      </c>
      <c s="293">
        <f>L06!M52</f>
        <v>0</v>
      </c>
    </row>
    <row customHeight="1" ht="17.25">
      <c s="141">
        <v>2070799</v>
      </c>
      <c s="92" t="s">
        <v>2359</v>
      </c>
      <c s="331"/>
      <c s="293">
        <f>SUM(E51,G51:J51,L51)</f>
        <v>0</v>
      </c>
      <c s="331"/>
      <c s="331"/>
      <c s="297"/>
      <c s="331"/>
      <c s="297"/>
      <c s="331"/>
      <c s="331"/>
      <c s="331"/>
      <c s="293">
        <f>SUM(C51:D51)</f>
        <v>0</v>
      </c>
      <c s="293">
        <f>L06!M53</f>
        <v>0</v>
      </c>
    </row>
    <row customHeight="1" ht="17.25">
      <c s="141">
        <v>208</v>
      </c>
      <c s="95" t="s">
        <v>1399</v>
      </c>
      <c s="293">
        <f>SUM(C53,C60,C64)</f>
        <v>0</v>
      </c>
      <c s="293">
        <f>SUM(D53,D60,D64)</f>
        <v>1119</v>
      </c>
      <c s="293">
        <f>SUM(E53,E60,E64)</f>
        <v>1096</v>
      </c>
      <c s="293">
        <f>SUM(F53,F60,F64)</f>
        <v>0</v>
      </c>
      <c s="293">
        <f>SUM(G53,G60,G64)</f>
        <v>15</v>
      </c>
      <c s="293">
        <f>SUM(H53,H60,H64)</f>
        <v>8</v>
      </c>
      <c s="293">
        <f>SUM(I53,I60,I64)</f>
        <v>0</v>
      </c>
      <c s="293">
        <f>SUM(J53,J60,J64)</f>
        <v>0</v>
      </c>
      <c s="293">
        <f>SUM(K53,K60,K64)</f>
        <v>0</v>
      </c>
      <c s="293">
        <f>SUM(L53,L60,L64)</f>
        <v>0</v>
      </c>
      <c s="293">
        <f>SUM(M53,M60,M64)</f>
        <v>1119</v>
      </c>
      <c s="293">
        <f>SUM(N53,N60,N64)</f>
        <v>1119</v>
      </c>
    </row>
    <row customHeight="1" ht="17.25">
      <c s="141">
        <v>20811</v>
      </c>
      <c s="95" t="s">
        <v>1467</v>
      </c>
      <c s="293">
        <f>C54</f>
        <v>0</v>
      </c>
      <c s="293">
        <f>D54</f>
        <v>27</v>
      </c>
      <c s="293">
        <f>E54</f>
        <v>4</v>
      </c>
      <c s="293">
        <f>F54</f>
        <v>0</v>
      </c>
      <c s="293">
        <f>G54</f>
        <v>15</v>
      </c>
      <c s="293">
        <f>H54</f>
        <v>8</v>
      </c>
      <c s="293">
        <f>I54</f>
        <v>0</v>
      </c>
      <c s="293">
        <f>J54</f>
        <v>0</v>
      </c>
      <c s="293">
        <f>K54</f>
        <v>0</v>
      </c>
      <c s="293">
        <f>L54</f>
        <v>0</v>
      </c>
      <c s="293">
        <f>M54</f>
        <v>27</v>
      </c>
      <c s="293">
        <f>N54</f>
        <v>27</v>
      </c>
    </row>
    <row customHeight="1" ht="17.25">
      <c s="141"/>
      <c s="92" t="s">
        <v>2361</v>
      </c>
      <c s="293">
        <f>SUM(C55:C59)</f>
        <v>0</v>
      </c>
      <c s="293">
        <f>SUM(D55:D59)</f>
        <v>27</v>
      </c>
      <c s="293">
        <f>SUM(E55:E59)</f>
        <v>4</v>
      </c>
      <c s="293">
        <f>SUM(F55:F59)</f>
        <v>0</v>
      </c>
      <c s="293">
        <f>SUM(G55:G59)</f>
        <v>15</v>
      </c>
      <c s="293">
        <f>SUM(H55:H59)</f>
        <v>8</v>
      </c>
      <c s="293">
        <f>SUM(I55:I59)</f>
        <v>0</v>
      </c>
      <c s="293">
        <f>SUM(J55:J59)</f>
        <v>0</v>
      </c>
      <c s="293">
        <f>SUM(K55:K59)</f>
        <v>0</v>
      </c>
      <c s="293">
        <f>SUM(L55:L59)</f>
        <v>0</v>
      </c>
      <c s="293">
        <f>SUM(M55:M59)</f>
        <v>27</v>
      </c>
      <c s="293">
        <f>SUM(N55:N59)</f>
        <v>27</v>
      </c>
    </row>
    <row customHeight="1" ht="17.25">
      <c s="141">
        <v>2081160</v>
      </c>
      <c s="92" t="s">
        <v>2363</v>
      </c>
      <c s="331"/>
      <c s="293">
        <f>SUM(E55,G55:J55,L55)</f>
        <v>0</v>
      </c>
      <c s="331"/>
      <c s="331"/>
      <c s="297"/>
      <c s="331"/>
      <c s="297"/>
      <c s="331"/>
      <c s="331"/>
      <c s="331"/>
      <c s="293">
        <f>SUM(C55:D55)</f>
        <v>0</v>
      </c>
      <c s="293">
        <f>L06!M57</f>
        <v>0</v>
      </c>
    </row>
    <row customHeight="1" ht="17.25">
      <c s="141">
        <v>2081161</v>
      </c>
      <c s="92" t="s">
        <v>2364</v>
      </c>
      <c s="331"/>
      <c s="293">
        <f>SUM(E56,G56:J56,L56)</f>
        <v>0</v>
      </c>
      <c s="331"/>
      <c s="331"/>
      <c s="297"/>
      <c s="331"/>
      <c s="297"/>
      <c s="331"/>
      <c s="331"/>
      <c s="331"/>
      <c s="293">
        <f>SUM(C56:D56)</f>
        <v>0</v>
      </c>
      <c s="293">
        <f>L06!M58</f>
        <v>0</v>
      </c>
    </row>
    <row customHeight="1" ht="17.25">
      <c s="141">
        <v>2081162</v>
      </c>
      <c s="92" t="s">
        <v>2365</v>
      </c>
      <c s="331"/>
      <c s="293">
        <f>SUM(E57,G57:J57,L57)</f>
        <v>0</v>
      </c>
      <c s="331"/>
      <c s="331"/>
      <c s="297"/>
      <c s="331"/>
      <c s="297"/>
      <c s="331"/>
      <c s="331"/>
      <c s="331"/>
      <c s="293">
        <f>SUM(C57:D57)</f>
        <v>0</v>
      </c>
      <c s="293">
        <f>L06!M59</f>
        <v>0</v>
      </c>
    </row>
    <row customHeight="1" ht="17.25">
      <c s="141">
        <v>2081163</v>
      </c>
      <c s="92" t="s">
        <v>2366</v>
      </c>
      <c s="331"/>
      <c s="293">
        <f>SUM(E58,G58:J58,L58)</f>
        <v>0</v>
      </c>
      <c s="331"/>
      <c s="331"/>
      <c s="297"/>
      <c s="331"/>
      <c s="297"/>
      <c s="331"/>
      <c s="331"/>
      <c s="331"/>
      <c s="293">
        <f>SUM(C58:D58)</f>
        <v>0</v>
      </c>
      <c s="293">
        <f>L06!M60</f>
        <v>0</v>
      </c>
    </row>
    <row customHeight="1" ht="17.25">
      <c s="141">
        <v>2081169</v>
      </c>
      <c s="92" t="s">
        <v>2367</v>
      </c>
      <c s="331"/>
      <c s="293">
        <f>SUM(E59,G59:J59,L59)</f>
        <v>27</v>
      </c>
      <c s="331">
        <v>4</v>
      </c>
      <c s="331"/>
      <c s="297">
        <v>15</v>
      </c>
      <c s="331">
        <v>8</v>
      </c>
      <c s="297"/>
      <c s="331"/>
      <c s="331"/>
      <c s="331"/>
      <c s="293">
        <f>SUM(C59:D59)</f>
        <v>27</v>
      </c>
      <c s="293">
        <f>L06!M61</f>
        <v>27</v>
      </c>
    </row>
    <row customHeight="1" ht="17.25">
      <c s="141">
        <v>20822</v>
      </c>
      <c s="95" t="s">
        <v>2369</v>
      </c>
      <c s="293">
        <f>SUM(C61:C63)</f>
        <v>0</v>
      </c>
      <c s="293">
        <f>SUM(D61:D63)</f>
        <v>1069</v>
      </c>
      <c s="293">
        <f>SUM(E61:E63)</f>
        <v>1069</v>
      </c>
      <c s="293">
        <f>SUM(F61:F63)</f>
        <v>0</v>
      </c>
      <c s="293">
        <f>SUM(G61:G63)</f>
        <v>0</v>
      </c>
      <c s="293">
        <f>SUM(H61:H63)</f>
        <v>0</v>
      </c>
      <c s="293">
        <f>SUM(I61:I63)</f>
        <v>0</v>
      </c>
      <c s="293">
        <f>SUM(J61:J63)</f>
        <v>0</v>
      </c>
      <c s="293">
        <f>SUM(K61:K63)</f>
        <v>0</v>
      </c>
      <c s="293">
        <f>SUM(L61:L63)</f>
        <v>0</v>
      </c>
      <c s="293">
        <f>SUM(M61:M63)</f>
        <v>1069</v>
      </c>
      <c s="293">
        <f>SUM(N61:N63)</f>
        <v>1069</v>
      </c>
    </row>
    <row customHeight="1" ht="17.25">
      <c s="141">
        <v>2082201</v>
      </c>
      <c s="92" t="s">
        <v>2371</v>
      </c>
      <c s="331"/>
      <c s="293">
        <f>SUM(E61,G61:J61,L61)</f>
        <v>861</v>
      </c>
      <c s="331">
        <v>861</v>
      </c>
      <c s="331"/>
      <c s="297"/>
      <c s="331"/>
      <c s="297"/>
      <c s="331"/>
      <c s="331"/>
      <c s="331"/>
      <c s="293">
        <f>SUM(C61:D61)</f>
        <v>861</v>
      </c>
      <c s="293">
        <f>L06!M63</f>
        <v>861</v>
      </c>
    </row>
    <row customHeight="1" ht="17.25">
      <c s="141">
        <v>2082202</v>
      </c>
      <c s="92" t="s">
        <v>2372</v>
      </c>
      <c s="331"/>
      <c s="293">
        <f>SUM(E62,G62:J62,L62)</f>
        <v>208</v>
      </c>
      <c s="331">
        <v>208</v>
      </c>
      <c s="331"/>
      <c s="297"/>
      <c s="331"/>
      <c s="297"/>
      <c s="331"/>
      <c s="331"/>
      <c s="331"/>
      <c s="293">
        <f>SUM(C62:D62)</f>
        <v>208</v>
      </c>
      <c s="293">
        <f>L06!M64</f>
        <v>208</v>
      </c>
    </row>
    <row customHeight="1" ht="17.25">
      <c s="141">
        <v>2082299</v>
      </c>
      <c s="92" t="s">
        <v>2373</v>
      </c>
      <c s="331"/>
      <c s="293">
        <f>SUM(E63,G63:J63,L63)</f>
        <v>0</v>
      </c>
      <c s="331"/>
      <c s="331"/>
      <c s="297"/>
      <c s="331"/>
      <c s="297"/>
      <c s="331"/>
      <c s="331"/>
      <c s="331"/>
      <c s="293">
        <f>SUM(C63:D63)</f>
        <v>0</v>
      </c>
      <c s="293">
        <f>L06!M65</f>
        <v>0</v>
      </c>
    </row>
    <row customHeight="1" ht="17.25">
      <c s="141">
        <v>20823</v>
      </c>
      <c s="95" t="s">
        <v>2375</v>
      </c>
      <c s="293">
        <f>SUM(C65:C67)</f>
        <v>0</v>
      </c>
      <c s="293">
        <f>SUM(D65:D67)</f>
        <v>23</v>
      </c>
      <c s="293">
        <f>SUM(E65:E67)</f>
        <v>23</v>
      </c>
      <c s="293">
        <f>SUM(F65:F67)</f>
        <v>0</v>
      </c>
      <c s="293">
        <f>SUM(G65:G67)</f>
        <v>0</v>
      </c>
      <c s="293">
        <f>SUM(H65:H67)</f>
        <v>0</v>
      </c>
      <c s="293">
        <f>SUM(I65:I67)</f>
        <v>0</v>
      </c>
      <c s="293">
        <f>SUM(J65:J67)</f>
        <v>0</v>
      </c>
      <c s="293">
        <f>SUM(K65:K67)</f>
        <v>0</v>
      </c>
      <c s="293">
        <f>SUM(L65:L67)</f>
        <v>0</v>
      </c>
      <c s="293">
        <f>SUM(M65:M67)</f>
        <v>23</v>
      </c>
      <c s="293">
        <f>SUM(N65:N67)</f>
        <v>23</v>
      </c>
    </row>
    <row customHeight="1" ht="17.25">
      <c s="141">
        <v>2082301</v>
      </c>
      <c s="92" t="s">
        <v>2371</v>
      </c>
      <c s="331"/>
      <c s="293">
        <f>SUM(E65,G65:J65,L65)</f>
        <v>0</v>
      </c>
      <c s="331"/>
      <c s="331"/>
      <c s="297"/>
      <c s="331"/>
      <c s="297"/>
      <c s="331"/>
      <c s="331"/>
      <c s="331"/>
      <c s="293">
        <f>SUM(C65:D65)</f>
        <v>0</v>
      </c>
      <c s="293">
        <f>L06!M67</f>
        <v>0</v>
      </c>
    </row>
    <row customHeight="1" ht="17.25">
      <c s="141">
        <v>2082302</v>
      </c>
      <c s="92" t="s">
        <v>2372</v>
      </c>
      <c s="331"/>
      <c s="293">
        <f>SUM(E66,G66:J66,L66)</f>
        <v>23</v>
      </c>
      <c s="331">
        <v>23</v>
      </c>
      <c s="331"/>
      <c s="297"/>
      <c s="331"/>
      <c s="297"/>
      <c s="331"/>
      <c s="331"/>
      <c s="331"/>
      <c s="293">
        <f>SUM(C66:D66)</f>
        <v>23</v>
      </c>
      <c s="293">
        <f>L06!M68</f>
        <v>23</v>
      </c>
    </row>
    <row customHeight="1" ht="17.25">
      <c s="141">
        <v>2082399</v>
      </c>
      <c s="92" t="s">
        <v>2377</v>
      </c>
      <c s="331"/>
      <c s="293">
        <f>SUM(E67,G67:J67,L67)</f>
        <v>0</v>
      </c>
      <c s="331"/>
      <c s="331"/>
      <c s="297"/>
      <c s="331"/>
      <c s="297"/>
      <c s="331"/>
      <c s="331"/>
      <c s="331"/>
      <c s="293">
        <f>SUM(C67:D67)</f>
        <v>0</v>
      </c>
      <c s="293">
        <f>L06!M69</f>
        <v>0</v>
      </c>
    </row>
    <row customHeight="1" ht="17.25">
      <c s="141">
        <v>212</v>
      </c>
      <c s="95" t="s">
        <v>1620</v>
      </c>
      <c s="293">
        <f>SUM(C69,C76,C86,C92,C96:C97,C102)</f>
        <v>0</v>
      </c>
      <c s="293">
        <f>SUM(E68,G68:J68,L68)</f>
        <v>1507</v>
      </c>
      <c s="293">
        <f>SUM(E69,E76,E86,E92,E96:E97,E102)</f>
        <v>639</v>
      </c>
      <c s="293">
        <f>SUM(F69,F76,F86,F92,F96:F97,F102)</f>
        <v>0</v>
      </c>
      <c s="293">
        <f>SUM(G69,G76,G86,G92,G96:G97,G102)</f>
        <v>48</v>
      </c>
      <c s="293">
        <f>SUM(H69,H76,H86,H92,H96:H97,H102)</f>
        <v>750</v>
      </c>
      <c s="293">
        <f>SUM(I69,I76,I86,I92,I96:I97,I102)</f>
        <v>70</v>
      </c>
      <c s="293">
        <f>SUM(J69,J76,J86,J92,J96:J97,J102)</f>
        <v>0</v>
      </c>
      <c s="293">
        <f>SUM(K69,K76,K86,K92,K96:K97,K102)</f>
        <v>0</v>
      </c>
      <c s="293">
        <f>SUM(L69,L76,L86,L92,L96:L97,L102)</f>
        <v>0</v>
      </c>
      <c s="293">
        <f>SUM(M69,M76,M86,M92,M96:M97,M102)</f>
        <v>1507</v>
      </c>
      <c s="293">
        <f>SUM(N69,N76,N86,N92,N96:N97,N102)</f>
        <v>1437</v>
      </c>
    </row>
    <row customHeight="1" ht="17.25">
      <c s="141">
        <v>21207</v>
      </c>
      <c s="95" t="s">
        <v>2379</v>
      </c>
      <c s="293">
        <f>SUM(C70:C75)</f>
        <v>0</v>
      </c>
      <c s="293">
        <f>SUM(E69,G69:J69,L69)</f>
        <v>111</v>
      </c>
      <c s="293">
        <f>SUM(E70:E75)</f>
        <v>111</v>
      </c>
      <c s="293">
        <f>SUM(F70:F75)</f>
        <v>0</v>
      </c>
      <c s="293">
        <f>SUM(G70:G75)</f>
        <v>0</v>
      </c>
      <c s="293">
        <f>SUM(H70:H75)</f>
        <v>0</v>
      </c>
      <c s="293">
        <f>SUM(I70:I75)</f>
        <v>0</v>
      </c>
      <c s="293">
        <f>SUM(J70:J75)</f>
        <v>0</v>
      </c>
      <c s="293">
        <f>SUM(K70:K75)</f>
        <v>0</v>
      </c>
      <c s="293">
        <f>SUM(L70:L75)</f>
        <v>0</v>
      </c>
      <c s="293">
        <f>SUM(M70:M75)</f>
        <v>111</v>
      </c>
      <c s="293">
        <f>SUM(N70:N75)</f>
        <v>111</v>
      </c>
    </row>
    <row customHeight="1" ht="17.25">
      <c s="141">
        <v>2120701</v>
      </c>
      <c s="92" t="s">
        <v>2382</v>
      </c>
      <c s="331"/>
      <c s="293">
        <f>SUM(E70,G70:J70,L70)</f>
        <v>0</v>
      </c>
      <c s="331"/>
      <c s="331"/>
      <c s="297"/>
      <c s="331"/>
      <c s="297"/>
      <c s="331"/>
      <c s="331"/>
      <c s="331"/>
      <c s="293">
        <f>SUM(C70:D70)</f>
        <v>0</v>
      </c>
      <c s="293">
        <f>L06!M72</f>
        <v>0</v>
      </c>
    </row>
    <row customHeight="1" ht="17.25">
      <c s="141">
        <v>2120702</v>
      </c>
      <c s="92" t="s">
        <v>2071</v>
      </c>
      <c s="331"/>
      <c s="293">
        <f>SUM(E71,G71:J71,L71)</f>
        <v>111</v>
      </c>
      <c s="331">
        <v>111</v>
      </c>
      <c s="331"/>
      <c s="297"/>
      <c s="331"/>
      <c s="297"/>
      <c s="331"/>
      <c s="331"/>
      <c s="331"/>
      <c s="293">
        <f>SUM(C71:D71)</f>
        <v>111</v>
      </c>
      <c s="293">
        <f>L06!M73</f>
        <v>111</v>
      </c>
    </row>
    <row customHeight="1" ht="17.25">
      <c s="141">
        <v>2120703</v>
      </c>
      <c s="92" t="s">
        <v>2385</v>
      </c>
      <c s="331"/>
      <c s="293">
        <f>SUM(E72,G72:J72,L72)</f>
        <v>0</v>
      </c>
      <c s="331"/>
      <c s="331"/>
      <c s="297"/>
      <c s="331"/>
      <c s="297"/>
      <c s="331"/>
      <c s="331"/>
      <c s="331"/>
      <c s="293">
        <f>SUM(C72:D72)</f>
        <v>0</v>
      </c>
      <c s="293">
        <f>L06!M74</f>
        <v>0</v>
      </c>
    </row>
    <row customHeight="1" ht="17.25">
      <c s="141">
        <v>2120704</v>
      </c>
      <c s="92" t="s">
        <v>2388</v>
      </c>
      <c s="331"/>
      <c s="293">
        <f>SUM(E73,G73:J73,L73)</f>
        <v>0</v>
      </c>
      <c s="331"/>
      <c s="331"/>
      <c s="297"/>
      <c s="331"/>
      <c s="297"/>
      <c s="331"/>
      <c s="331"/>
      <c s="331"/>
      <c s="293">
        <f>SUM(C73:D73)</f>
        <v>0</v>
      </c>
      <c s="293">
        <f>L06!M75</f>
        <v>0</v>
      </c>
    </row>
    <row customHeight="1" ht="17.25">
      <c s="141">
        <v>2120705</v>
      </c>
      <c s="92" t="s">
        <v>2391</v>
      </c>
      <c s="331"/>
      <c s="293">
        <f>SUM(E74,G74:J74,L74)</f>
        <v>0</v>
      </c>
      <c s="331"/>
      <c s="331"/>
      <c s="385"/>
      <c s="331"/>
      <c s="324"/>
      <c s="331"/>
      <c s="331"/>
      <c s="331"/>
      <c s="293">
        <f>SUM(C74:D74)</f>
        <v>0</v>
      </c>
      <c s="293">
        <f>L06!M76</f>
        <v>0</v>
      </c>
    </row>
    <row customHeight="1" ht="17.25">
      <c s="141">
        <v>2120799</v>
      </c>
      <c s="92" t="s">
        <v>2393</v>
      </c>
      <c s="331"/>
      <c s="293">
        <f>SUM(E75,G75:J75,L75)</f>
        <v>0</v>
      </c>
      <c s="331"/>
      <c s="331"/>
      <c s="297"/>
      <c s="331"/>
      <c s="297"/>
      <c s="331"/>
      <c s="331"/>
      <c s="331"/>
      <c s="293">
        <f>SUM(C75:D75)</f>
        <v>0</v>
      </c>
      <c s="293">
        <f>L06!M77</f>
        <v>0</v>
      </c>
    </row>
    <row customHeight="1" ht="17.25">
      <c s="141">
        <v>21208</v>
      </c>
      <c s="95" t="s">
        <v>2395</v>
      </c>
      <c s="293">
        <f>SUM(C77:C85)</f>
        <v>0</v>
      </c>
      <c s="358">
        <f>SUM(D77:D85)</f>
        <v>485</v>
      </c>
      <c s="293">
        <f>SUM(E77:E85)</f>
        <v>0</v>
      </c>
      <c s="322">
        <f>SUM(F77:F85)</f>
        <v>0</v>
      </c>
      <c s="293">
        <f>SUM(G77:G85)</f>
        <v>0</v>
      </c>
      <c s="293">
        <f>SUM(H77:H85)</f>
        <v>485</v>
      </c>
      <c s="293">
        <f>SUM(I77:I85)</f>
        <v>0</v>
      </c>
      <c s="293">
        <f>SUM(J77:J85)</f>
        <v>0</v>
      </c>
      <c s="293">
        <f>SUM(K77:K85)</f>
        <v>0</v>
      </c>
      <c s="293">
        <f>SUM(L77:L85)</f>
        <v>0</v>
      </c>
      <c s="293">
        <f>SUM(M77:M85)</f>
        <v>485</v>
      </c>
      <c s="293">
        <f>SUM(N77:N85)</f>
        <v>485</v>
      </c>
    </row>
    <row customHeight="1" ht="17.25">
      <c s="141">
        <v>2120801</v>
      </c>
      <c s="92" t="s">
        <v>2398</v>
      </c>
      <c s="331"/>
      <c s="293">
        <f>SUM(E77,G77:J77,L77)</f>
        <v>0</v>
      </c>
      <c s="331"/>
      <c s="331"/>
      <c s="297"/>
      <c s="331"/>
      <c s="297"/>
      <c s="331"/>
      <c s="331"/>
      <c s="331"/>
      <c s="293">
        <f>SUM(C77:D77)</f>
        <v>0</v>
      </c>
      <c s="293">
        <f>L06!M79</f>
        <v>0</v>
      </c>
    </row>
    <row customHeight="1" ht="17.25">
      <c s="141">
        <v>2120802</v>
      </c>
      <c s="92" t="s">
        <v>2400</v>
      </c>
      <c s="331"/>
      <c s="358">
        <f>SUM(E78,G78:J78,L78)</f>
        <v>0</v>
      </c>
      <c s="331"/>
      <c s="331"/>
      <c s="386"/>
      <c s="331"/>
      <c s="324"/>
      <c s="331"/>
      <c s="331"/>
      <c s="331"/>
      <c s="293">
        <f>SUM(C78:D78)</f>
        <v>0</v>
      </c>
      <c s="293">
        <f>L06!M80</f>
        <v>0</v>
      </c>
    </row>
    <row customHeight="1" ht="17.25">
      <c s="141">
        <v>2120803</v>
      </c>
      <c s="92" t="s">
        <v>2402</v>
      </c>
      <c s="331"/>
      <c s="293">
        <f>SUM(E79,G79:J79,L79)</f>
        <v>0</v>
      </c>
      <c s="331"/>
      <c s="331"/>
      <c s="297"/>
      <c s="331"/>
      <c s="297"/>
      <c s="331"/>
      <c s="331"/>
      <c s="331"/>
      <c s="293">
        <f>SUM(C79:D79)</f>
        <v>0</v>
      </c>
      <c s="293">
        <f>L06!M81</f>
        <v>0</v>
      </c>
    </row>
    <row customHeight="1" ht="17.25">
      <c s="141">
        <v>2120804</v>
      </c>
      <c s="92" t="s">
        <v>2405</v>
      </c>
      <c s="331"/>
      <c s="293">
        <f>SUM(E80,G80:J80,L80)</f>
        <v>0</v>
      </c>
      <c s="331"/>
      <c s="331"/>
      <c s="297"/>
      <c s="331"/>
      <c s="297"/>
      <c s="331"/>
      <c s="331"/>
      <c s="331"/>
      <c s="327">
        <f>SUM(C80:D80)</f>
        <v>0</v>
      </c>
      <c s="293">
        <f>L06!M82</f>
        <v>0</v>
      </c>
    </row>
    <row customHeight="1" ht="17.25">
      <c s="141">
        <v>2120805</v>
      </c>
      <c s="92" t="s">
        <v>2407</v>
      </c>
      <c s="331"/>
      <c s="293">
        <f>SUM(E81,G81:J81,L81)</f>
        <v>0</v>
      </c>
      <c s="331"/>
      <c s="331"/>
      <c s="297"/>
      <c s="331"/>
      <c s="297"/>
      <c s="331"/>
      <c s="331"/>
      <c s="331"/>
      <c s="293">
        <f>SUM(C81:D81)</f>
        <v>0</v>
      </c>
      <c s="322">
        <f>L06!M83</f>
        <v>0</v>
      </c>
    </row>
    <row customHeight="1" ht="17.25">
      <c s="141">
        <v>2120806</v>
      </c>
      <c s="92" t="s">
        <v>2408</v>
      </c>
      <c s="331"/>
      <c s="293">
        <f>SUM(E82,G82:J82,L82)</f>
        <v>0</v>
      </c>
      <c s="331"/>
      <c s="331"/>
      <c s="297"/>
      <c s="331"/>
      <c s="297"/>
      <c s="331"/>
      <c s="331"/>
      <c s="331"/>
      <c s="333">
        <f>SUM(C82:D82)</f>
        <v>0</v>
      </c>
      <c s="293">
        <f>L06!M84</f>
        <v>0</v>
      </c>
    </row>
    <row customHeight="1" ht="17.25">
      <c s="141">
        <v>2120807</v>
      </c>
      <c s="92" t="s">
        <v>2071</v>
      </c>
      <c s="331"/>
      <c s="293">
        <f>SUM(E83,G83:J83,L83)</f>
        <v>0</v>
      </c>
      <c s="331"/>
      <c s="331"/>
      <c s="297"/>
      <c s="331"/>
      <c s="297"/>
      <c s="331"/>
      <c s="331"/>
      <c s="331"/>
      <c s="293">
        <f>SUM(C83:D83)</f>
        <v>0</v>
      </c>
      <c s="293">
        <f>L06!M85</f>
        <v>0</v>
      </c>
    </row>
    <row customHeight="1" ht="17.25">
      <c s="141">
        <v>2120811</v>
      </c>
      <c s="92" t="s">
        <v>2388</v>
      </c>
      <c s="331"/>
      <c s="293">
        <f>SUM(E84,G84:J84,L84)</f>
        <v>0</v>
      </c>
      <c s="331"/>
      <c s="331"/>
      <c s="297"/>
      <c s="331"/>
      <c s="297"/>
      <c s="331"/>
      <c s="331"/>
      <c s="331"/>
      <c s="293">
        <f>SUM(C84:D84)</f>
        <v>0</v>
      </c>
      <c s="293">
        <f>L06!M86</f>
        <v>0</v>
      </c>
    </row>
    <row customHeight="1" ht="17.25">
      <c s="141">
        <v>2120899</v>
      </c>
      <c s="92" t="s">
        <v>2409</v>
      </c>
      <c s="331"/>
      <c s="293">
        <f>SUM(E85,G85:J85,L85)</f>
        <v>485</v>
      </c>
      <c s="331"/>
      <c s="331"/>
      <c s="297"/>
      <c s="331">
        <v>485</v>
      </c>
      <c s="297"/>
      <c s="331"/>
      <c s="331"/>
      <c s="331"/>
      <c s="293">
        <f>SUM(C85:D85)</f>
        <v>485</v>
      </c>
      <c s="293">
        <f>L06!M87</f>
        <v>485</v>
      </c>
    </row>
    <row customHeight="1" ht="17.25">
      <c s="141">
        <v>21209</v>
      </c>
      <c s="95" t="s">
        <v>2411</v>
      </c>
      <c s="293">
        <f>SUM(C87:C91)</f>
        <v>0</v>
      </c>
      <c s="293">
        <f>SUM(D87:D91)</f>
        <v>53</v>
      </c>
      <c s="293">
        <f>SUM(E87:E91)</f>
        <v>0</v>
      </c>
      <c s="293">
        <f>SUM(F87:F91)</f>
        <v>0</v>
      </c>
      <c s="293">
        <f>SUM(G87:G91)</f>
        <v>0</v>
      </c>
      <c s="293">
        <f>SUM(H87:H91)</f>
        <v>53</v>
      </c>
      <c s="293">
        <f>SUM(I87:I91)</f>
        <v>0</v>
      </c>
      <c s="293">
        <f>SUM(J87:J91)</f>
        <v>0</v>
      </c>
      <c s="293">
        <f>SUM(K87:K91)</f>
        <v>0</v>
      </c>
      <c s="293">
        <f>SUM(L87:L91)</f>
        <v>0</v>
      </c>
      <c s="293">
        <f>SUM(M87:M91)</f>
        <v>53</v>
      </c>
      <c s="293">
        <f>SUM(N87:N91)</f>
        <v>53</v>
      </c>
    </row>
    <row customHeight="1" ht="17.25">
      <c s="141">
        <v>2120901</v>
      </c>
      <c s="92" t="s">
        <v>2413</v>
      </c>
      <c s="331"/>
      <c s="293">
        <f>SUM(E87,G87:J87,L87)</f>
        <v>0</v>
      </c>
      <c s="331"/>
      <c s="331"/>
      <c s="297"/>
      <c s="331"/>
      <c s="297"/>
      <c s="331"/>
      <c s="331"/>
      <c s="331"/>
      <c s="293">
        <f>SUM(C87:D87)</f>
        <v>0</v>
      </c>
      <c s="293">
        <f>L06!M89</f>
        <v>0</v>
      </c>
    </row>
    <row customHeight="1" ht="17.25">
      <c s="141">
        <v>2120902</v>
      </c>
      <c s="92" t="s">
        <v>2414</v>
      </c>
      <c s="331"/>
      <c s="293">
        <f>SUM(E88,G88:J88,L88)</f>
        <v>0</v>
      </c>
      <c s="331"/>
      <c s="331"/>
      <c s="297"/>
      <c s="331"/>
      <c s="297"/>
      <c s="331"/>
      <c s="331"/>
      <c s="331"/>
      <c s="293">
        <f>SUM(C88:D88)</f>
        <v>0</v>
      </c>
      <c s="293">
        <f>L06!M90</f>
        <v>0</v>
      </c>
    </row>
    <row customHeight="1" ht="17.25">
      <c s="141">
        <v>2120903</v>
      </c>
      <c s="92" t="s">
        <v>2415</v>
      </c>
      <c s="331"/>
      <c s="293">
        <f>SUM(E89,G89:J89,L89)</f>
        <v>0</v>
      </c>
      <c s="331"/>
      <c s="331"/>
      <c s="297"/>
      <c s="331"/>
      <c s="297"/>
      <c s="331"/>
      <c s="331"/>
      <c s="331"/>
      <c s="293">
        <f>SUM(C89:D89)</f>
        <v>0</v>
      </c>
      <c s="293">
        <f>L06!M91</f>
        <v>0</v>
      </c>
    </row>
    <row customHeight="1" ht="17.25">
      <c s="141">
        <v>2120904</v>
      </c>
      <c s="92" t="s">
        <v>2416</v>
      </c>
      <c s="331"/>
      <c s="293">
        <f>SUM(E90,G90:J90,L90)</f>
        <v>0</v>
      </c>
      <c s="331"/>
      <c s="331"/>
      <c s="297"/>
      <c s="331"/>
      <c s="297"/>
      <c s="331"/>
      <c s="331"/>
      <c s="331"/>
      <c s="293">
        <f>SUM(C90:D90)</f>
        <v>0</v>
      </c>
      <c s="293">
        <f>L06!M92</f>
        <v>0</v>
      </c>
    </row>
    <row customHeight="1" ht="17.25">
      <c s="141">
        <v>2120999</v>
      </c>
      <c s="92" t="s">
        <v>2417</v>
      </c>
      <c s="331"/>
      <c s="293">
        <f>SUM(E91,G91:J91,L91)</f>
        <v>53</v>
      </c>
      <c s="331"/>
      <c s="331"/>
      <c s="297"/>
      <c s="331">
        <v>53</v>
      </c>
      <c s="297"/>
      <c s="331"/>
      <c s="331"/>
      <c s="331"/>
      <c s="293">
        <f>SUM(C91:D91)</f>
        <v>53</v>
      </c>
      <c s="293">
        <f>L06!M93</f>
        <v>53</v>
      </c>
    </row>
    <row customHeight="1" ht="17.25">
      <c s="141">
        <v>21210</v>
      </c>
      <c s="95" t="s">
        <v>2419</v>
      </c>
      <c s="293">
        <f>SUM(C93:C95)</f>
        <v>0</v>
      </c>
      <c s="293">
        <f>SUM(D93:D95)</f>
        <v>0</v>
      </c>
      <c s="293">
        <f>SUM(E93:E95)</f>
        <v>0</v>
      </c>
      <c s="293">
        <f>SUM(F93:F95)</f>
        <v>0</v>
      </c>
      <c s="293">
        <f>SUM(G93:G95)</f>
        <v>0</v>
      </c>
      <c s="293">
        <f>SUM(H93:H95)</f>
        <v>0</v>
      </c>
      <c s="293">
        <f>SUM(I93:I95)</f>
        <v>0</v>
      </c>
      <c s="293">
        <f>SUM(J93:J95)</f>
        <v>0</v>
      </c>
      <c s="293">
        <f>SUM(K93:K95)</f>
        <v>0</v>
      </c>
      <c s="293">
        <f>SUM(L93:L95)</f>
        <v>0</v>
      </c>
      <c s="293">
        <f>SUM(M93:M95)</f>
        <v>0</v>
      </c>
      <c s="293">
        <f>SUM(N93:N95)</f>
        <v>0</v>
      </c>
    </row>
    <row customHeight="1" ht="17.25">
      <c s="141">
        <v>2121001</v>
      </c>
      <c s="92" t="s">
        <v>2398</v>
      </c>
      <c s="331"/>
      <c s="293">
        <f>SUM(E93,G93:J93,L93)</f>
        <v>0</v>
      </c>
      <c s="331"/>
      <c s="331"/>
      <c s="297"/>
      <c s="331"/>
      <c s="297"/>
      <c s="331"/>
      <c s="331"/>
      <c s="331"/>
      <c s="293">
        <f>SUM(C93:D93)</f>
        <v>0</v>
      </c>
      <c s="293">
        <f>L06!M95</f>
        <v>0</v>
      </c>
    </row>
    <row customHeight="1" ht="17.25">
      <c s="141">
        <v>2121002</v>
      </c>
      <c s="92" t="s">
        <v>2400</v>
      </c>
      <c s="331"/>
      <c s="293">
        <f>SUM(E94,G94:J94,L94)</f>
        <v>0</v>
      </c>
      <c s="331"/>
      <c s="331"/>
      <c s="297"/>
      <c s="331"/>
      <c s="297"/>
      <c s="331"/>
      <c s="331"/>
      <c s="331"/>
      <c s="293">
        <f>SUM(C94:D94)</f>
        <v>0</v>
      </c>
      <c s="293">
        <f>L06!M96</f>
        <v>0</v>
      </c>
    </row>
    <row customHeight="1" ht="17.25">
      <c s="141">
        <v>2121099</v>
      </c>
      <c s="92" t="s">
        <v>2421</v>
      </c>
      <c s="331"/>
      <c s="293">
        <f>SUM(E95,G95:J95,L95)</f>
        <v>0</v>
      </c>
      <c s="331"/>
      <c s="331"/>
      <c s="297"/>
      <c s="331"/>
      <c s="297"/>
      <c s="331"/>
      <c s="331"/>
      <c s="331"/>
      <c s="293">
        <f>SUM(C95:D95)</f>
        <v>0</v>
      </c>
      <c s="293">
        <f>L06!M97</f>
        <v>0</v>
      </c>
    </row>
    <row customHeight="1" ht="17.25">
      <c s="141">
        <v>21211</v>
      </c>
      <c s="95" t="s">
        <v>2423</v>
      </c>
      <c s="331"/>
      <c s="293">
        <f>SUM(E96,G96:J96,L96)</f>
        <v>110</v>
      </c>
      <c s="331">
        <v>40</v>
      </c>
      <c s="331"/>
      <c s="297"/>
      <c s="331"/>
      <c s="297">
        <v>70</v>
      </c>
      <c s="331"/>
      <c s="331"/>
      <c s="331"/>
      <c s="293">
        <f>SUM(C96:D96)</f>
        <v>110</v>
      </c>
      <c s="293">
        <f>L06!M98</f>
        <v>40</v>
      </c>
    </row>
    <row customHeight="1" ht="17.25">
      <c s="141">
        <v>21212</v>
      </c>
      <c s="95" t="s">
        <v>2698</v>
      </c>
      <c s="293">
        <f>SUM(C98:C101)</f>
        <v>0</v>
      </c>
      <c s="293">
        <f>SUM(E97,G97:J97,L97)</f>
        <v>506</v>
      </c>
      <c s="293">
        <f>SUM(E98:E101)</f>
        <v>488</v>
      </c>
      <c s="293">
        <f>SUM(F98:F101)</f>
        <v>0</v>
      </c>
      <c s="293">
        <f>SUM(G98:G101)</f>
        <v>18</v>
      </c>
      <c s="293">
        <f>SUM(H98:H101)</f>
        <v>0</v>
      </c>
      <c s="293">
        <f>SUM(I98:I101)</f>
        <v>0</v>
      </c>
      <c s="293">
        <f>SUM(J98:J101)</f>
        <v>0</v>
      </c>
      <c s="293">
        <f>SUM(K98:K101)</f>
        <v>0</v>
      </c>
      <c s="293">
        <f>SUM(L98:L101)</f>
        <v>0</v>
      </c>
      <c s="293">
        <f>SUM(C97:D97)</f>
        <v>506</v>
      </c>
      <c s="293">
        <f>L06!M99</f>
        <v>506</v>
      </c>
    </row>
    <row customHeight="1" ht="17.25">
      <c s="141">
        <v>2121201</v>
      </c>
      <c s="92" t="s">
        <v>2429</v>
      </c>
      <c s="331"/>
      <c s="293">
        <f>SUM(E98,G98:J98,L98)</f>
        <v>112</v>
      </c>
      <c s="331">
        <v>112</v>
      </c>
      <c s="331"/>
      <c s="297"/>
      <c s="331"/>
      <c s="297"/>
      <c s="331"/>
      <c s="331"/>
      <c s="331"/>
      <c s="293">
        <f>SUM(C98:D98)</f>
        <v>112</v>
      </c>
      <c s="293">
        <f>L06!M100</f>
        <v>112</v>
      </c>
    </row>
    <row customHeight="1" ht="17.25">
      <c s="141">
        <v>2121202</v>
      </c>
      <c s="92" t="s">
        <v>2432</v>
      </c>
      <c s="331"/>
      <c s="293">
        <f>SUM(E99,G99:J99,L99)</f>
        <v>18</v>
      </c>
      <c s="331"/>
      <c s="331"/>
      <c s="297">
        <v>18</v>
      </c>
      <c s="331"/>
      <c s="297"/>
      <c s="331"/>
      <c s="331"/>
      <c s="331"/>
      <c s="293">
        <f>SUM(C99:D99)</f>
        <v>18</v>
      </c>
      <c s="293">
        <f>L06!M101</f>
        <v>18</v>
      </c>
    </row>
    <row customHeight="1" ht="17.25">
      <c s="141">
        <v>2121203</v>
      </c>
      <c s="92" t="s">
        <v>2434</v>
      </c>
      <c s="331"/>
      <c s="293">
        <f>SUM(E100,G100:J100,L100)</f>
        <v>376</v>
      </c>
      <c s="331">
        <v>376</v>
      </c>
      <c s="331"/>
      <c s="297"/>
      <c s="331"/>
      <c s="297"/>
      <c s="331"/>
      <c s="331"/>
      <c s="331"/>
      <c s="293">
        <f>SUM(C100:D100)</f>
        <v>376</v>
      </c>
      <c s="293">
        <f>L06!M102</f>
        <v>376</v>
      </c>
    </row>
    <row customHeight="1" ht="17.25">
      <c s="141">
        <v>2121204</v>
      </c>
      <c s="92" t="s">
        <v>2435</v>
      </c>
      <c s="331"/>
      <c s="293">
        <f>SUM(E101,G101:J101,L101)</f>
        <v>0</v>
      </c>
      <c s="331"/>
      <c s="331"/>
      <c s="297"/>
      <c s="331"/>
      <c s="297"/>
      <c s="331"/>
      <c s="331"/>
      <c s="331"/>
      <c s="293">
        <f>SUM(C101:D101)</f>
        <v>0</v>
      </c>
      <c s="293">
        <f>L06!M103</f>
        <v>0</v>
      </c>
    </row>
    <row customHeight="1" ht="17.25">
      <c s="141">
        <v>21213</v>
      </c>
      <c s="95" t="s">
        <v>2437</v>
      </c>
      <c s="293">
        <f>SUM(C103:C107)</f>
        <v>0</v>
      </c>
      <c s="293">
        <f>SUM(D103:D107)</f>
        <v>242</v>
      </c>
      <c s="293">
        <f>SUM(E103:E107)</f>
        <v>0</v>
      </c>
      <c s="293">
        <f>SUM(F103:F107)</f>
        <v>0</v>
      </c>
      <c s="293">
        <f>SUM(G103:G107)</f>
        <v>30</v>
      </c>
      <c s="293">
        <f>SUM(H103:H107)</f>
        <v>212</v>
      </c>
      <c s="293">
        <f>SUM(I103:I107)</f>
        <v>0</v>
      </c>
      <c s="293">
        <f>SUM(J103:J107)</f>
        <v>0</v>
      </c>
      <c s="293">
        <f>SUM(K103:K107)</f>
        <v>0</v>
      </c>
      <c s="293">
        <f>SUM(L103:L107)</f>
        <v>0</v>
      </c>
      <c s="293">
        <f>SUM(M103:M107)</f>
        <v>242</v>
      </c>
      <c s="293">
        <f>SUM(N103:N107)</f>
        <v>242</v>
      </c>
    </row>
    <row customHeight="1" ht="17.25">
      <c s="141">
        <v>2121301</v>
      </c>
      <c s="92" t="s">
        <v>2413</v>
      </c>
      <c s="331"/>
      <c s="293">
        <f>SUM(E103,G103:J103,L103)</f>
        <v>0</v>
      </c>
      <c s="331"/>
      <c s="331"/>
      <c s="297"/>
      <c s="331"/>
      <c s="297"/>
      <c s="331"/>
      <c s="331"/>
      <c s="331"/>
      <c s="293">
        <f>SUM(C103:D103)</f>
        <v>0</v>
      </c>
      <c s="293">
        <f>L06!M105</f>
        <v>0</v>
      </c>
    </row>
    <row customHeight="1" ht="17.25">
      <c s="141">
        <v>2121302</v>
      </c>
      <c s="92" t="s">
        <v>2414</v>
      </c>
      <c s="331"/>
      <c s="293">
        <f>SUM(E104,G104:J104,L104)</f>
        <v>0</v>
      </c>
      <c s="331"/>
      <c s="331"/>
      <c s="297"/>
      <c s="331"/>
      <c s="297"/>
      <c s="331"/>
      <c s="331"/>
      <c s="331"/>
      <c s="293">
        <f>SUM(C104:D104)</f>
        <v>0</v>
      </c>
      <c s="293">
        <f>L06!M106</f>
        <v>0</v>
      </c>
    </row>
    <row customHeight="1" ht="17.25">
      <c s="141">
        <v>2121303</v>
      </c>
      <c s="92" t="s">
        <v>2415</v>
      </c>
      <c s="331"/>
      <c s="293">
        <f>SUM(E105,G105:J105,L105)</f>
        <v>0</v>
      </c>
      <c s="331"/>
      <c s="331"/>
      <c s="297"/>
      <c s="331"/>
      <c s="297"/>
      <c s="331"/>
      <c s="331"/>
      <c s="331"/>
      <c s="293">
        <f>SUM(C105:D105)</f>
        <v>0</v>
      </c>
      <c s="293">
        <f>L06!M107</f>
        <v>0</v>
      </c>
    </row>
    <row customHeight="1" ht="17.25">
      <c s="141">
        <v>2121304</v>
      </c>
      <c s="92" t="s">
        <v>2416</v>
      </c>
      <c s="331"/>
      <c s="293">
        <f>SUM(E106,G106:J106,L106)</f>
        <v>0</v>
      </c>
      <c s="331"/>
      <c s="331"/>
      <c s="297"/>
      <c s="331"/>
      <c s="297"/>
      <c s="331"/>
      <c s="331"/>
      <c s="331"/>
      <c s="293">
        <f>SUM(C106:D106)</f>
        <v>0</v>
      </c>
      <c s="293">
        <f>L06!M108</f>
        <v>0</v>
      </c>
    </row>
    <row customHeight="1" ht="17.25">
      <c s="141">
        <v>2121399</v>
      </c>
      <c s="92" t="s">
        <v>2439</v>
      </c>
      <c s="331"/>
      <c s="293">
        <f>SUM(E107,G107:J107,L107)</f>
        <v>242</v>
      </c>
      <c s="331"/>
      <c s="331"/>
      <c s="297">
        <v>30</v>
      </c>
      <c s="331">
        <v>212</v>
      </c>
      <c s="297"/>
      <c s="331"/>
      <c s="331"/>
      <c s="331"/>
      <c s="293">
        <f>SUM(C107:D107)</f>
        <v>242</v>
      </c>
      <c s="293">
        <f>L06!M109</f>
        <v>242</v>
      </c>
    </row>
    <row customHeight="1" ht="17.25">
      <c s="141">
        <v>213</v>
      </c>
      <c s="95" t="s">
        <v>1637</v>
      </c>
      <c s="293">
        <f>SUM(C109,C116,C133,C158)</f>
        <v>960</v>
      </c>
      <c s="293">
        <f>SUM(D109,D116,D133,D158)</f>
        <v>536</v>
      </c>
      <c s="293">
        <f>SUM(E109,E116,E133,E158)</f>
        <v>433</v>
      </c>
      <c s="293">
        <f>SUM(F109,F116,F133,F158)</f>
        <v>0</v>
      </c>
      <c s="293">
        <f>SUM(G109,G116,G133,G158)</f>
        <v>55</v>
      </c>
      <c s="293">
        <f>SUM(H109,H116,H133,H158)</f>
        <v>48</v>
      </c>
      <c s="293">
        <f>SUM(I109,I116,I133,I158)</f>
        <v>0</v>
      </c>
      <c s="293">
        <f>SUM(J109,J116,J133,J158)</f>
        <v>0</v>
      </c>
      <c s="293">
        <f>SUM(K109,K116,K133,K158)</f>
        <v>0</v>
      </c>
      <c s="293">
        <f>SUM(L109,L116,L133,L158)</f>
        <v>0</v>
      </c>
      <c s="293">
        <f>SUM(M109,M116,M133,M158)</f>
        <v>1496</v>
      </c>
      <c s="293">
        <f>SUM(N109,N116,N133,N158)</f>
        <v>1358</v>
      </c>
    </row>
    <row customHeight="1" ht="17.25">
      <c s="141">
        <v>21301</v>
      </c>
      <c s="95" t="s">
        <v>1638</v>
      </c>
      <c s="293">
        <f>C110</f>
        <v>0</v>
      </c>
      <c s="293">
        <f>D110</f>
        <v>0</v>
      </c>
      <c s="293">
        <f>E110</f>
        <v>0</v>
      </c>
      <c s="293">
        <f>F110</f>
        <v>0</v>
      </c>
      <c s="293">
        <f>G110</f>
        <v>0</v>
      </c>
      <c s="293">
        <f>H110</f>
        <v>0</v>
      </c>
      <c s="293">
        <f>I110</f>
        <v>0</v>
      </c>
      <c s="293">
        <f>J110</f>
        <v>0</v>
      </c>
      <c s="293">
        <f>K110</f>
        <v>0</v>
      </c>
      <c s="293">
        <f>L110</f>
        <v>0</v>
      </c>
      <c s="293">
        <f>M110</f>
        <v>0</v>
      </c>
      <c s="293">
        <f>L06!M111</f>
        <v>0</v>
      </c>
    </row>
    <row customHeight="1" ht="17.25">
      <c s="141"/>
      <c s="92" t="s">
        <v>2441</v>
      </c>
      <c s="293">
        <f>SUM(C111:C115)</f>
        <v>0</v>
      </c>
      <c s="293">
        <f>SUM(D111:D115)</f>
        <v>0</v>
      </c>
      <c s="293">
        <f>SUM(E111:E115)</f>
        <v>0</v>
      </c>
      <c s="293">
        <f>SUM(F111:F115)</f>
        <v>0</v>
      </c>
      <c s="293">
        <f>SUM(G111:G115)</f>
        <v>0</v>
      </c>
      <c s="293">
        <f>SUM(H111:H115)</f>
        <v>0</v>
      </c>
      <c s="293">
        <f>SUM(I111:I115)</f>
        <v>0</v>
      </c>
      <c s="293">
        <f>SUM(J111:J115)</f>
        <v>0</v>
      </c>
      <c s="293">
        <f>SUM(K111:K115)</f>
        <v>0</v>
      </c>
      <c s="293">
        <f>SUM(L111:L115)</f>
        <v>0</v>
      </c>
      <c s="293">
        <f>SUM(M111:M115)</f>
        <v>0</v>
      </c>
      <c s="293">
        <f>SUM(N111:N115)</f>
        <v>0</v>
      </c>
    </row>
    <row customHeight="1" ht="17.25">
      <c s="141">
        <v>2130160</v>
      </c>
      <c s="92" t="s">
        <v>2443</v>
      </c>
      <c s="331"/>
      <c s="293">
        <f>SUM(E111,G111:J111,L111)</f>
        <v>0</v>
      </c>
      <c s="331"/>
      <c s="331"/>
      <c s="297"/>
      <c s="331"/>
      <c s="297"/>
      <c s="331"/>
      <c s="331"/>
      <c s="331"/>
      <c s="293">
        <f>SUM(C111:D111)</f>
        <v>0</v>
      </c>
      <c s="293">
        <f>L06!M113</f>
        <v>0</v>
      </c>
    </row>
    <row customHeight="1" ht="17.25">
      <c s="141">
        <v>2130161</v>
      </c>
      <c s="92" t="s">
        <v>2444</v>
      </c>
      <c s="331"/>
      <c s="293">
        <f>SUM(E112,G112:J112,L112)</f>
        <v>0</v>
      </c>
      <c s="331"/>
      <c s="331"/>
      <c s="297"/>
      <c s="331"/>
      <c s="297"/>
      <c s="331"/>
      <c s="331"/>
      <c s="331"/>
      <c s="293">
        <f>SUM(C112:D112)</f>
        <v>0</v>
      </c>
      <c s="293">
        <f>L06!M114</f>
        <v>0</v>
      </c>
    </row>
    <row customHeight="1" ht="17.25">
      <c s="141">
        <v>2130162</v>
      </c>
      <c s="92" t="s">
        <v>2445</v>
      </c>
      <c s="331"/>
      <c s="293">
        <f>SUM(E113,G113:J113,L113)</f>
        <v>0</v>
      </c>
      <c s="331"/>
      <c s="331"/>
      <c s="297"/>
      <c s="331"/>
      <c s="297"/>
      <c s="331"/>
      <c s="331"/>
      <c s="331"/>
      <c s="293">
        <f>SUM(C113:D113)</f>
        <v>0</v>
      </c>
      <c s="293">
        <f>L06!M115</f>
        <v>0</v>
      </c>
    </row>
    <row customHeight="1" ht="17.25">
      <c s="141">
        <v>2130163</v>
      </c>
      <c s="92" t="s">
        <v>2446</v>
      </c>
      <c s="331"/>
      <c s="293">
        <f>SUM(E114,G114:J114,L114)</f>
        <v>0</v>
      </c>
      <c s="331"/>
      <c s="331"/>
      <c s="297"/>
      <c s="331"/>
      <c s="297"/>
      <c s="331"/>
      <c s="331"/>
      <c s="331"/>
      <c s="293">
        <f>SUM(C114:D114)</f>
        <v>0</v>
      </c>
      <c s="293">
        <f>L06!M116</f>
        <v>0</v>
      </c>
    </row>
    <row customHeight="1" ht="17.25">
      <c s="141">
        <v>2130169</v>
      </c>
      <c s="92" t="s">
        <v>2447</v>
      </c>
      <c s="331"/>
      <c s="293">
        <f>SUM(E115,G115:J115,L115)</f>
        <v>0</v>
      </c>
      <c s="331"/>
      <c s="331"/>
      <c s="297"/>
      <c s="331"/>
      <c s="297"/>
      <c s="331"/>
      <c s="331"/>
      <c s="331"/>
      <c s="293">
        <f>SUM(C115:D115)</f>
        <v>0</v>
      </c>
      <c s="293">
        <f>L06!M117</f>
        <v>0</v>
      </c>
    </row>
    <row customHeight="1" ht="17.25">
      <c s="141">
        <v>21302</v>
      </c>
      <c s="95" t="s">
        <v>1682</v>
      </c>
      <c s="293">
        <f>SUM(C117,C125)</f>
        <v>890</v>
      </c>
      <c s="293">
        <f>SUM(D117,D125)</f>
        <v>180</v>
      </c>
      <c s="293">
        <f>SUM(E117,E125)</f>
        <v>102</v>
      </c>
      <c s="293">
        <f>SUM(F117,F125)</f>
        <v>0</v>
      </c>
      <c s="293">
        <f>SUM(G117,G125)</f>
        <v>55</v>
      </c>
      <c s="293">
        <f>SUM(H117,H125)</f>
        <v>23</v>
      </c>
      <c s="293">
        <f>SUM(I117,I125)</f>
        <v>0</v>
      </c>
      <c s="293">
        <f>SUM(J117,J125)</f>
        <v>0</v>
      </c>
      <c s="293">
        <f>SUM(K117,K125)</f>
        <v>0</v>
      </c>
      <c s="293">
        <f>SUM(L117,L125)</f>
        <v>0</v>
      </c>
      <c s="293">
        <f>SUM(M117,M125)</f>
        <v>1070</v>
      </c>
      <c s="293">
        <f>SUM(N117,N125)</f>
        <v>970</v>
      </c>
    </row>
    <row customHeight="1" ht="17.25">
      <c s="141"/>
      <c s="92" t="s">
        <v>2449</v>
      </c>
      <c s="293">
        <f>SUM(C118:C124)</f>
        <v>890</v>
      </c>
      <c s="293">
        <f>SUM(D118:D124)</f>
        <v>71</v>
      </c>
      <c s="293">
        <f>SUM(E118:E124)</f>
        <v>50</v>
      </c>
      <c s="293">
        <f>SUM(F118:F124)</f>
        <v>0</v>
      </c>
      <c s="293">
        <f>SUM(G118:G124)</f>
        <v>4</v>
      </c>
      <c s="293">
        <f>SUM(H118:H124)</f>
        <v>17</v>
      </c>
      <c s="293">
        <f>SUM(I118:I124)</f>
        <v>0</v>
      </c>
      <c s="293">
        <f>SUM(J118:J124)</f>
        <v>0</v>
      </c>
      <c s="293">
        <f>SUM(K118:K124)</f>
        <v>0</v>
      </c>
      <c s="293">
        <f>SUM(L118:L124)</f>
        <v>0</v>
      </c>
      <c s="293">
        <f>SUM(M118:M124)</f>
        <v>961</v>
      </c>
      <c s="293">
        <f>SUM(N118:N124)</f>
        <v>911</v>
      </c>
    </row>
    <row customHeight="1" ht="17.25">
      <c s="141">
        <v>2130260</v>
      </c>
      <c s="92" t="s">
        <v>2452</v>
      </c>
      <c s="331"/>
      <c s="293">
        <f>SUM(E118,G118:J118,L118)</f>
        <v>0</v>
      </c>
      <c s="331"/>
      <c s="331"/>
      <c s="297"/>
      <c s="331"/>
      <c s="297"/>
      <c s="331"/>
      <c s="331"/>
      <c s="331"/>
      <c s="293">
        <f>SUM(C118:D118)</f>
        <v>0</v>
      </c>
      <c s="293">
        <f>L06!M120</f>
        <v>0</v>
      </c>
    </row>
    <row customHeight="1" ht="17.25">
      <c s="141">
        <v>2130261</v>
      </c>
      <c s="92" t="s">
        <v>2455</v>
      </c>
      <c s="331"/>
      <c s="293">
        <f>SUM(E119,G119:J119,L119)</f>
        <v>0</v>
      </c>
      <c s="331"/>
      <c s="331"/>
      <c s="297"/>
      <c s="331"/>
      <c s="297"/>
      <c s="331"/>
      <c s="331"/>
      <c s="331"/>
      <c s="293">
        <f>SUM(C119:D119)</f>
        <v>0</v>
      </c>
      <c s="293">
        <f>L06!M121</f>
        <v>0</v>
      </c>
    </row>
    <row customHeight="1" ht="17.25">
      <c s="141">
        <v>2130262</v>
      </c>
      <c s="92" t="s">
        <v>2457</v>
      </c>
      <c s="331"/>
      <c s="293">
        <f>SUM(E120,G120:J120,L120)</f>
        <v>0</v>
      </c>
      <c s="331"/>
      <c s="331"/>
      <c s="297"/>
      <c s="331"/>
      <c s="297"/>
      <c s="331"/>
      <c s="331"/>
      <c s="331"/>
      <c s="293">
        <f>SUM(C120:D120)</f>
        <v>0</v>
      </c>
      <c s="293">
        <f>L06!M122</f>
        <v>0</v>
      </c>
    </row>
    <row customHeight="1" ht="17.25">
      <c s="141">
        <v>2130263</v>
      </c>
      <c s="92" t="s">
        <v>2458</v>
      </c>
      <c s="331"/>
      <c s="293">
        <f>SUM(E121,G121:J121,L121)</f>
        <v>0</v>
      </c>
      <c s="331"/>
      <c s="331"/>
      <c s="297"/>
      <c s="331"/>
      <c s="297"/>
      <c s="331"/>
      <c s="331"/>
      <c s="331"/>
      <c s="293">
        <f>SUM(C121:D121)</f>
        <v>0</v>
      </c>
      <c s="293">
        <f>L06!M123</f>
        <v>0</v>
      </c>
    </row>
    <row customHeight="1" ht="17.25">
      <c s="141">
        <v>2130264</v>
      </c>
      <c s="92" t="s">
        <v>2459</v>
      </c>
      <c s="331"/>
      <c s="293">
        <f>SUM(E122,G122:J122,L122)</f>
        <v>0</v>
      </c>
      <c s="331"/>
      <c s="331"/>
      <c s="297"/>
      <c s="331"/>
      <c s="297"/>
      <c s="331"/>
      <c s="331"/>
      <c s="331"/>
      <c s="293">
        <f>SUM(C122:D122)</f>
        <v>0</v>
      </c>
      <c s="293">
        <f>L06!M124</f>
        <v>0</v>
      </c>
    </row>
    <row customHeight="1" ht="17.25">
      <c s="141">
        <v>2130265</v>
      </c>
      <c s="92" t="s">
        <v>2460</v>
      </c>
      <c s="331"/>
      <c s="293">
        <f>SUM(E123,G123:J123,L123)</f>
        <v>0</v>
      </c>
      <c s="331"/>
      <c s="331"/>
      <c s="297"/>
      <c s="331"/>
      <c s="297"/>
      <c s="331"/>
      <c s="331"/>
      <c s="331"/>
      <c s="293">
        <f>SUM(C123:D123)</f>
        <v>0</v>
      </c>
      <c s="293">
        <f>L06!M125</f>
        <v>0</v>
      </c>
    </row>
    <row customHeight="1" ht="17.25">
      <c s="141">
        <v>2130269</v>
      </c>
      <c s="92" t="s">
        <v>2461</v>
      </c>
      <c s="331">
        <v>890</v>
      </c>
      <c s="293">
        <f>SUM(E124,G124:J124,L124)</f>
        <v>71</v>
      </c>
      <c s="331">
        <v>50</v>
      </c>
      <c s="331"/>
      <c s="297">
        <v>4</v>
      </c>
      <c s="331">
        <v>17</v>
      </c>
      <c s="297"/>
      <c s="331"/>
      <c s="331"/>
      <c s="331"/>
      <c s="293">
        <f>SUM(C124:D124)</f>
        <v>961</v>
      </c>
      <c s="293">
        <f>L06!M126</f>
        <v>911</v>
      </c>
    </row>
    <row customHeight="1" ht="17.25">
      <c s="141"/>
      <c s="92" t="s">
        <v>2463</v>
      </c>
      <c s="293">
        <f>SUM(C126:C132)</f>
        <v>0</v>
      </c>
      <c s="293">
        <f>SUM(D126:D132)</f>
        <v>109</v>
      </c>
      <c s="293">
        <f>SUM(E126:E132)</f>
        <v>52</v>
      </c>
      <c s="293">
        <f>SUM(F126:F132)</f>
        <v>0</v>
      </c>
      <c s="293">
        <f>SUM(G126:G132)</f>
        <v>51</v>
      </c>
      <c s="293">
        <f>SUM(H126:H132)</f>
        <v>6</v>
      </c>
      <c s="293">
        <f>SUM(I126:I132)</f>
        <v>0</v>
      </c>
      <c s="293">
        <f>SUM(J126:J132)</f>
        <v>0</v>
      </c>
      <c s="293">
        <f>SUM(K126:K132)</f>
        <v>0</v>
      </c>
      <c s="293">
        <f>SUM(L126:L132)</f>
        <v>0</v>
      </c>
      <c s="293">
        <f>SUM(M126:M132)</f>
        <v>109</v>
      </c>
      <c s="293">
        <f>SUM(N126:N132)</f>
        <v>59</v>
      </c>
    </row>
    <row customHeight="1" ht="17.25">
      <c s="141">
        <v>2130270</v>
      </c>
      <c s="92" t="s">
        <v>2465</v>
      </c>
      <c s="331"/>
      <c s="293">
        <f>SUM(E126,G126:J126,L126)</f>
        <v>0</v>
      </c>
      <c s="331"/>
      <c s="331"/>
      <c s="297"/>
      <c s="331"/>
      <c s="297"/>
      <c s="331"/>
      <c s="331"/>
      <c s="331"/>
      <c s="293">
        <f>SUM(C126:D126)</f>
        <v>0</v>
      </c>
      <c s="293">
        <f>L06!M128</f>
        <v>0</v>
      </c>
    </row>
    <row customHeight="1" ht="17.25">
      <c s="141">
        <v>2130271</v>
      </c>
      <c s="92" t="s">
        <v>2467</v>
      </c>
      <c s="331"/>
      <c s="293">
        <f>SUM(E127,G127:J127,L127)</f>
        <v>0</v>
      </c>
      <c s="331"/>
      <c s="331"/>
      <c s="297"/>
      <c s="331"/>
      <c s="297"/>
      <c s="331"/>
      <c s="331"/>
      <c s="331"/>
      <c s="293">
        <f>SUM(C127:D127)</f>
        <v>0</v>
      </c>
      <c s="293">
        <f>L06!M129</f>
        <v>0</v>
      </c>
    </row>
    <row customHeight="1" ht="17.25">
      <c s="141">
        <v>2130272</v>
      </c>
      <c s="92" t="s">
        <v>2468</v>
      </c>
      <c s="331"/>
      <c s="293">
        <f>SUM(E128,G128:J128,L128)</f>
        <v>0</v>
      </c>
      <c s="331"/>
      <c s="331"/>
      <c s="297"/>
      <c s="331"/>
      <c s="297"/>
      <c s="331"/>
      <c s="331"/>
      <c s="331"/>
      <c s="293">
        <f>SUM(C128:D128)</f>
        <v>0</v>
      </c>
      <c s="293">
        <f>L06!M130</f>
        <v>0</v>
      </c>
    </row>
    <row customHeight="1" ht="17.25">
      <c s="141">
        <v>2130273</v>
      </c>
      <c s="92" t="s">
        <v>2469</v>
      </c>
      <c s="331"/>
      <c s="293">
        <f>SUM(E129,G129:J129,L129)</f>
        <v>0</v>
      </c>
      <c s="331"/>
      <c s="331"/>
      <c s="297"/>
      <c s="331"/>
      <c s="297"/>
      <c s="331"/>
      <c s="331"/>
      <c s="331"/>
      <c s="293">
        <f>SUM(C129:D129)</f>
        <v>0</v>
      </c>
      <c s="293">
        <f>L06!M131</f>
        <v>0</v>
      </c>
    </row>
    <row customHeight="1" ht="17.25">
      <c s="141">
        <v>2130274</v>
      </c>
      <c s="92" t="s">
        <v>2470</v>
      </c>
      <c s="331"/>
      <c s="293">
        <f>SUM(E130,G130:J130,L130)</f>
        <v>0</v>
      </c>
      <c s="331"/>
      <c s="331"/>
      <c s="297"/>
      <c s="331"/>
      <c s="297"/>
      <c s="331"/>
      <c s="331"/>
      <c s="331"/>
      <c s="293">
        <f>SUM(C130:D130)</f>
        <v>0</v>
      </c>
      <c s="293">
        <f>L06!M132</f>
        <v>0</v>
      </c>
    </row>
    <row customHeight="1" ht="17.25">
      <c s="141">
        <v>2130275</v>
      </c>
      <c s="92" t="s">
        <v>2471</v>
      </c>
      <c s="331"/>
      <c s="293">
        <f>SUM(E131,G131:J131,L131)</f>
        <v>0</v>
      </c>
      <c s="331"/>
      <c s="331"/>
      <c s="297"/>
      <c s="331"/>
      <c s="297"/>
      <c s="331"/>
      <c s="331"/>
      <c s="331"/>
      <c s="293">
        <f>SUM(C131:D131)</f>
        <v>0</v>
      </c>
      <c s="293">
        <f>L06!M133</f>
        <v>0</v>
      </c>
    </row>
    <row customHeight="1" ht="17.25">
      <c s="141">
        <v>2130279</v>
      </c>
      <c s="92" t="s">
        <v>2472</v>
      </c>
      <c s="331"/>
      <c s="293">
        <f>SUM(E132,G132:J132,L132)</f>
        <v>109</v>
      </c>
      <c s="331">
        <v>52</v>
      </c>
      <c s="331"/>
      <c s="297">
        <v>51</v>
      </c>
      <c s="331">
        <v>6</v>
      </c>
      <c s="297"/>
      <c s="331"/>
      <c s="331"/>
      <c s="331"/>
      <c s="293">
        <f>SUM(C132:D132)</f>
        <v>109</v>
      </c>
      <c s="293">
        <f>L06!M134</f>
        <v>59</v>
      </c>
    </row>
    <row customHeight="1" ht="17.25">
      <c s="141">
        <v>21303</v>
      </c>
      <c s="95" t="s">
        <v>1709</v>
      </c>
      <c s="293">
        <f>SUM(C134,C139,C145,C148,C153)</f>
        <v>70</v>
      </c>
      <c s="293">
        <f>SUM(D134,D139,D145,D148,D153)</f>
        <v>356</v>
      </c>
      <c s="293">
        <f>SUM(E134,E139,E145,E148,E153)</f>
        <v>331</v>
      </c>
      <c s="293">
        <f>SUM(F134,F139,F145,F148,F153)</f>
        <v>0</v>
      </c>
      <c s="293">
        <f>SUM(G134,G139,G145,G148,G153)</f>
        <v>0</v>
      </c>
      <c s="293">
        <f>SUM(H134,H139,H145,H148,H153)</f>
        <v>25</v>
      </c>
      <c s="293">
        <f>SUM(I134,I139,I145,I148,I153)</f>
        <v>0</v>
      </c>
      <c s="293">
        <f>SUM(J134,J139,J145,J148,J153)</f>
        <v>0</v>
      </c>
      <c s="293">
        <f>SUM(K134,K139,K145,K148,K153)</f>
        <v>0</v>
      </c>
      <c s="293">
        <f>SUM(L134,L139,L145,L148,L153)</f>
        <v>0</v>
      </c>
      <c s="293">
        <f>SUM(M134,M139,M145,M148,M153)</f>
        <v>426</v>
      </c>
      <c s="293">
        <f>SUM(N134,N139,N145,N148,N153)</f>
        <v>388</v>
      </c>
    </row>
    <row customHeight="1" ht="17.25">
      <c s="141"/>
      <c s="92" t="s">
        <v>2474</v>
      </c>
      <c s="293">
        <f>SUM(C135:C138)</f>
        <v>0</v>
      </c>
      <c s="293">
        <f>SUM(D135:D138)</f>
        <v>0</v>
      </c>
      <c s="293">
        <f>SUM(E135:E138)</f>
        <v>0</v>
      </c>
      <c s="293">
        <f>SUM(F135:F138)</f>
        <v>0</v>
      </c>
      <c s="293">
        <f>SUM(G135:G138)</f>
        <v>0</v>
      </c>
      <c s="293">
        <f>SUM(H135:H138)</f>
        <v>0</v>
      </c>
      <c s="293">
        <f>SUM(I135:I138)</f>
        <v>0</v>
      </c>
      <c s="293">
        <f>SUM(J135:J138)</f>
        <v>0</v>
      </c>
      <c s="293">
        <f>SUM(K135:K138)</f>
        <v>0</v>
      </c>
      <c s="293">
        <f>SUM(L135:L138)</f>
        <v>0</v>
      </c>
      <c s="293">
        <f>SUM(M135:M138)</f>
        <v>0</v>
      </c>
      <c s="293">
        <f>SUM(N135:N138)</f>
        <v>0</v>
      </c>
    </row>
    <row customHeight="1" ht="17.25">
      <c s="141">
        <v>2130360</v>
      </c>
      <c s="92" t="s">
        <v>2477</v>
      </c>
      <c s="331"/>
      <c s="293">
        <f>SUM(E135,G135:J135,L135)</f>
        <v>0</v>
      </c>
      <c s="331"/>
      <c s="331"/>
      <c s="297"/>
      <c s="331"/>
      <c s="297"/>
      <c s="331"/>
      <c s="331"/>
      <c s="331"/>
      <c s="293">
        <f>SUM(C135:D135)</f>
        <v>0</v>
      </c>
      <c s="293">
        <f>L06!M137</f>
        <v>0</v>
      </c>
    </row>
    <row customHeight="1" ht="17.25">
      <c s="141">
        <v>2130361</v>
      </c>
      <c s="92" t="s">
        <v>2480</v>
      </c>
      <c s="331"/>
      <c s="293">
        <f>SUM(E136,G136:J136,L136)</f>
        <v>0</v>
      </c>
      <c s="331"/>
      <c s="331"/>
      <c s="297"/>
      <c s="331"/>
      <c s="297"/>
      <c s="331"/>
      <c s="331"/>
      <c s="331"/>
      <c s="293">
        <f>SUM(C136:D136)</f>
        <v>0</v>
      </c>
      <c s="293">
        <f>L06!M138</f>
        <v>0</v>
      </c>
    </row>
    <row customHeight="1" ht="17.25">
      <c s="141">
        <v>2130362</v>
      </c>
      <c s="92" t="s">
        <v>2482</v>
      </c>
      <c s="331"/>
      <c s="293">
        <f>SUM(E137,G137:J137,L137)</f>
        <v>0</v>
      </c>
      <c s="331"/>
      <c s="331"/>
      <c s="297"/>
      <c s="331"/>
      <c s="297"/>
      <c s="331"/>
      <c s="331"/>
      <c s="331"/>
      <c s="293">
        <f>SUM(C137:D137)</f>
        <v>0</v>
      </c>
      <c s="293">
        <f>L06!M139</f>
        <v>0</v>
      </c>
    </row>
    <row customHeight="1" ht="17.25">
      <c s="141">
        <v>2130369</v>
      </c>
      <c s="92" t="s">
        <v>2483</v>
      </c>
      <c s="331"/>
      <c s="293">
        <f>SUM(E138,G138:J138,L138)</f>
        <v>0</v>
      </c>
      <c s="331"/>
      <c s="331"/>
      <c s="297"/>
      <c s="331"/>
      <c s="297"/>
      <c s="331"/>
      <c s="331"/>
      <c s="331"/>
      <c s="293">
        <f>SUM(C138:D138)</f>
        <v>0</v>
      </c>
      <c s="293">
        <f>L06!M140</f>
        <v>0</v>
      </c>
    </row>
    <row customHeight="1" ht="17.25">
      <c s="141"/>
      <c s="92" t="s">
        <v>2485</v>
      </c>
      <c s="293">
        <f>SUM(C140:C144)</f>
        <v>70</v>
      </c>
      <c s="293">
        <f>SUM(D140:D144)</f>
        <v>82</v>
      </c>
      <c s="293">
        <f>SUM(E140:E144)</f>
        <v>58</v>
      </c>
      <c s="293">
        <f>SUM(F140:F144)</f>
        <v>0</v>
      </c>
      <c s="293">
        <f>SUM(G140:G144)</f>
        <v>0</v>
      </c>
      <c s="293">
        <f>SUM(H140:H144)</f>
        <v>24</v>
      </c>
      <c s="293">
        <f>SUM(I140:I144)</f>
        <v>0</v>
      </c>
      <c s="293">
        <f>SUM(J140:J144)</f>
        <v>0</v>
      </c>
      <c s="293">
        <f>SUM(K140:K144)</f>
        <v>0</v>
      </c>
      <c s="293">
        <f>SUM(L140:L144)</f>
        <v>0</v>
      </c>
      <c s="293">
        <f>SUM(M140:M144)</f>
        <v>152</v>
      </c>
      <c s="293">
        <f>SUM(N140:N144)</f>
        <v>114</v>
      </c>
    </row>
    <row customHeight="1" ht="17.25">
      <c s="141">
        <v>2130370</v>
      </c>
      <c s="92" t="s">
        <v>2488</v>
      </c>
      <c s="331"/>
      <c s="293">
        <f>SUM(E140,G140:J140,L140)</f>
        <v>44</v>
      </c>
      <c s="331">
        <v>44</v>
      </c>
      <c s="331"/>
      <c s="297"/>
      <c s="331"/>
      <c s="297"/>
      <c s="331"/>
      <c s="331"/>
      <c s="331"/>
      <c s="293">
        <f>SUM(C140:D140)</f>
        <v>44</v>
      </c>
      <c s="293">
        <f>L06!M142</f>
        <v>44</v>
      </c>
    </row>
    <row customHeight="1" ht="17.25">
      <c s="141">
        <v>2130371</v>
      </c>
      <c s="92" t="s">
        <v>2491</v>
      </c>
      <c s="331">
        <v>1</v>
      </c>
      <c s="293">
        <f>SUM(E141,G141:J141,L141)</f>
        <v>28</v>
      </c>
      <c s="331">
        <v>8</v>
      </c>
      <c s="331"/>
      <c s="297"/>
      <c s="331">
        <v>20</v>
      </c>
      <c s="297"/>
      <c s="331"/>
      <c s="331"/>
      <c s="331"/>
      <c s="293">
        <f>SUM(C141:D141)</f>
        <v>29</v>
      </c>
      <c s="293">
        <f>L06!M143</f>
        <v>29</v>
      </c>
    </row>
    <row customHeight="1" ht="17.25">
      <c s="141">
        <v>2130372</v>
      </c>
      <c s="92" t="s">
        <v>2493</v>
      </c>
      <c s="331"/>
      <c s="293">
        <f>SUM(E142,G142:J142,L142)</f>
        <v>4</v>
      </c>
      <c s="331"/>
      <c s="331"/>
      <c s="297"/>
      <c s="331">
        <v>4</v>
      </c>
      <c s="297"/>
      <c s="331"/>
      <c s="331"/>
      <c s="331"/>
      <c s="293">
        <f>SUM(C142:D142)</f>
        <v>4</v>
      </c>
      <c s="293">
        <f>L06!M144</f>
        <v>4</v>
      </c>
    </row>
    <row customHeight="1" ht="17.25">
      <c s="141">
        <v>2130373</v>
      </c>
      <c s="92" t="s">
        <v>2494</v>
      </c>
      <c s="331"/>
      <c s="293">
        <f>SUM(E143,G143:J143,L143)</f>
        <v>0</v>
      </c>
      <c s="331"/>
      <c s="331"/>
      <c s="297"/>
      <c s="331"/>
      <c s="297"/>
      <c s="331"/>
      <c s="331"/>
      <c s="331"/>
      <c s="293">
        <f>SUM(C143:D143)</f>
        <v>0</v>
      </c>
      <c s="293">
        <f>L06!M145</f>
        <v>0</v>
      </c>
    </row>
    <row customHeight="1" ht="17.25">
      <c s="141">
        <v>2130375</v>
      </c>
      <c s="92" t="s">
        <v>2495</v>
      </c>
      <c s="331">
        <v>69</v>
      </c>
      <c s="293">
        <f>SUM(E144,G144:J144,L144)</f>
        <v>6</v>
      </c>
      <c s="331">
        <v>6</v>
      </c>
      <c s="331"/>
      <c s="297"/>
      <c s="331"/>
      <c s="297"/>
      <c s="331"/>
      <c s="331"/>
      <c s="331"/>
      <c s="293">
        <f>SUM(C144:D144)</f>
        <v>75</v>
      </c>
      <c s="293">
        <f>L06!M146</f>
        <v>37</v>
      </c>
    </row>
    <row customHeight="1" ht="17.25">
      <c s="141"/>
      <c s="92" t="s">
        <v>2497</v>
      </c>
      <c s="293">
        <f>SUM(C146:C147)</f>
        <v>0</v>
      </c>
      <c s="293">
        <f>SUM(D146:D147)</f>
        <v>0</v>
      </c>
      <c s="293">
        <f>SUM(E146:E147)</f>
        <v>0</v>
      </c>
      <c s="293">
        <f>SUM(F146:F147)</f>
        <v>0</v>
      </c>
      <c s="293">
        <f>SUM(G146:G147)</f>
        <v>0</v>
      </c>
      <c s="293">
        <f>SUM(H146:H147)</f>
        <v>0</v>
      </c>
      <c s="293">
        <f>SUM(I146:I147)</f>
        <v>0</v>
      </c>
      <c s="293">
        <f>SUM(J146:J147)</f>
        <v>0</v>
      </c>
      <c s="293">
        <f>SUM(K146:K147)</f>
        <v>0</v>
      </c>
      <c s="293">
        <f>SUM(L146:L147)</f>
        <v>0</v>
      </c>
      <c s="293">
        <f>SUM(M146:M147)</f>
        <v>0</v>
      </c>
      <c s="293">
        <f>SUM(N146:N147)</f>
        <v>0</v>
      </c>
    </row>
    <row customHeight="1" ht="17.25">
      <c s="141">
        <v>2130376</v>
      </c>
      <c s="92" t="s">
        <v>2499</v>
      </c>
      <c s="331"/>
      <c s="293">
        <f>SUM(E146,G146:J146,L146)</f>
        <v>0</v>
      </c>
      <c s="331"/>
      <c s="331"/>
      <c s="297"/>
      <c s="331"/>
      <c s="297"/>
      <c s="331"/>
      <c s="331"/>
      <c s="331"/>
      <c s="293">
        <f>SUM(C146:D146)</f>
        <v>0</v>
      </c>
      <c s="293">
        <f>L06!M148</f>
        <v>0</v>
      </c>
    </row>
    <row customHeight="1" ht="17.25">
      <c s="141">
        <v>2130378</v>
      </c>
      <c s="92" t="s">
        <v>2500</v>
      </c>
      <c s="331"/>
      <c s="293">
        <f>SUM(E147,G147:J147,L147)</f>
        <v>0</v>
      </c>
      <c s="331"/>
      <c s="331"/>
      <c s="297"/>
      <c s="331"/>
      <c s="297"/>
      <c s="331"/>
      <c s="331"/>
      <c s="331"/>
      <c s="293">
        <f>SUM(C147:D147)</f>
        <v>0</v>
      </c>
      <c s="293">
        <f>L06!M149</f>
        <v>0</v>
      </c>
    </row>
    <row customHeight="1" ht="17.25">
      <c s="141"/>
      <c s="92" t="s">
        <v>2502</v>
      </c>
      <c s="293">
        <f>SUM(C149:C152)</f>
        <v>0</v>
      </c>
      <c s="293">
        <f>SUM(D149:D152)</f>
        <v>274</v>
      </c>
      <c s="293">
        <f>SUM(E149:E152)</f>
        <v>273</v>
      </c>
      <c s="293">
        <f>SUM(F149:F152)</f>
        <v>0</v>
      </c>
      <c s="293">
        <f>SUM(G149:G152)</f>
        <v>0</v>
      </c>
      <c s="293">
        <f>SUM(H149:H152)</f>
        <v>1</v>
      </c>
      <c s="293">
        <f>SUM(I149:I152)</f>
        <v>0</v>
      </c>
      <c s="293">
        <f>SUM(J149:J152)</f>
        <v>0</v>
      </c>
      <c s="293">
        <f>SUM(K149:K152)</f>
        <v>0</v>
      </c>
      <c s="293">
        <f>SUM(L149:L152)</f>
        <v>0</v>
      </c>
      <c s="293">
        <f>SUM(M149:M152)</f>
        <v>274</v>
      </c>
      <c s="293">
        <f>SUM(N149:N152)</f>
        <v>274</v>
      </c>
    </row>
    <row customHeight="1" ht="17.25">
      <c s="141">
        <v>2130380</v>
      </c>
      <c s="92" t="s">
        <v>2505</v>
      </c>
      <c s="331"/>
      <c s="293">
        <f>SUM(E149,G149:J149,L149)</f>
        <v>269</v>
      </c>
      <c s="331">
        <v>269</v>
      </c>
      <c s="331"/>
      <c s="297"/>
      <c s="331"/>
      <c s="297"/>
      <c s="331"/>
      <c s="331"/>
      <c s="331"/>
      <c s="293">
        <f>SUM(C149:D149)</f>
        <v>269</v>
      </c>
      <c s="293">
        <f>L06!M151</f>
        <v>269</v>
      </c>
    </row>
    <row customHeight="1" ht="17.25">
      <c s="141">
        <v>2130381</v>
      </c>
      <c s="92" t="s">
        <v>2508</v>
      </c>
      <c s="331"/>
      <c s="293">
        <f>SUM(E150,G150:J150,L150)</f>
        <v>0</v>
      </c>
      <c s="331"/>
      <c s="331"/>
      <c s="297"/>
      <c s="331"/>
      <c s="297"/>
      <c s="331"/>
      <c s="331"/>
      <c s="331"/>
      <c s="293">
        <f>SUM(C150:D150)</f>
        <v>0</v>
      </c>
      <c s="293">
        <f>L06!M152</f>
        <v>0</v>
      </c>
    </row>
    <row customHeight="1" ht="17.25">
      <c s="141">
        <v>2130382</v>
      </c>
      <c s="92" t="s">
        <v>2510</v>
      </c>
      <c s="331"/>
      <c s="293">
        <f>SUM(E151,G151:J151,L151)</f>
        <v>0</v>
      </c>
      <c s="331"/>
      <c s="331"/>
      <c s="297"/>
      <c s="331"/>
      <c s="297"/>
      <c s="331"/>
      <c s="331"/>
      <c s="331"/>
      <c s="293">
        <f>SUM(C151:D151)</f>
        <v>0</v>
      </c>
      <c s="293">
        <f>L06!M153</f>
        <v>0</v>
      </c>
    </row>
    <row customHeight="1" ht="17.25">
      <c s="141">
        <v>2130384</v>
      </c>
      <c s="92" t="s">
        <v>2511</v>
      </c>
      <c s="331"/>
      <c s="293">
        <f>SUM(E152,G152:J152,L152)</f>
        <v>5</v>
      </c>
      <c s="331">
        <v>4</v>
      </c>
      <c s="331"/>
      <c s="297"/>
      <c s="331">
        <v>1</v>
      </c>
      <c s="297"/>
      <c s="331"/>
      <c s="331"/>
      <c s="331"/>
      <c s="293">
        <f>SUM(C152:D152)</f>
        <v>5</v>
      </c>
      <c s="293">
        <f>L06!M154</f>
        <v>5</v>
      </c>
    </row>
    <row customHeight="1" ht="17.25">
      <c s="141"/>
      <c s="92" t="s">
        <v>2513</v>
      </c>
      <c s="293">
        <f>SUM(C154:C157)</f>
        <v>0</v>
      </c>
      <c s="293">
        <f>SUM(D154:D157)</f>
        <v>0</v>
      </c>
      <c s="293">
        <f>SUM(E154:E157)</f>
        <v>0</v>
      </c>
      <c s="293">
        <f>SUM(F154:F157)</f>
        <v>0</v>
      </c>
      <c s="293">
        <f>SUM(G154:G157)</f>
        <v>0</v>
      </c>
      <c s="293">
        <f>SUM(H154:H157)</f>
        <v>0</v>
      </c>
      <c s="293">
        <f>SUM(I154:I157)</f>
        <v>0</v>
      </c>
      <c s="293">
        <f>SUM(J154:J157)</f>
        <v>0</v>
      </c>
      <c s="293">
        <f>SUM(K154:K157)</f>
        <v>0</v>
      </c>
      <c s="293">
        <f>SUM(L154:L157)</f>
        <v>0</v>
      </c>
      <c s="293">
        <f>SUM(M154:M157)</f>
        <v>0</v>
      </c>
      <c s="293">
        <f>SUM(N154:N157)</f>
        <v>0</v>
      </c>
    </row>
    <row customHeight="1" ht="17.25">
      <c s="141">
        <v>2130385</v>
      </c>
      <c s="92" t="s">
        <v>2515</v>
      </c>
      <c s="331"/>
      <c s="293">
        <f>SUM(E154,G154:J154,L154)</f>
        <v>0</v>
      </c>
      <c s="331"/>
      <c s="331"/>
      <c s="297"/>
      <c s="331"/>
      <c s="297"/>
      <c s="331"/>
      <c s="331"/>
      <c s="331"/>
      <c s="293">
        <f>SUM(C154:D154)</f>
        <v>0</v>
      </c>
      <c s="293">
        <f>L06!M156</f>
        <v>0</v>
      </c>
    </row>
    <row customHeight="1" ht="17.25">
      <c s="141">
        <v>2130386</v>
      </c>
      <c s="92" t="s">
        <v>2516</v>
      </c>
      <c s="331"/>
      <c s="293">
        <f>SUM(E155,G155:J155,L155)</f>
        <v>0</v>
      </c>
      <c s="331"/>
      <c s="331"/>
      <c s="297"/>
      <c s="331"/>
      <c s="297"/>
      <c s="331"/>
      <c s="331"/>
      <c s="331"/>
      <c s="293">
        <f>SUM(C155:D155)</f>
        <v>0</v>
      </c>
      <c s="293">
        <f>L06!M157</f>
        <v>0</v>
      </c>
    </row>
    <row customHeight="1" ht="17.25">
      <c s="141">
        <v>2130387</v>
      </c>
      <c s="92" t="s">
        <v>2517</v>
      </c>
      <c s="331"/>
      <c s="293">
        <f>SUM(E156,G156:J156,L156)</f>
        <v>0</v>
      </c>
      <c s="331"/>
      <c s="331"/>
      <c s="297"/>
      <c s="331"/>
      <c s="297"/>
      <c s="331"/>
      <c s="331"/>
      <c s="331"/>
      <c s="293">
        <f>SUM(C156:D156)</f>
        <v>0</v>
      </c>
      <c s="293">
        <f>L06!M158</f>
        <v>0</v>
      </c>
    </row>
    <row customHeight="1" ht="17.25">
      <c s="141">
        <v>2130389</v>
      </c>
      <c s="92" t="s">
        <v>2518</v>
      </c>
      <c s="331"/>
      <c s="293">
        <f>SUM(E157,G157:J157,L157)</f>
        <v>0</v>
      </c>
      <c s="331"/>
      <c s="331"/>
      <c s="297"/>
      <c s="331"/>
      <c s="297"/>
      <c s="331"/>
      <c s="331"/>
      <c s="331"/>
      <c s="293">
        <f>SUM(C157:D157)</f>
        <v>0</v>
      </c>
      <c s="293">
        <f>L06!M159</f>
        <v>0</v>
      </c>
    </row>
    <row customHeight="1" ht="17.25">
      <c s="141">
        <v>21304</v>
      </c>
      <c s="95" t="s">
        <v>1731</v>
      </c>
      <c s="293">
        <f>C159+C162</f>
        <v>0</v>
      </c>
      <c s="293">
        <f>D159+D162</f>
        <v>0</v>
      </c>
      <c s="293">
        <f>E159+E162</f>
        <v>0</v>
      </c>
      <c s="293">
        <f>F159+F162</f>
        <v>0</v>
      </c>
      <c s="293">
        <f>G159+G162</f>
        <v>0</v>
      </c>
      <c s="293">
        <f>H159+H162</f>
        <v>0</v>
      </c>
      <c s="293">
        <f>I159+I162</f>
        <v>0</v>
      </c>
      <c s="293">
        <f>J159+J162</f>
        <v>0</v>
      </c>
      <c s="293">
        <f>K159+K162</f>
        <v>0</v>
      </c>
      <c s="293">
        <f>L159+L162</f>
        <v>0</v>
      </c>
      <c s="293">
        <f>M159+M162</f>
        <v>0</v>
      </c>
      <c s="293">
        <f>N159+N162</f>
        <v>0</v>
      </c>
    </row>
    <row customHeight="1" ht="17.25">
      <c s="141"/>
      <c s="92" t="s">
        <v>2520</v>
      </c>
      <c s="293">
        <f>SUM(C160:C161)</f>
        <v>0</v>
      </c>
      <c s="293">
        <f>SUM(D160:D161)</f>
        <v>0</v>
      </c>
      <c s="293">
        <f>SUM(E160:E161)</f>
        <v>0</v>
      </c>
      <c s="293">
        <f>SUM(F160:F161)</f>
        <v>0</v>
      </c>
      <c s="293">
        <f>SUM(G160:G161)</f>
        <v>0</v>
      </c>
      <c s="293">
        <f>SUM(H160:H161)</f>
        <v>0</v>
      </c>
      <c s="293">
        <f>SUM(I160:I161)</f>
        <v>0</v>
      </c>
      <c s="293">
        <f>SUM(J160:J161)</f>
        <v>0</v>
      </c>
      <c s="293">
        <f>SUM(K160:K161)</f>
        <v>0</v>
      </c>
      <c s="293">
        <f>SUM(L160:L161)</f>
        <v>0</v>
      </c>
      <c s="293">
        <f>SUM(M160:M161)</f>
        <v>0</v>
      </c>
      <c s="293">
        <f>SUM(N160:N161)</f>
        <v>0</v>
      </c>
    </row>
    <row customHeight="1" ht="17.25">
      <c s="141">
        <v>2130460</v>
      </c>
      <c s="92" t="s">
        <v>2522</v>
      </c>
      <c s="331"/>
      <c s="293">
        <f>SUM(E160,G160:J160,L160)</f>
        <v>0</v>
      </c>
      <c s="331"/>
      <c s="331"/>
      <c s="297"/>
      <c s="331"/>
      <c s="297"/>
      <c s="331"/>
      <c s="331"/>
      <c s="331"/>
      <c s="293">
        <f>SUM(C160:D160)</f>
        <v>0</v>
      </c>
      <c s="293">
        <f>L06!M162</f>
        <v>0</v>
      </c>
    </row>
    <row customHeight="1" ht="17.25">
      <c s="141">
        <v>2130461</v>
      </c>
      <c s="92" t="s">
        <v>2523</v>
      </c>
      <c s="331"/>
      <c s="293">
        <f>SUM(E161,G161:J161,L161)</f>
        <v>0</v>
      </c>
      <c s="331"/>
      <c s="331"/>
      <c s="297"/>
      <c s="331"/>
      <c s="297"/>
      <c s="331"/>
      <c s="331"/>
      <c s="331"/>
      <c s="293">
        <f>SUM(C161:D161)</f>
        <v>0</v>
      </c>
      <c s="293">
        <f>L06!M163</f>
        <v>0</v>
      </c>
    </row>
    <row customHeight="1" ht="17.25">
      <c s="141"/>
      <c s="92" t="s">
        <v>2525</v>
      </c>
      <c s="293">
        <f>SUM(C163:C166)</f>
        <v>0</v>
      </c>
      <c s="293">
        <f>SUM(D163:D166)</f>
        <v>0</v>
      </c>
      <c s="293">
        <f>SUM(E163:E166)</f>
        <v>0</v>
      </c>
      <c s="293">
        <f>SUM(F163:F166)</f>
        <v>0</v>
      </c>
      <c s="293">
        <f>SUM(G163:G166)</f>
        <v>0</v>
      </c>
      <c s="293">
        <f>SUM(H163:H166)</f>
        <v>0</v>
      </c>
      <c s="293">
        <f>SUM(I163:I166)</f>
        <v>0</v>
      </c>
      <c s="293">
        <f>SUM(J163:J166)</f>
        <v>0</v>
      </c>
      <c s="293">
        <f>SUM(K163:K166)</f>
        <v>0</v>
      </c>
      <c s="293">
        <f>SUM(L163:L166)</f>
        <v>0</v>
      </c>
      <c s="293">
        <f>SUM(M163:M166)</f>
        <v>0</v>
      </c>
      <c s="293">
        <f>SUM(N163:N166)</f>
        <v>0</v>
      </c>
    </row>
    <row customHeight="1" ht="17.25">
      <c s="141">
        <v>2130470</v>
      </c>
      <c s="92" t="s">
        <v>2528</v>
      </c>
      <c s="331"/>
      <c s="293">
        <f>SUM(E163,G163:J163,L163)</f>
        <v>0</v>
      </c>
      <c s="331"/>
      <c s="331"/>
      <c s="297"/>
      <c s="331"/>
      <c s="297"/>
      <c s="331"/>
      <c s="331"/>
      <c s="331"/>
      <c s="293">
        <f>SUM(C163:D163)</f>
        <v>0</v>
      </c>
      <c s="293">
        <f>L06!M165</f>
        <v>0</v>
      </c>
    </row>
    <row customHeight="1" ht="17.25">
      <c s="141">
        <v>2130471</v>
      </c>
      <c s="92" t="s">
        <v>2530</v>
      </c>
      <c s="331"/>
      <c s="293">
        <f>SUM(E164,G164:J164,L164)</f>
        <v>0</v>
      </c>
      <c s="331"/>
      <c s="331"/>
      <c s="297"/>
      <c s="331"/>
      <c s="297"/>
      <c s="331"/>
      <c s="331"/>
      <c s="331"/>
      <c s="293">
        <f>SUM(C164:D164)</f>
        <v>0</v>
      </c>
      <c s="293">
        <f>L06!M166</f>
        <v>0</v>
      </c>
    </row>
    <row customHeight="1" ht="17.25">
      <c s="141">
        <v>2130472</v>
      </c>
      <c s="92" t="s">
        <v>2532</v>
      </c>
      <c s="331"/>
      <c s="293">
        <f>SUM(E165,G165:J165,L165)</f>
        <v>0</v>
      </c>
      <c s="331"/>
      <c s="331"/>
      <c s="297"/>
      <c s="331"/>
      <c s="297"/>
      <c s="331"/>
      <c s="331"/>
      <c s="331"/>
      <c s="293">
        <f>SUM(C165:D165)</f>
        <v>0</v>
      </c>
      <c s="293">
        <f>L06!M167</f>
        <v>0</v>
      </c>
    </row>
    <row customHeight="1" ht="17.25">
      <c s="141">
        <v>2130479</v>
      </c>
      <c s="92" t="s">
        <v>2533</v>
      </c>
      <c s="331"/>
      <c s="293">
        <f>SUM(E166,G166:J166,L166)</f>
        <v>0</v>
      </c>
      <c s="331"/>
      <c s="331"/>
      <c s="297"/>
      <c s="331"/>
      <c s="297"/>
      <c s="331"/>
      <c s="331"/>
      <c s="331"/>
      <c s="293">
        <f>SUM(C166:D166)</f>
        <v>0</v>
      </c>
      <c s="293">
        <f>L06!M168</f>
        <v>0</v>
      </c>
    </row>
    <row customHeight="1" ht="17.25">
      <c s="141">
        <v>214</v>
      </c>
      <c s="95" t="s">
        <v>1761</v>
      </c>
      <c s="293">
        <f>SUM(C168,C189,C203)</f>
        <v>0</v>
      </c>
      <c s="293">
        <f>SUM(D168,D189,D203)</f>
        <v>0</v>
      </c>
      <c s="293">
        <f>SUM(E168,E189,E203)</f>
        <v>0</v>
      </c>
      <c s="293">
        <f>SUM(F168,F189,F203)</f>
        <v>0</v>
      </c>
      <c s="293">
        <f>SUM(G168,G189,G203)</f>
        <v>0</v>
      </c>
      <c s="293">
        <f>SUM(H168,H189,H203)</f>
        <v>0</v>
      </c>
      <c s="293">
        <f>SUM(I168,I189,I203)</f>
        <v>0</v>
      </c>
      <c s="293">
        <f>SUM(J168,J189,J203)</f>
        <v>0</v>
      </c>
      <c s="293">
        <f>SUM(K168,K189,K203)</f>
        <v>0</v>
      </c>
      <c s="293">
        <f>SUM(L168,L189,L203)</f>
        <v>0</v>
      </c>
      <c s="293">
        <f>SUM(M168,M189,M203)</f>
        <v>0</v>
      </c>
      <c s="293">
        <f>SUM(N168,N189,N203)</f>
        <v>0</v>
      </c>
    </row>
    <row customHeight="1" ht="17.25">
      <c s="141">
        <v>21401</v>
      </c>
      <c s="95" t="s">
        <v>1762</v>
      </c>
      <c s="293">
        <f>SUM(C169,C174,C178,C183,C188)</f>
        <v>0</v>
      </c>
      <c s="293">
        <f>SUM(D169,D174,D178,D183,D188)</f>
        <v>0</v>
      </c>
      <c s="293">
        <f>SUM(E169,E174,E178,E183,E188)</f>
        <v>0</v>
      </c>
      <c s="293">
        <f>SUM(F169,F174,F178,F183,F188)</f>
        <v>0</v>
      </c>
      <c s="293">
        <f>SUM(G169,G174,G178,G183,G188)</f>
        <v>0</v>
      </c>
      <c s="293">
        <f>SUM(H169,H174,H178,H183,H188)</f>
        <v>0</v>
      </c>
      <c s="293">
        <f>SUM(I169,I174,I178,I183,I188)</f>
        <v>0</v>
      </c>
      <c s="293">
        <f>SUM(J169,J174,J178,J183,J188)</f>
        <v>0</v>
      </c>
      <c s="293">
        <f>SUM(K169,K174,K178,K183,K188)</f>
        <v>0</v>
      </c>
      <c s="293">
        <f>SUM(L169,L174,L178,L183,L188)</f>
        <v>0</v>
      </c>
      <c s="293">
        <f>SUM(M169,M174,M178,M183,M188)</f>
        <v>0</v>
      </c>
      <c s="293">
        <f>SUM(N169,N174,N178,N183,N188)</f>
        <v>0</v>
      </c>
    </row>
    <row customHeight="1" ht="17.25">
      <c s="141"/>
      <c s="92" t="s">
        <v>2535</v>
      </c>
      <c s="293">
        <f>SUM(C170:C173)</f>
        <v>0</v>
      </c>
      <c s="293">
        <f>SUM(D170:D173)</f>
        <v>0</v>
      </c>
      <c s="293">
        <f>SUM(E170:E173)</f>
        <v>0</v>
      </c>
      <c s="293">
        <f>SUM(F170:F173)</f>
        <v>0</v>
      </c>
      <c s="293">
        <f>SUM(G170:G173)</f>
        <v>0</v>
      </c>
      <c s="293">
        <f>SUM(H170:H173)</f>
        <v>0</v>
      </c>
      <c s="293">
        <f>SUM(I170:I173)</f>
        <v>0</v>
      </c>
      <c s="293">
        <f>SUM(J170:J173)</f>
        <v>0</v>
      </c>
      <c s="293">
        <f>SUM(K170:K173)</f>
        <v>0</v>
      </c>
      <c s="293">
        <f>SUM(L170:L173)</f>
        <v>0</v>
      </c>
      <c s="293">
        <f>SUM(M170:M173)</f>
        <v>0</v>
      </c>
      <c s="293">
        <f>SUM(N170:N173)</f>
        <v>0</v>
      </c>
    </row>
    <row customHeight="1" ht="17.25">
      <c s="141">
        <v>2140160</v>
      </c>
      <c s="92" t="s">
        <v>2537</v>
      </c>
      <c s="331"/>
      <c s="293">
        <f>SUM(E170,G170:J170,L170)</f>
        <v>0</v>
      </c>
      <c s="331"/>
      <c s="331"/>
      <c s="297"/>
      <c s="331"/>
      <c s="297"/>
      <c s="331"/>
      <c s="331"/>
      <c s="331"/>
      <c s="293">
        <f>SUM(C170:D170)</f>
        <v>0</v>
      </c>
      <c s="293">
        <f>L06!M172</f>
        <v>0</v>
      </c>
    </row>
    <row customHeight="1" ht="17.25">
      <c s="141">
        <v>2140161</v>
      </c>
      <c s="92" t="s">
        <v>2538</v>
      </c>
      <c s="331"/>
      <c s="293">
        <f>SUM(E171,G171:J171,L171)</f>
        <v>0</v>
      </c>
      <c s="331"/>
      <c s="331"/>
      <c s="297"/>
      <c s="331"/>
      <c s="297"/>
      <c s="331"/>
      <c s="331"/>
      <c s="331"/>
      <c s="293">
        <f>SUM(C171:D171)</f>
        <v>0</v>
      </c>
      <c s="293">
        <f>L06!M173</f>
        <v>0</v>
      </c>
    </row>
    <row customHeight="1" ht="17.25">
      <c s="141">
        <v>2140162</v>
      </c>
      <c s="92" t="s">
        <v>2539</v>
      </c>
      <c s="331"/>
      <c s="293">
        <f>SUM(E172,G172:J172,L172)</f>
        <v>0</v>
      </c>
      <c s="331"/>
      <c s="331"/>
      <c s="297"/>
      <c s="331"/>
      <c s="297"/>
      <c s="331"/>
      <c s="331"/>
      <c s="331"/>
      <c s="293">
        <f>SUM(C172:D172)</f>
        <v>0</v>
      </c>
      <c s="293">
        <f>L06!M174</f>
        <v>0</v>
      </c>
    </row>
    <row customHeight="1" ht="17.25">
      <c s="141">
        <v>2140165</v>
      </c>
      <c s="92" t="s">
        <v>2540</v>
      </c>
      <c s="331"/>
      <c s="293">
        <f>SUM(E173,G173:J173,L173)</f>
        <v>0</v>
      </c>
      <c s="331"/>
      <c s="331"/>
      <c s="297"/>
      <c s="331"/>
      <c s="297"/>
      <c s="331"/>
      <c s="331"/>
      <c s="331"/>
      <c s="293">
        <f>SUM(C173:D173)</f>
        <v>0</v>
      </c>
      <c s="293">
        <f>L06!M175</f>
        <v>0</v>
      </c>
    </row>
    <row customHeight="1" ht="17.25">
      <c s="141"/>
      <c s="92" t="s">
        <v>2542</v>
      </c>
      <c s="293">
        <f>SUM(C175:C177)</f>
        <v>0</v>
      </c>
      <c s="293">
        <f>SUM(D175:D177)</f>
        <v>0</v>
      </c>
      <c s="293">
        <f>SUM(E175:E177)</f>
        <v>0</v>
      </c>
      <c s="293">
        <f>SUM(F175:F177)</f>
        <v>0</v>
      </c>
      <c s="293">
        <f>SUM(G175:G177)</f>
        <v>0</v>
      </c>
      <c s="293">
        <f>SUM(H175:H177)</f>
        <v>0</v>
      </c>
      <c s="293">
        <f>SUM(I175:I177)</f>
        <v>0</v>
      </c>
      <c s="293">
        <f>SUM(J175:J177)</f>
        <v>0</v>
      </c>
      <c s="293">
        <f>SUM(K175:K177)</f>
        <v>0</v>
      </c>
      <c s="293">
        <f>SUM(L175:L177)</f>
        <v>0</v>
      </c>
      <c s="293">
        <f>SUM(M175:M177)</f>
        <v>0</v>
      </c>
      <c s="293">
        <f>SUM(N175:N177)</f>
        <v>0</v>
      </c>
    </row>
    <row customHeight="1" ht="17.25">
      <c s="141">
        <v>2140166</v>
      </c>
      <c s="92" t="s">
        <v>2545</v>
      </c>
      <c s="331"/>
      <c s="293">
        <f>SUM(E175,G175:J175,L175)</f>
        <v>0</v>
      </c>
      <c s="331"/>
      <c s="331"/>
      <c s="297"/>
      <c s="331"/>
      <c s="297"/>
      <c s="331"/>
      <c s="331"/>
      <c s="331"/>
      <c s="293">
        <f>SUM(C175:D175)</f>
        <v>0</v>
      </c>
      <c s="293">
        <f>L06!M177</f>
        <v>0</v>
      </c>
    </row>
    <row customHeight="1" ht="17.25">
      <c s="141">
        <v>2140167</v>
      </c>
      <c s="92" t="s">
        <v>2548</v>
      </c>
      <c s="331"/>
      <c s="293">
        <f>SUM(E176,G176:J176,L176)</f>
        <v>0</v>
      </c>
      <c s="331"/>
      <c s="331"/>
      <c s="297"/>
      <c s="331"/>
      <c s="297"/>
      <c s="331"/>
      <c s="331"/>
      <c s="331"/>
      <c s="293">
        <f>SUM(C176:D176)</f>
        <v>0</v>
      </c>
      <c s="293">
        <f>L06!M178</f>
        <v>0</v>
      </c>
    </row>
    <row customHeight="1" ht="17.25">
      <c s="141">
        <v>2140169</v>
      </c>
      <c s="92" t="s">
        <v>2550</v>
      </c>
      <c s="331"/>
      <c s="293">
        <f>SUM(E177,G177:J177,L177)</f>
        <v>0</v>
      </c>
      <c s="331"/>
      <c s="331"/>
      <c s="297"/>
      <c s="331"/>
      <c s="297"/>
      <c s="331"/>
      <c s="331"/>
      <c s="331"/>
      <c s="293">
        <f>SUM(C177:D177)</f>
        <v>0</v>
      </c>
      <c s="293">
        <f>L06!M179</f>
        <v>0</v>
      </c>
    </row>
    <row customHeight="1" ht="17.25">
      <c s="141"/>
      <c s="92" t="s">
        <v>2552</v>
      </c>
      <c s="293">
        <f>SUM(C179:C182)</f>
        <v>0</v>
      </c>
      <c s="293">
        <f>SUM(D179:D182)</f>
        <v>0</v>
      </c>
      <c s="293">
        <f>SUM(E179:E182)</f>
        <v>0</v>
      </c>
      <c s="293">
        <f>SUM(F179:F182)</f>
        <v>0</v>
      </c>
      <c s="293">
        <f>SUM(G179:G182)</f>
        <v>0</v>
      </c>
      <c s="293">
        <f>SUM(H179:H182)</f>
        <v>0</v>
      </c>
      <c s="293">
        <f>SUM(I179:I182)</f>
        <v>0</v>
      </c>
      <c s="293">
        <f>SUM(J179:J182)</f>
        <v>0</v>
      </c>
      <c s="293">
        <f>SUM(K179:K182)</f>
        <v>0</v>
      </c>
      <c s="293">
        <f>SUM(L179:L182)</f>
        <v>0</v>
      </c>
      <c s="293">
        <f>SUM(M179:M182)</f>
        <v>0</v>
      </c>
      <c s="293">
        <f>SUM(N179:N182)</f>
        <v>0</v>
      </c>
    </row>
    <row customHeight="1" ht="17.25">
      <c s="141">
        <v>2140170</v>
      </c>
      <c s="92" t="s">
        <v>2553</v>
      </c>
      <c s="331"/>
      <c s="293">
        <f>SUM(E179,G179:J179,L179)</f>
        <v>0</v>
      </c>
      <c s="331"/>
      <c s="331"/>
      <c s="297"/>
      <c s="331"/>
      <c s="297"/>
      <c s="331"/>
      <c s="331"/>
      <c s="331"/>
      <c s="293">
        <f>SUM(C179:D179)</f>
        <v>0</v>
      </c>
      <c s="293">
        <f>L06!M181</f>
        <v>0</v>
      </c>
    </row>
    <row customHeight="1" ht="17.25">
      <c s="141">
        <v>2140171</v>
      </c>
      <c s="92" t="s">
        <v>2554</v>
      </c>
      <c s="331"/>
      <c s="293">
        <f>SUM(E180,G180:J180,L180)</f>
        <v>0</v>
      </c>
      <c s="331"/>
      <c s="331"/>
      <c s="297"/>
      <c s="331"/>
      <c s="297"/>
      <c s="331"/>
      <c s="331"/>
      <c s="331"/>
      <c s="293">
        <f>SUM(C180:D180)</f>
        <v>0</v>
      </c>
      <c s="293">
        <f>L06!M182</f>
        <v>0</v>
      </c>
    </row>
    <row customHeight="1" ht="17.25">
      <c s="141">
        <v>2140172</v>
      </c>
      <c s="92" t="s">
        <v>2555</v>
      </c>
      <c s="331"/>
      <c s="293">
        <f>SUM(E181,G181:J181,L181)</f>
        <v>0</v>
      </c>
      <c s="331"/>
      <c s="331"/>
      <c s="297"/>
      <c s="331"/>
      <c s="297"/>
      <c s="331"/>
      <c s="331"/>
      <c s="331"/>
      <c s="293">
        <f>SUM(C181:D181)</f>
        <v>0</v>
      </c>
      <c s="293">
        <f>L06!M183</f>
        <v>0</v>
      </c>
    </row>
    <row customHeight="1" ht="17.25">
      <c s="141">
        <v>2140179</v>
      </c>
      <c s="92" t="s">
        <v>2556</v>
      </c>
      <c s="331"/>
      <c s="293">
        <f>SUM(E182,G182:J182,L182)</f>
        <v>0</v>
      </c>
      <c s="331"/>
      <c s="331"/>
      <c s="297"/>
      <c s="331"/>
      <c s="297"/>
      <c s="331"/>
      <c s="331"/>
      <c s="331"/>
      <c s="293">
        <f>SUM(C182:D182)</f>
        <v>0</v>
      </c>
      <c s="293">
        <f>L06!M184</f>
        <v>0</v>
      </c>
    </row>
    <row customHeight="1" ht="17.25">
      <c s="141"/>
      <c s="92" t="s">
        <v>2558</v>
      </c>
      <c s="293">
        <f>SUM(C184:C187)</f>
        <v>0</v>
      </c>
      <c s="293">
        <f>SUM(D184:D187)</f>
        <v>0</v>
      </c>
      <c s="293">
        <f>SUM(E184:E187)</f>
        <v>0</v>
      </c>
      <c s="293">
        <f>SUM(F184:F187)</f>
        <v>0</v>
      </c>
      <c s="293">
        <f>SUM(G184:G187)</f>
        <v>0</v>
      </c>
      <c s="293">
        <f>SUM(H184:H187)</f>
        <v>0</v>
      </c>
      <c s="293">
        <f>SUM(I184:I187)</f>
        <v>0</v>
      </c>
      <c s="293">
        <f>SUM(J184:J187)</f>
        <v>0</v>
      </c>
      <c s="293">
        <f>SUM(K184:K187)</f>
        <v>0</v>
      </c>
      <c s="293">
        <f>SUM(L184:L187)</f>
        <v>0</v>
      </c>
      <c s="293">
        <f>SUM(M184:M187)</f>
        <v>0</v>
      </c>
      <c s="293">
        <f>SUM(N184:N187)</f>
        <v>0</v>
      </c>
    </row>
    <row customHeight="1" ht="17.25">
      <c s="141">
        <v>2140180</v>
      </c>
      <c s="92" t="s">
        <v>2560</v>
      </c>
      <c s="331"/>
      <c s="293">
        <f>SUM(E184,G184:J184,L184)</f>
        <v>0</v>
      </c>
      <c s="331"/>
      <c s="331"/>
      <c s="297"/>
      <c s="331"/>
      <c s="297"/>
      <c s="331"/>
      <c s="331"/>
      <c s="331"/>
      <c s="293">
        <f>SUM(C184:D184)</f>
        <v>0</v>
      </c>
      <c s="293">
        <f>L06!M186</f>
        <v>0</v>
      </c>
    </row>
    <row customHeight="1" ht="17.25">
      <c s="141">
        <v>2140181</v>
      </c>
      <c s="92" t="s">
        <v>2561</v>
      </c>
      <c s="331"/>
      <c s="293">
        <f>SUM(E185,G185:J185,L185)</f>
        <v>0</v>
      </c>
      <c s="331"/>
      <c s="331"/>
      <c s="297"/>
      <c s="331"/>
      <c s="297"/>
      <c s="331"/>
      <c s="331"/>
      <c s="331"/>
      <c s="293">
        <f>SUM(C185:D185)</f>
        <v>0</v>
      </c>
      <c s="293">
        <f>L06!M187</f>
        <v>0</v>
      </c>
    </row>
    <row customHeight="1" ht="17.25">
      <c s="141">
        <v>2140182</v>
      </c>
      <c s="92" t="s">
        <v>2562</v>
      </c>
      <c s="331"/>
      <c s="293">
        <f>SUM(E186,G186:J186,L186)</f>
        <v>0</v>
      </c>
      <c s="331"/>
      <c s="331"/>
      <c s="297"/>
      <c s="331"/>
      <c s="297"/>
      <c s="331"/>
      <c s="331"/>
      <c s="331"/>
      <c s="293">
        <f>SUM(C186:D186)</f>
        <v>0</v>
      </c>
      <c s="293">
        <f>L06!M188</f>
        <v>0</v>
      </c>
    </row>
    <row customHeight="1" ht="17.25">
      <c s="141">
        <v>2140189</v>
      </c>
      <c s="92" t="s">
        <v>2563</v>
      </c>
      <c s="331"/>
      <c s="293">
        <f>SUM(E187,G187:J187,L187)</f>
        <v>0</v>
      </c>
      <c s="331"/>
      <c s="331"/>
      <c s="297"/>
      <c s="331"/>
      <c s="297"/>
      <c s="331"/>
      <c s="331"/>
      <c s="331"/>
      <c s="293">
        <f>SUM(C187:D187)</f>
        <v>0</v>
      </c>
      <c s="293">
        <f>L06!M189</f>
        <v>0</v>
      </c>
    </row>
    <row customHeight="1" ht="17.25">
      <c s="141">
        <v>2140190</v>
      </c>
      <c s="92" t="s">
        <v>2565</v>
      </c>
      <c s="331"/>
      <c s="293">
        <f>SUM(E188,G188:J188,L188)</f>
        <v>0</v>
      </c>
      <c s="331"/>
      <c s="331"/>
      <c s="297"/>
      <c s="331"/>
      <c s="297"/>
      <c s="331"/>
      <c s="331"/>
      <c s="331"/>
      <c s="293">
        <f>SUM(C188:D188)</f>
        <v>0</v>
      </c>
      <c s="293">
        <f>L06!M190</f>
        <v>0</v>
      </c>
    </row>
    <row customHeight="1" ht="17.25">
      <c s="141">
        <v>21402</v>
      </c>
      <c s="95" t="s">
        <v>1791</v>
      </c>
      <c s="293">
        <f>SUM(C190,C199,C202)</f>
        <v>0</v>
      </c>
      <c s="293">
        <f>SUM(D190,D199,D202)</f>
        <v>0</v>
      </c>
      <c s="293">
        <f>SUM(E190,E199,E202)</f>
        <v>0</v>
      </c>
      <c s="293">
        <f>SUM(F190,F199,F202)</f>
        <v>0</v>
      </c>
      <c s="293">
        <f>SUM(G190,G199,G202)</f>
        <v>0</v>
      </c>
      <c s="293">
        <f>SUM(H190,H199,H202)</f>
        <v>0</v>
      </c>
      <c s="293">
        <f>SUM(I190,I199,I202)</f>
        <v>0</v>
      </c>
      <c s="293">
        <f>SUM(J190,J199,J202)</f>
        <v>0</v>
      </c>
      <c s="293">
        <f>SUM(K190,K199,K202)</f>
        <v>0</v>
      </c>
      <c s="293">
        <f>SUM(L190,L199,L202)</f>
        <v>0</v>
      </c>
      <c s="293">
        <f>SUM(M190,M199,M202)</f>
        <v>0</v>
      </c>
      <c s="293">
        <f>SUM(N190,N199,N202)</f>
        <v>0</v>
      </c>
    </row>
    <row customHeight="1" ht="17.25">
      <c s="141"/>
      <c s="92" t="s">
        <v>2567</v>
      </c>
      <c s="293">
        <f>SUM(C191:C198)</f>
        <v>0</v>
      </c>
      <c s="293">
        <f>SUM(D191:D198)</f>
        <v>0</v>
      </c>
      <c s="293">
        <f>SUM(E191:E198)</f>
        <v>0</v>
      </c>
      <c s="293">
        <f>SUM(F191:F198)</f>
        <v>0</v>
      </c>
      <c s="293">
        <f>SUM(G191:G198)</f>
        <v>0</v>
      </c>
      <c s="293">
        <f>SUM(H191:H198)</f>
        <v>0</v>
      </c>
      <c s="293">
        <f>SUM(I191:I198)</f>
        <v>0</v>
      </c>
      <c s="293">
        <f>SUM(J191:J198)</f>
        <v>0</v>
      </c>
      <c s="293">
        <f>SUM(K191:K198)</f>
        <v>0</v>
      </c>
      <c s="293">
        <f>SUM(L191:L198)</f>
        <v>0</v>
      </c>
      <c s="293">
        <f>SUM(M191:M198)</f>
        <v>0</v>
      </c>
      <c s="293">
        <f>SUM(N191:N198)</f>
        <v>0</v>
      </c>
    </row>
    <row customHeight="1" ht="17.25">
      <c s="141">
        <v>2140260</v>
      </c>
      <c s="92" t="s">
        <v>2569</v>
      </c>
      <c s="331"/>
      <c s="293">
        <f>SUM(E191,G191:J191,L191)</f>
        <v>0</v>
      </c>
      <c s="331"/>
      <c s="331"/>
      <c s="297"/>
      <c s="331"/>
      <c s="297"/>
      <c s="331"/>
      <c s="331"/>
      <c s="331"/>
      <c s="293">
        <f>SUM(C191:D191)</f>
        <v>0</v>
      </c>
      <c s="293">
        <f>L06!M193</f>
        <v>0</v>
      </c>
    </row>
    <row customHeight="1" ht="17.25">
      <c s="141">
        <v>2140261</v>
      </c>
      <c s="92" t="s">
        <v>2570</v>
      </c>
      <c s="331"/>
      <c s="293">
        <f>SUM(E192,G192:J192,L192)</f>
        <v>0</v>
      </c>
      <c s="331"/>
      <c s="331"/>
      <c s="297"/>
      <c s="331"/>
      <c s="297"/>
      <c s="331"/>
      <c s="331"/>
      <c s="331"/>
      <c s="293">
        <f>SUM(C192:D192)</f>
        <v>0</v>
      </c>
      <c s="293">
        <f>L06!M194</f>
        <v>0</v>
      </c>
    </row>
    <row customHeight="1" ht="17.25">
      <c s="141">
        <v>2140262</v>
      </c>
      <c s="92" t="s">
        <v>2571</v>
      </c>
      <c s="331"/>
      <c s="293">
        <f>SUM(E193,G193:J193,L193)</f>
        <v>0</v>
      </c>
      <c s="331"/>
      <c s="331"/>
      <c s="297"/>
      <c s="331"/>
      <c s="297"/>
      <c s="331"/>
      <c s="331"/>
      <c s="331"/>
      <c s="293">
        <f>SUM(C193:D193)</f>
        <v>0</v>
      </c>
      <c s="293">
        <f>L06!M195</f>
        <v>0</v>
      </c>
    </row>
    <row customHeight="1" ht="17.25">
      <c s="141">
        <v>2140263</v>
      </c>
      <c s="92" t="s">
        <v>2572</v>
      </c>
      <c s="331"/>
      <c s="293">
        <f>SUM(E194,G194:J194,L194)</f>
        <v>0</v>
      </c>
      <c s="331"/>
      <c s="331"/>
      <c s="297"/>
      <c s="331"/>
      <c s="297"/>
      <c s="331"/>
      <c s="331"/>
      <c s="331"/>
      <c s="293">
        <f>SUM(C194:D194)</f>
        <v>0</v>
      </c>
      <c s="293">
        <f>L06!M196</f>
        <v>0</v>
      </c>
    </row>
    <row customHeight="1" ht="17.25">
      <c s="141">
        <v>2140264</v>
      </c>
      <c s="92" t="s">
        <v>2573</v>
      </c>
      <c s="331"/>
      <c s="293">
        <f>SUM(E195,G195:J195,L195)</f>
        <v>0</v>
      </c>
      <c s="331"/>
      <c s="331"/>
      <c s="297"/>
      <c s="331"/>
      <c s="297"/>
      <c s="331"/>
      <c s="331"/>
      <c s="331"/>
      <c s="293">
        <f>SUM(C195:D195)</f>
        <v>0</v>
      </c>
      <c s="293">
        <f>L06!M197</f>
        <v>0</v>
      </c>
    </row>
    <row customHeight="1" ht="17.25">
      <c s="141">
        <v>2140265</v>
      </c>
      <c s="92" t="s">
        <v>2574</v>
      </c>
      <c s="331"/>
      <c s="293">
        <f>SUM(E196,G196:J196,L196)</f>
        <v>0</v>
      </c>
      <c s="331"/>
      <c s="331"/>
      <c s="297"/>
      <c s="331"/>
      <c s="297"/>
      <c s="331"/>
      <c s="331"/>
      <c s="331"/>
      <c s="293">
        <f>SUM(C196:D196)</f>
        <v>0</v>
      </c>
      <c s="293">
        <f>L06!M198</f>
        <v>0</v>
      </c>
    </row>
    <row customHeight="1" ht="17.25">
      <c s="141">
        <v>2140266</v>
      </c>
      <c s="92" t="s">
        <v>2575</v>
      </c>
      <c s="331"/>
      <c s="293">
        <f>SUM(E197,G197:J197,L197)</f>
        <v>0</v>
      </c>
      <c s="331"/>
      <c s="331"/>
      <c s="297"/>
      <c s="331"/>
      <c s="297"/>
      <c s="331"/>
      <c s="331"/>
      <c s="331"/>
      <c s="293">
        <f>SUM(C197:D197)</f>
        <v>0</v>
      </c>
      <c s="293">
        <f>L06!M199</f>
        <v>0</v>
      </c>
    </row>
    <row customHeight="1" ht="17.25">
      <c s="141">
        <v>2140269</v>
      </c>
      <c s="92" t="s">
        <v>2576</v>
      </c>
      <c s="331"/>
      <c s="293">
        <f>SUM(E198,G198:J198,L198)</f>
        <v>0</v>
      </c>
      <c s="331"/>
      <c s="331"/>
      <c s="297"/>
      <c s="331"/>
      <c s="297"/>
      <c s="331"/>
      <c s="331"/>
      <c s="331"/>
      <c s="293">
        <f>SUM(C198:D198)</f>
        <v>0</v>
      </c>
      <c s="293">
        <f>L06!M200</f>
        <v>0</v>
      </c>
    </row>
    <row customHeight="1" ht="17.25">
      <c s="141"/>
      <c s="92" t="s">
        <v>2578</v>
      </c>
      <c s="293">
        <f>SUM(C200:C201)</f>
        <v>0</v>
      </c>
      <c s="293">
        <f>SUM(D200:D201)</f>
        <v>0</v>
      </c>
      <c s="293">
        <f>SUM(E200:E201)</f>
        <v>0</v>
      </c>
      <c s="293">
        <f>SUM(F200:F201)</f>
        <v>0</v>
      </c>
      <c s="293">
        <f>SUM(G200:G201)</f>
        <v>0</v>
      </c>
      <c s="293">
        <f>SUM(H200:H201)</f>
        <v>0</v>
      </c>
      <c s="293">
        <f>SUM(I200:I201)</f>
        <v>0</v>
      </c>
      <c s="293">
        <f>SUM(J200:J201)</f>
        <v>0</v>
      </c>
      <c s="293">
        <f>SUM(K200:K201)</f>
        <v>0</v>
      </c>
      <c s="293">
        <f>SUM(L200:L201)</f>
        <v>0</v>
      </c>
      <c s="293">
        <f>SUM(M200:M201)</f>
        <v>0</v>
      </c>
      <c s="293">
        <f>SUM(N200:N201)</f>
        <v>0</v>
      </c>
    </row>
    <row customHeight="1" ht="17.25">
      <c s="141">
        <v>2140270</v>
      </c>
      <c s="92" t="s">
        <v>2580</v>
      </c>
      <c s="331"/>
      <c s="293">
        <f>SUM(E200,G200:J200,L200)</f>
        <v>0</v>
      </c>
      <c s="331"/>
      <c s="331"/>
      <c s="297"/>
      <c s="331"/>
      <c s="297"/>
      <c s="331"/>
      <c s="331"/>
      <c s="331"/>
      <c s="293">
        <f>SUM(C200:D200)</f>
        <v>0</v>
      </c>
      <c s="293">
        <f>L06!M202</f>
        <v>0</v>
      </c>
    </row>
    <row customHeight="1" ht="17.25">
      <c s="141">
        <v>2140279</v>
      </c>
      <c s="92" t="s">
        <v>2581</v>
      </c>
      <c s="331"/>
      <c s="293">
        <f>SUM(E201,G201:J201,L201)</f>
        <v>0</v>
      </c>
      <c s="331"/>
      <c s="331"/>
      <c s="297"/>
      <c s="331"/>
      <c s="297"/>
      <c s="331"/>
      <c s="331"/>
      <c s="331"/>
      <c s="293">
        <f>SUM(C201:D201)</f>
        <v>0</v>
      </c>
      <c s="293">
        <f>L06!M203</f>
        <v>0</v>
      </c>
    </row>
    <row customHeight="1" ht="17.25">
      <c s="141">
        <v>2140280</v>
      </c>
      <c s="92" t="s">
        <v>2583</v>
      </c>
      <c s="331"/>
      <c s="293">
        <f>SUM(E202,G202:J202,L202)</f>
        <v>0</v>
      </c>
      <c s="331"/>
      <c s="331"/>
      <c s="297"/>
      <c s="331"/>
      <c s="297"/>
      <c s="331"/>
      <c s="331"/>
      <c s="331"/>
      <c s="293">
        <f>SUM(C202:D202)</f>
        <v>0</v>
      </c>
      <c s="293">
        <f>L06!M204</f>
        <v>0</v>
      </c>
    </row>
    <row customHeight="1" ht="17.25">
      <c s="141">
        <v>21403</v>
      </c>
      <c s="95" t="s">
        <v>1797</v>
      </c>
      <c s="293">
        <f>SUM(C204,C210)</f>
        <v>0</v>
      </c>
      <c s="293">
        <f>SUM(D204,D210)</f>
        <v>0</v>
      </c>
      <c s="293">
        <f>SUM(E204,E210)</f>
        <v>0</v>
      </c>
      <c s="293">
        <f>SUM(F204,F210)</f>
        <v>0</v>
      </c>
      <c s="293">
        <f>SUM(G204,G210)</f>
        <v>0</v>
      </c>
      <c s="293">
        <f>SUM(H204,H210)</f>
        <v>0</v>
      </c>
      <c s="293">
        <f>SUM(I204,I210)</f>
        <v>0</v>
      </c>
      <c s="293">
        <f>SUM(J204,J210)</f>
        <v>0</v>
      </c>
      <c s="293">
        <f>SUM(K204,K210)</f>
        <v>0</v>
      </c>
      <c s="293">
        <f>SUM(L204,L210)</f>
        <v>0</v>
      </c>
      <c s="293">
        <f>SUM(M204,M210)</f>
        <v>0</v>
      </c>
      <c s="293">
        <f>SUM(N204,N210)</f>
        <v>0</v>
      </c>
    </row>
    <row customHeight="1" ht="17.25">
      <c s="141"/>
      <c s="92" t="s">
        <v>2586</v>
      </c>
      <c s="293">
        <f>SUM(C205:C209)</f>
        <v>0</v>
      </c>
      <c s="293">
        <f>SUM(D205:D209)</f>
        <v>0</v>
      </c>
      <c s="293">
        <f>SUM(E205:E209)</f>
        <v>0</v>
      </c>
      <c s="293">
        <f>SUM(F205:F209)</f>
        <v>0</v>
      </c>
      <c s="293">
        <f>SUM(G205:G209)</f>
        <v>0</v>
      </c>
      <c s="293">
        <f>SUM(H205:H209)</f>
        <v>0</v>
      </c>
      <c s="293">
        <f>SUM(I205:I209)</f>
        <v>0</v>
      </c>
      <c s="293">
        <f>SUM(J205:J209)</f>
        <v>0</v>
      </c>
      <c s="293">
        <f>SUM(K205:K209)</f>
        <v>0</v>
      </c>
      <c s="293">
        <f>SUM(L205:L209)</f>
        <v>0</v>
      </c>
      <c s="293">
        <f>SUM(M205:M209)</f>
        <v>0</v>
      </c>
      <c s="293">
        <f>SUM(N205:N209)</f>
        <v>0</v>
      </c>
    </row>
    <row customHeight="1" ht="17.25">
      <c s="141">
        <v>2140360</v>
      </c>
      <c s="92" t="s">
        <v>2588</v>
      </c>
      <c s="331"/>
      <c s="293">
        <f>SUM(E205,G205:J205,L205)</f>
        <v>0</v>
      </c>
      <c s="331"/>
      <c s="331"/>
      <c s="297"/>
      <c s="331"/>
      <c s="297"/>
      <c s="331"/>
      <c s="331"/>
      <c s="331"/>
      <c s="293">
        <f>SUM(C205:D205)</f>
        <v>0</v>
      </c>
      <c s="293">
        <f>L06!M207</f>
        <v>0</v>
      </c>
    </row>
    <row customHeight="1" ht="17.25">
      <c s="141">
        <v>2140361</v>
      </c>
      <c s="92" t="s">
        <v>2589</v>
      </c>
      <c s="331"/>
      <c s="293">
        <f>SUM(E206,G206:J206,L206)</f>
        <v>0</v>
      </c>
      <c s="331"/>
      <c s="331"/>
      <c s="297"/>
      <c s="331"/>
      <c s="297"/>
      <c s="331"/>
      <c s="331"/>
      <c s="331"/>
      <c s="293">
        <f>SUM(C206:D206)</f>
        <v>0</v>
      </c>
      <c s="293">
        <f>L06!M208</f>
        <v>0</v>
      </c>
    </row>
    <row customHeight="1" ht="17.25">
      <c s="141">
        <v>2140362</v>
      </c>
      <c s="92" t="s">
        <v>2590</v>
      </c>
      <c s="331"/>
      <c s="293">
        <f>SUM(E207,G207:J207,L207)</f>
        <v>0</v>
      </c>
      <c s="331"/>
      <c s="331"/>
      <c s="297"/>
      <c s="331"/>
      <c s="297"/>
      <c s="331"/>
      <c s="331"/>
      <c s="331"/>
      <c s="293">
        <f>SUM(C207:D207)</f>
        <v>0</v>
      </c>
      <c s="293">
        <f>L06!M209</f>
        <v>0</v>
      </c>
    </row>
    <row customHeight="1" ht="17.25">
      <c s="141">
        <v>2140363</v>
      </c>
      <c s="92" t="s">
        <v>2591</v>
      </c>
      <c s="331"/>
      <c s="293">
        <f>SUM(E208,G208:J208,L208)</f>
        <v>0</v>
      </c>
      <c s="331"/>
      <c s="331"/>
      <c s="297"/>
      <c s="331"/>
      <c s="297"/>
      <c s="331"/>
      <c s="331"/>
      <c s="331"/>
      <c s="293">
        <f>SUM(C208:D208)</f>
        <v>0</v>
      </c>
      <c s="293">
        <f>L06!M210</f>
        <v>0</v>
      </c>
    </row>
    <row customHeight="1" ht="17.25">
      <c s="141">
        <v>2140369</v>
      </c>
      <c s="92" t="s">
        <v>2592</v>
      </c>
      <c s="331"/>
      <c s="293">
        <f>SUM(E209,G209:J209,L209)</f>
        <v>0</v>
      </c>
      <c s="331"/>
      <c s="331"/>
      <c s="297"/>
      <c s="331"/>
      <c s="297"/>
      <c s="331"/>
      <c s="331"/>
      <c s="331"/>
      <c s="293">
        <f>SUM(C209:D209)</f>
        <v>0</v>
      </c>
      <c s="293">
        <f>L06!M211</f>
        <v>0</v>
      </c>
    </row>
    <row customHeight="1" ht="17.25">
      <c s="141"/>
      <c s="92" t="s">
        <v>2594</v>
      </c>
      <c s="293">
        <f>SUM(C211:C216)</f>
        <v>0</v>
      </c>
      <c s="293">
        <f>SUM(D211:D216)</f>
        <v>0</v>
      </c>
      <c s="293">
        <f>SUM(E211:E216)</f>
        <v>0</v>
      </c>
      <c s="293">
        <f>SUM(F211:F216)</f>
        <v>0</v>
      </c>
      <c s="293">
        <f>SUM(G211:G216)</f>
        <v>0</v>
      </c>
      <c s="293">
        <f>SUM(H211:H216)</f>
        <v>0</v>
      </c>
      <c s="293">
        <f>SUM(I211:I216)</f>
        <v>0</v>
      </c>
      <c s="293">
        <f>SUM(J211:J216)</f>
        <v>0</v>
      </c>
      <c s="293">
        <f>SUM(K211:K216)</f>
        <v>0</v>
      </c>
      <c s="293">
        <f>SUM(L211:L216)</f>
        <v>0</v>
      </c>
      <c s="293">
        <f>SUM(M211:M216)</f>
        <v>0</v>
      </c>
      <c s="293">
        <f>SUM(N211:N216)</f>
        <v>0</v>
      </c>
    </row>
    <row customHeight="1" ht="17.25">
      <c s="141">
        <v>2140370</v>
      </c>
      <c s="92" t="s">
        <v>2596</v>
      </c>
      <c s="331"/>
      <c s="293">
        <f>SUM(E211,G211:J211,L211)</f>
        <v>0</v>
      </c>
      <c s="331"/>
      <c s="331"/>
      <c s="297"/>
      <c s="331"/>
      <c s="297"/>
      <c s="331"/>
      <c s="331"/>
      <c s="331"/>
      <c s="293">
        <f>SUM(C211:D211)</f>
        <v>0</v>
      </c>
      <c s="293">
        <f>L06!M213</f>
        <v>0</v>
      </c>
    </row>
    <row customHeight="1" ht="17.25">
      <c s="141">
        <v>2140371</v>
      </c>
      <c s="92" t="s">
        <v>2597</v>
      </c>
      <c s="331"/>
      <c s="293">
        <f>SUM(E212,G212:J212,L212)</f>
        <v>0</v>
      </c>
      <c s="331"/>
      <c s="331"/>
      <c s="297"/>
      <c s="331"/>
      <c s="297"/>
      <c s="331"/>
      <c s="331"/>
      <c s="331"/>
      <c s="293">
        <f>SUM(C212:D212)</f>
        <v>0</v>
      </c>
      <c s="293">
        <f>L06!M214</f>
        <v>0</v>
      </c>
    </row>
    <row customHeight="1" ht="17.25">
      <c s="141">
        <v>2140372</v>
      </c>
      <c s="92" t="s">
        <v>2598</v>
      </c>
      <c s="331"/>
      <c s="293">
        <f>SUM(E213,G213:J213,L213)</f>
        <v>0</v>
      </c>
      <c s="331"/>
      <c s="331"/>
      <c s="297"/>
      <c s="331"/>
      <c s="297"/>
      <c s="331"/>
      <c s="331"/>
      <c s="331"/>
      <c s="293">
        <f>SUM(C213:D213)</f>
        <v>0</v>
      </c>
      <c s="293">
        <f>L06!M215</f>
        <v>0</v>
      </c>
    </row>
    <row customHeight="1" ht="17.25">
      <c s="141">
        <v>2140373</v>
      </c>
      <c s="92" t="s">
        <v>2599</v>
      </c>
      <c s="331"/>
      <c s="293">
        <f>SUM(E214,G214:J214,L214)</f>
        <v>0</v>
      </c>
      <c s="331"/>
      <c s="331"/>
      <c s="297"/>
      <c s="331"/>
      <c s="297"/>
      <c s="331"/>
      <c s="331"/>
      <c s="331"/>
      <c s="293">
        <f>SUM(C214:D214)</f>
        <v>0</v>
      </c>
      <c s="293">
        <f>L06!M216</f>
        <v>0</v>
      </c>
    </row>
    <row customHeight="1" ht="17.25">
      <c s="141">
        <v>2140374</v>
      </c>
      <c s="92" t="s">
        <v>2600</v>
      </c>
      <c s="331"/>
      <c s="293">
        <f>SUM(E215,G215:J215,L215)</f>
        <v>0</v>
      </c>
      <c s="331"/>
      <c s="331"/>
      <c s="297"/>
      <c s="331"/>
      <c s="297"/>
      <c s="331"/>
      <c s="331"/>
      <c s="331"/>
      <c s="293">
        <f>SUM(C215:D215)</f>
        <v>0</v>
      </c>
      <c s="293">
        <f>L06!M217</f>
        <v>0</v>
      </c>
    </row>
    <row customHeight="1" ht="17.25">
      <c s="141">
        <v>2140379</v>
      </c>
      <c s="92" t="s">
        <v>2601</v>
      </c>
      <c s="331"/>
      <c s="293">
        <f>SUM(E216,G216:J216,L216)</f>
        <v>0</v>
      </c>
      <c s="331"/>
      <c s="331"/>
      <c s="297"/>
      <c s="331"/>
      <c s="297"/>
      <c s="331"/>
      <c s="331"/>
      <c s="331"/>
      <c s="293">
        <f>SUM(C216:D216)</f>
        <v>0</v>
      </c>
      <c s="293">
        <f>L06!M218</f>
        <v>0</v>
      </c>
    </row>
    <row customHeight="1" ht="17.25">
      <c s="141">
        <v>215</v>
      </c>
      <c s="95" t="s">
        <v>1817</v>
      </c>
      <c s="293">
        <f>SUM(C218,C226,C233)</f>
        <v>0</v>
      </c>
      <c s="293">
        <f>SUM(D218,D226,D233)</f>
        <v>91</v>
      </c>
      <c s="293">
        <f>SUM(E218,E226,E233)</f>
        <v>0</v>
      </c>
      <c s="293">
        <f>SUM(F218,F226,F233)</f>
        <v>0</v>
      </c>
      <c s="293">
        <f>SUM(G218,G226,G233)</f>
        <v>28</v>
      </c>
      <c s="293">
        <f>SUM(H218,H226,H233)</f>
        <v>63</v>
      </c>
      <c s="293">
        <f>SUM(I218,I226,I233)</f>
        <v>0</v>
      </c>
      <c s="293">
        <f>SUM(J218,J226,J233)</f>
        <v>0</v>
      </c>
      <c s="293">
        <f>SUM(K218,K226,K233)</f>
        <v>0</v>
      </c>
      <c s="293">
        <f>SUM(L218,L226,L233)</f>
        <v>0</v>
      </c>
      <c s="293">
        <f>SUM(M218,M226,M233)</f>
        <v>91</v>
      </c>
      <c s="293">
        <f>SUM(N218,N226,N233)</f>
        <v>91</v>
      </c>
    </row>
    <row customHeight="1" ht="17.25">
      <c s="141">
        <v>21502</v>
      </c>
      <c s="95" t="s">
        <v>1825</v>
      </c>
      <c s="293">
        <f>C219</f>
        <v>0</v>
      </c>
      <c s="293">
        <f>D219</f>
        <v>19</v>
      </c>
      <c s="293">
        <f>E219</f>
        <v>0</v>
      </c>
      <c s="293">
        <f>F219</f>
        <v>0</v>
      </c>
      <c s="293">
        <f>G219</f>
        <v>5</v>
      </c>
      <c s="293">
        <f>H219</f>
        <v>14</v>
      </c>
      <c s="293">
        <f>I219</f>
        <v>0</v>
      </c>
      <c s="293">
        <f>J219</f>
        <v>0</v>
      </c>
      <c s="293">
        <f>K219</f>
        <v>0</v>
      </c>
      <c s="293">
        <f>L219</f>
        <v>0</v>
      </c>
      <c s="293">
        <f>M219</f>
        <v>19</v>
      </c>
      <c s="293">
        <f>N219</f>
        <v>19</v>
      </c>
    </row>
    <row customHeight="1" ht="17.25">
      <c s="141"/>
      <c s="92" t="s">
        <v>2603</v>
      </c>
      <c s="293">
        <f>SUM(C220:C225)</f>
        <v>0</v>
      </c>
      <c s="293">
        <f>SUM(D220:D225)</f>
        <v>19</v>
      </c>
      <c s="293">
        <f>SUM(E220:E225)</f>
        <v>0</v>
      </c>
      <c s="293">
        <f>SUM(F220:F225)</f>
        <v>0</v>
      </c>
      <c s="293">
        <f>SUM(G220:G225)</f>
        <v>5</v>
      </c>
      <c s="293">
        <f>SUM(H220:H225)</f>
        <v>14</v>
      </c>
      <c s="293">
        <f>SUM(I220:I225)</f>
        <v>0</v>
      </c>
      <c s="293">
        <f>SUM(J220:J225)</f>
        <v>0</v>
      </c>
      <c s="293">
        <f>SUM(K220:K225)</f>
        <v>0</v>
      </c>
      <c s="293">
        <f>SUM(L220:L225)</f>
        <v>0</v>
      </c>
      <c s="293">
        <f>SUM(M220:M225)</f>
        <v>19</v>
      </c>
      <c s="293">
        <f>SUM(N220:N225)</f>
        <v>19</v>
      </c>
    </row>
    <row customHeight="1" ht="17.25">
      <c s="141">
        <v>2150260</v>
      </c>
      <c s="92" t="s">
        <v>2605</v>
      </c>
      <c s="331"/>
      <c s="293">
        <f>SUM(E220,G220:J220,L220)</f>
        <v>0</v>
      </c>
      <c s="331"/>
      <c s="331"/>
      <c s="297"/>
      <c s="331"/>
      <c s="297"/>
      <c s="331"/>
      <c s="331"/>
      <c s="331"/>
      <c s="293">
        <f>SUM(C220:D220)</f>
        <v>0</v>
      </c>
      <c s="293">
        <f>L06!M222</f>
        <v>0</v>
      </c>
    </row>
    <row customHeight="1" ht="17.25">
      <c s="141">
        <v>2150261</v>
      </c>
      <c s="92" t="s">
        <v>2606</v>
      </c>
      <c s="331"/>
      <c s="293">
        <f>SUM(E221,G221:J221,L221)</f>
        <v>0</v>
      </c>
      <c s="331"/>
      <c s="331"/>
      <c s="297"/>
      <c s="331"/>
      <c s="297"/>
      <c s="331"/>
      <c s="331"/>
      <c s="331"/>
      <c s="293">
        <f>SUM(C221:D221)</f>
        <v>0</v>
      </c>
      <c s="293">
        <f>L06!M223</f>
        <v>0</v>
      </c>
    </row>
    <row customHeight="1" ht="17.25">
      <c s="141">
        <v>2150262</v>
      </c>
      <c s="92" t="s">
        <v>2607</v>
      </c>
      <c s="331"/>
      <c s="293">
        <f>SUM(E222,G222:J222,L222)</f>
        <v>0</v>
      </c>
      <c s="331"/>
      <c s="331"/>
      <c s="297"/>
      <c s="331"/>
      <c s="297"/>
      <c s="331"/>
      <c s="331"/>
      <c s="331"/>
      <c s="293">
        <f>SUM(C222:D222)</f>
        <v>0</v>
      </c>
      <c s="293">
        <f>L06!M224</f>
        <v>0</v>
      </c>
    </row>
    <row customHeight="1" ht="17.25">
      <c s="141">
        <v>2150263</v>
      </c>
      <c s="92" t="s">
        <v>2608</v>
      </c>
      <c s="331"/>
      <c s="293">
        <f>SUM(E223,G223:J223,L223)</f>
        <v>0</v>
      </c>
      <c s="331"/>
      <c s="331"/>
      <c s="297"/>
      <c s="331"/>
      <c s="297"/>
      <c s="331"/>
      <c s="331"/>
      <c s="331"/>
      <c s="293">
        <f>SUM(C223:D223)</f>
        <v>0</v>
      </c>
      <c s="293">
        <f>L06!M225</f>
        <v>0</v>
      </c>
    </row>
    <row customHeight="1" ht="17.25">
      <c s="141">
        <v>2150264</v>
      </c>
      <c s="92" t="s">
        <v>2609</v>
      </c>
      <c s="331"/>
      <c s="293">
        <f>SUM(E224,G224:J224,L224)</f>
        <v>0</v>
      </c>
      <c s="331"/>
      <c s="331"/>
      <c s="297"/>
      <c s="331"/>
      <c s="297"/>
      <c s="331"/>
      <c s="331"/>
      <c s="331"/>
      <c s="293">
        <f>SUM(C224:D224)</f>
        <v>0</v>
      </c>
      <c s="293">
        <f>L06!M226</f>
        <v>0</v>
      </c>
    </row>
    <row customHeight="1" ht="17.25">
      <c s="141">
        <v>2150269</v>
      </c>
      <c s="92" t="s">
        <v>2610</v>
      </c>
      <c s="331"/>
      <c s="293">
        <f>SUM(E225,G225:J225,L225)</f>
        <v>19</v>
      </c>
      <c s="331"/>
      <c s="331"/>
      <c s="297">
        <v>5</v>
      </c>
      <c s="331">
        <v>14</v>
      </c>
      <c s="297"/>
      <c s="331"/>
      <c s="331"/>
      <c s="331"/>
      <c s="293">
        <f>SUM(C225:D225)</f>
        <v>19</v>
      </c>
      <c s="293">
        <f>L06!M227</f>
        <v>19</v>
      </c>
    </row>
    <row customHeight="1" ht="17.25">
      <c s="141">
        <v>21503</v>
      </c>
      <c s="95" t="s">
        <v>1838</v>
      </c>
      <c s="293">
        <f>C227</f>
        <v>0</v>
      </c>
      <c s="293">
        <f>D227</f>
        <v>72</v>
      </c>
      <c s="293">
        <f>E227</f>
        <v>0</v>
      </c>
      <c s="293">
        <f>F227</f>
        <v>0</v>
      </c>
      <c s="293">
        <f>G227</f>
        <v>23</v>
      </c>
      <c s="293">
        <f>H227</f>
        <v>49</v>
      </c>
      <c s="293">
        <f>I227</f>
        <v>0</v>
      </c>
      <c s="293">
        <f>J227</f>
        <v>0</v>
      </c>
      <c s="293">
        <f>K227</f>
        <v>0</v>
      </c>
      <c s="293">
        <f>L227</f>
        <v>0</v>
      </c>
      <c s="293">
        <f>M227</f>
        <v>72</v>
      </c>
      <c s="293">
        <f>N227</f>
        <v>72</v>
      </c>
    </row>
    <row customHeight="1" ht="17.25">
      <c s="141"/>
      <c s="92" t="s">
        <v>2612</v>
      </c>
      <c s="293">
        <f>SUM(C228:C232)</f>
        <v>0</v>
      </c>
      <c s="293">
        <f>SUM(D228:D232)</f>
        <v>72</v>
      </c>
      <c s="293">
        <f>SUM(E228:E232)</f>
        <v>0</v>
      </c>
      <c s="293">
        <f>SUM(F228:F232)</f>
        <v>0</v>
      </c>
      <c s="293">
        <f>SUM(G228:G232)</f>
        <v>23</v>
      </c>
      <c s="293">
        <f>SUM(H228:H232)</f>
        <v>49</v>
      </c>
      <c s="293">
        <f>SUM(I228:I232)</f>
        <v>0</v>
      </c>
      <c s="293">
        <f>SUM(J228:J232)</f>
        <v>0</v>
      </c>
      <c s="293">
        <f>SUM(K228:K232)</f>
        <v>0</v>
      </c>
      <c s="293">
        <f>SUM(L228:L232)</f>
        <v>0</v>
      </c>
      <c s="293">
        <f>SUM(M228:M232)</f>
        <v>72</v>
      </c>
      <c s="293">
        <f>SUM(N228:N232)</f>
        <v>72</v>
      </c>
    </row>
    <row customHeight="1" ht="17.25">
      <c s="141">
        <v>2150360</v>
      </c>
      <c s="92" t="s">
        <v>2614</v>
      </c>
      <c s="331"/>
      <c s="293">
        <f>SUM(E228,G228:J228,L228)</f>
        <v>0</v>
      </c>
      <c s="331"/>
      <c s="331"/>
      <c s="297"/>
      <c s="331"/>
      <c s="297"/>
      <c s="331"/>
      <c s="331"/>
      <c s="331"/>
      <c s="293">
        <f>SUM(C228:D228)</f>
        <v>0</v>
      </c>
      <c s="293">
        <f>L06!M230</f>
        <v>0</v>
      </c>
    </row>
    <row customHeight="1" ht="17.25">
      <c s="141">
        <v>2150361</v>
      </c>
      <c s="92" t="s">
        <v>2615</v>
      </c>
      <c s="331"/>
      <c s="293">
        <f>SUM(E229,G229:J229,L229)</f>
        <v>0</v>
      </c>
      <c s="331"/>
      <c s="331"/>
      <c s="297"/>
      <c s="331"/>
      <c s="297"/>
      <c s="331"/>
      <c s="331"/>
      <c s="331"/>
      <c s="293">
        <f>SUM(C229:D229)</f>
        <v>0</v>
      </c>
      <c s="293">
        <f>L06!M231</f>
        <v>0</v>
      </c>
    </row>
    <row customHeight="1" ht="17.25">
      <c s="141">
        <v>2150362</v>
      </c>
      <c s="92" t="s">
        <v>2616</v>
      </c>
      <c s="331"/>
      <c s="293">
        <f>SUM(E230,G230:J230,L230)</f>
        <v>0</v>
      </c>
      <c s="331"/>
      <c s="331"/>
      <c s="297"/>
      <c s="331"/>
      <c s="297"/>
      <c s="331"/>
      <c s="331"/>
      <c s="331"/>
      <c s="293">
        <f>SUM(C230:D230)</f>
        <v>0</v>
      </c>
      <c s="293">
        <f>L06!M232</f>
        <v>0</v>
      </c>
    </row>
    <row customHeight="1" ht="17.25">
      <c s="141">
        <v>2150363</v>
      </c>
      <c s="92" t="s">
        <v>2617</v>
      </c>
      <c s="331"/>
      <c s="293">
        <f>SUM(E231,G231:J231,L231)</f>
        <v>0</v>
      </c>
      <c s="331"/>
      <c s="331"/>
      <c s="297"/>
      <c s="331"/>
      <c s="297"/>
      <c s="331"/>
      <c s="331"/>
      <c s="331"/>
      <c s="293">
        <f>SUM(C231:D231)</f>
        <v>0</v>
      </c>
      <c s="293">
        <f>L06!M233</f>
        <v>0</v>
      </c>
    </row>
    <row customHeight="1" ht="17.25">
      <c s="141">
        <v>2150369</v>
      </c>
      <c s="92" t="s">
        <v>2618</v>
      </c>
      <c s="331"/>
      <c s="293">
        <f>SUM(E232,G232:J232,L232)</f>
        <v>72</v>
      </c>
      <c s="331"/>
      <c s="331"/>
      <c s="297">
        <v>23</v>
      </c>
      <c s="331">
        <v>49</v>
      </c>
      <c s="297"/>
      <c s="331"/>
      <c s="331"/>
      <c s="331"/>
      <c s="293">
        <f>SUM(C232:D232)</f>
        <v>72</v>
      </c>
      <c s="293">
        <f>L06!M234</f>
        <v>72</v>
      </c>
    </row>
    <row customHeight="1" ht="17.25">
      <c s="141">
        <v>21504</v>
      </c>
      <c s="95" t="s">
        <v>1840</v>
      </c>
      <c s="293">
        <f>SUM(C234:C239)</f>
        <v>0</v>
      </c>
      <c s="293">
        <f>SUM(D234:D239)</f>
        <v>0</v>
      </c>
      <c s="293">
        <f>SUM(E234:E239)</f>
        <v>0</v>
      </c>
      <c s="293">
        <f>SUM(F234:F239)</f>
        <v>0</v>
      </c>
      <c s="293">
        <f>SUM(G234:G239)</f>
        <v>0</v>
      </c>
      <c s="293">
        <f>SUM(H234:H239)</f>
        <v>0</v>
      </c>
      <c s="293">
        <f>SUM(I234:I239)</f>
        <v>0</v>
      </c>
      <c s="293">
        <f>SUM(J234:J239)</f>
        <v>0</v>
      </c>
      <c s="293">
        <f>SUM(K234:K239)</f>
        <v>0</v>
      </c>
      <c s="293">
        <f>SUM(L234:L239)</f>
        <v>0</v>
      </c>
      <c s="293">
        <f>SUM(M234:M239)</f>
        <v>0</v>
      </c>
      <c s="293">
        <f>SUM(N234:N239)</f>
        <v>0</v>
      </c>
    </row>
    <row customHeight="1" ht="17.25">
      <c s="141">
        <v>2150411</v>
      </c>
      <c s="92" t="s">
        <v>2620</v>
      </c>
      <c s="331"/>
      <c s="293">
        <f>SUM(E234,G234:J234,L234)</f>
        <v>0</v>
      </c>
      <c s="331"/>
      <c s="331"/>
      <c s="297"/>
      <c s="331"/>
      <c s="297"/>
      <c s="331"/>
      <c s="331"/>
      <c s="331"/>
      <c s="293">
        <f>SUM(C234:D234)</f>
        <v>0</v>
      </c>
      <c s="293">
        <f>L06!M236</f>
        <v>0</v>
      </c>
    </row>
    <row customHeight="1" ht="17.25">
      <c s="141">
        <v>2150412</v>
      </c>
      <c s="92" t="s">
        <v>2699</v>
      </c>
      <c s="331"/>
      <c s="293">
        <f>SUM(E235,G235:J235,L235)</f>
        <v>0</v>
      </c>
      <c s="331"/>
      <c s="331"/>
      <c s="297"/>
      <c s="331"/>
      <c s="297"/>
      <c s="331"/>
      <c s="331"/>
      <c s="331"/>
      <c s="293">
        <f>SUM(C235:D235)</f>
        <v>0</v>
      </c>
      <c s="293">
        <f>L06!M238</f>
        <v>0</v>
      </c>
    </row>
    <row customHeight="1" ht="17.25">
      <c s="141">
        <v>2150413</v>
      </c>
      <c s="92" t="s">
        <v>2700</v>
      </c>
      <c s="331"/>
      <c s="293">
        <f>SUM(E236,G236:J236,L236)</f>
        <v>0</v>
      </c>
      <c s="331"/>
      <c s="331"/>
      <c s="297"/>
      <c s="331"/>
      <c s="297"/>
      <c s="331"/>
      <c s="331"/>
      <c s="331"/>
      <c s="293">
        <f>SUM(C236:D236)</f>
        <v>0</v>
      </c>
      <c s="293">
        <f>L06!M239</f>
        <v>0</v>
      </c>
    </row>
    <row customHeight="1" ht="17.25">
      <c s="141">
        <v>2150414</v>
      </c>
      <c s="92" t="s">
        <v>2701</v>
      </c>
      <c s="331"/>
      <c s="293">
        <f>SUM(E237,G237:J237,L237)</f>
        <v>0</v>
      </c>
      <c s="331"/>
      <c s="331"/>
      <c s="297"/>
      <c s="331"/>
      <c s="297"/>
      <c s="331"/>
      <c s="331"/>
      <c s="331"/>
      <c s="293">
        <f>SUM(C237:D237)</f>
        <v>0</v>
      </c>
      <c s="293">
        <f>L06!M240</f>
        <v>0</v>
      </c>
    </row>
    <row customHeight="1" ht="17.25">
      <c s="141">
        <v>2150415</v>
      </c>
      <c s="92" t="s">
        <v>2633</v>
      </c>
      <c s="331"/>
      <c s="293">
        <f>SUM(E238,G238:J238,L238)</f>
        <v>0</v>
      </c>
      <c s="331"/>
      <c s="331"/>
      <c s="297"/>
      <c s="331"/>
      <c s="297"/>
      <c s="331"/>
      <c s="331"/>
      <c s="331"/>
      <c s="293">
        <f>SUM(C238:D238)</f>
        <v>0</v>
      </c>
      <c s="293">
        <f>L06!M241</f>
        <v>0</v>
      </c>
    </row>
    <row customHeight="1" ht="17.25">
      <c s="55"/>
      <c s="92" t="s">
        <v>2636</v>
      </c>
      <c s="293">
        <f>SUM(C240:C243)</f>
        <v>0</v>
      </c>
      <c s="293">
        <f>SUM(D240:D243)</f>
        <v>0</v>
      </c>
      <c s="293">
        <f>SUM(E240:E243)</f>
        <v>0</v>
      </c>
      <c s="293">
        <f>SUM(F240:F243)</f>
        <v>0</v>
      </c>
      <c s="293">
        <f>SUM(G240:G243)</f>
        <v>0</v>
      </c>
      <c s="293">
        <f>SUM(H240:H243)</f>
        <v>0</v>
      </c>
      <c s="293">
        <f>SUM(I240:I243)</f>
        <v>0</v>
      </c>
      <c s="293">
        <f>SUM(J240:J243)</f>
        <v>0</v>
      </c>
      <c s="293">
        <f>SUM(K240:K243)</f>
        <v>0</v>
      </c>
      <c s="293">
        <f>SUM(L240:L243)</f>
        <v>0</v>
      </c>
      <c s="293">
        <f>SUM(M240:M243)</f>
        <v>0</v>
      </c>
      <c s="293">
        <f>SUM(N240:N243)</f>
        <v>0</v>
      </c>
    </row>
    <row customHeight="1" ht="17.25">
      <c s="141">
        <v>2150460</v>
      </c>
      <c s="92" t="s">
        <v>2638</v>
      </c>
      <c s="331"/>
      <c s="293">
        <f>SUM(E240,G240:J240,L240)</f>
        <v>0</v>
      </c>
      <c s="331"/>
      <c s="331"/>
      <c s="297"/>
      <c s="331"/>
      <c s="297"/>
      <c s="331"/>
      <c s="331"/>
      <c s="331"/>
      <c s="293">
        <f>SUM(C240:D240)</f>
        <v>0</v>
      </c>
      <c s="293">
        <f>L06!M243</f>
        <v>0</v>
      </c>
    </row>
    <row customHeight="1" ht="17.25">
      <c s="141">
        <v>2150461</v>
      </c>
      <c s="92" t="s">
        <v>2639</v>
      </c>
      <c s="331"/>
      <c s="293">
        <f>SUM(E241,G241:J241,L241)</f>
        <v>0</v>
      </c>
      <c s="331"/>
      <c s="331"/>
      <c s="297"/>
      <c s="331"/>
      <c s="297"/>
      <c s="331"/>
      <c s="331"/>
      <c s="331"/>
      <c s="293">
        <f>SUM(C241:D241)</f>
        <v>0</v>
      </c>
      <c s="293">
        <f>L06!M244</f>
        <v>0</v>
      </c>
    </row>
    <row customHeight="1" ht="17.25">
      <c s="141">
        <v>2150462</v>
      </c>
      <c s="92" t="s">
        <v>2640</v>
      </c>
      <c s="331"/>
      <c s="293">
        <f>SUM(E242,G242:J242,L242)</f>
        <v>0</v>
      </c>
      <c s="331"/>
      <c s="331"/>
      <c s="297"/>
      <c s="331"/>
      <c s="297"/>
      <c s="331"/>
      <c s="331"/>
      <c s="331"/>
      <c s="293">
        <f>SUM(C242:D242)</f>
        <v>0</v>
      </c>
      <c s="293">
        <f>L06!M245</f>
        <v>0</v>
      </c>
    </row>
    <row customHeight="1" ht="17.25">
      <c s="141">
        <v>2150469</v>
      </c>
      <c s="92" t="s">
        <v>2641</v>
      </c>
      <c s="331"/>
      <c s="293">
        <f>SUM(E243,G243:J243,L243)</f>
        <v>0</v>
      </c>
      <c s="331"/>
      <c s="331"/>
      <c s="297"/>
      <c s="331"/>
      <c s="297"/>
      <c s="331"/>
      <c s="331"/>
      <c s="331"/>
      <c s="293">
        <f>SUM(C243:D243)</f>
        <v>0</v>
      </c>
      <c s="293">
        <f>L06!M246</f>
        <v>0</v>
      </c>
    </row>
    <row customHeight="1" ht="17.25">
      <c s="141">
        <v>216</v>
      </c>
      <c s="95" t="s">
        <v>1884</v>
      </c>
      <c s="293">
        <f>C245</f>
        <v>0</v>
      </c>
      <c s="293">
        <f>D245</f>
        <v>35</v>
      </c>
      <c s="293">
        <f>E245</f>
        <v>35</v>
      </c>
      <c s="293">
        <f>F245</f>
        <v>0</v>
      </c>
      <c s="293">
        <f>G245</f>
        <v>0</v>
      </c>
      <c s="293">
        <f>H245</f>
        <v>0</v>
      </c>
      <c s="293">
        <f>I245</f>
        <v>0</v>
      </c>
      <c s="293">
        <f>J245</f>
        <v>0</v>
      </c>
      <c s="293">
        <f>K245</f>
        <v>0</v>
      </c>
      <c s="293">
        <f>L245</f>
        <v>0</v>
      </c>
      <c s="293">
        <f>M245</f>
        <v>35</v>
      </c>
      <c s="293">
        <f>N245</f>
        <v>0</v>
      </c>
    </row>
    <row customHeight="1" ht="17.25">
      <c s="141">
        <v>21605</v>
      </c>
      <c s="95" t="s">
        <v>1904</v>
      </c>
      <c s="293">
        <f>C246</f>
        <v>0</v>
      </c>
      <c s="293">
        <f>D246</f>
        <v>35</v>
      </c>
      <c s="293">
        <f>E246</f>
        <v>35</v>
      </c>
      <c s="293">
        <f>F246</f>
        <v>0</v>
      </c>
      <c s="293">
        <f>G246</f>
        <v>0</v>
      </c>
      <c s="293">
        <f>H246</f>
        <v>0</v>
      </c>
      <c s="293">
        <f>I246</f>
        <v>0</v>
      </c>
      <c s="293">
        <f>J246</f>
        <v>0</v>
      </c>
      <c s="293">
        <f>K246</f>
        <v>0</v>
      </c>
      <c s="293">
        <f>L246</f>
        <v>0</v>
      </c>
      <c s="293">
        <f>M246</f>
        <v>35</v>
      </c>
      <c s="293">
        <f>N246</f>
        <v>0</v>
      </c>
    </row>
    <row customHeight="1" ht="17.25">
      <c s="141"/>
      <c s="92" t="s">
        <v>2643</v>
      </c>
      <c s="293">
        <f>SUM(C247:C251)</f>
        <v>0</v>
      </c>
      <c s="293">
        <f>SUM(D247:D251)</f>
        <v>35</v>
      </c>
      <c s="293">
        <f>SUM(E247:E251)</f>
        <v>35</v>
      </c>
      <c s="293">
        <f>SUM(F247:F251)</f>
        <v>0</v>
      </c>
      <c s="293">
        <f>SUM(G247:G251)</f>
        <v>0</v>
      </c>
      <c s="293">
        <f>SUM(H247:H251)</f>
        <v>0</v>
      </c>
      <c s="293">
        <f>SUM(I247:I251)</f>
        <v>0</v>
      </c>
      <c s="293">
        <f>SUM(J247:J251)</f>
        <v>0</v>
      </c>
      <c s="293">
        <f>SUM(K247:K251)</f>
        <v>0</v>
      </c>
      <c s="293">
        <f>SUM(L247:L251)</f>
        <v>0</v>
      </c>
      <c s="293">
        <f>SUM(M247:M251)</f>
        <v>35</v>
      </c>
      <c s="293">
        <f>SUM(N247:N251)</f>
        <v>0</v>
      </c>
    </row>
    <row customHeight="1" ht="17.25">
      <c s="141">
        <v>2160560</v>
      </c>
      <c s="92" t="s">
        <v>2645</v>
      </c>
      <c s="331"/>
      <c s="293">
        <f>SUM(E247,G247:J247,L247)</f>
        <v>0</v>
      </c>
      <c s="331"/>
      <c s="331"/>
      <c s="297"/>
      <c s="331"/>
      <c s="297"/>
      <c s="331"/>
      <c s="331"/>
      <c s="331"/>
      <c s="293">
        <f>SUM(C247:D247)</f>
        <v>0</v>
      </c>
      <c s="293">
        <f>L06!M250</f>
        <v>0</v>
      </c>
    </row>
    <row customHeight="1" ht="17.25">
      <c s="141">
        <v>2160561</v>
      </c>
      <c s="92" t="s">
        <v>2646</v>
      </c>
      <c s="331"/>
      <c s="293">
        <f>SUM(E248,G248:J248,L248)</f>
        <v>0</v>
      </c>
      <c s="331"/>
      <c s="331"/>
      <c s="297"/>
      <c s="331"/>
      <c s="297"/>
      <c s="331"/>
      <c s="331"/>
      <c s="331"/>
      <c s="293">
        <f>SUM(C248:D248)</f>
        <v>0</v>
      </c>
      <c s="293">
        <f>L06!M251</f>
        <v>0</v>
      </c>
    </row>
    <row customHeight="1" ht="17.25">
      <c s="141">
        <v>2160562</v>
      </c>
      <c s="92" t="s">
        <v>2647</v>
      </c>
      <c s="331"/>
      <c s="293">
        <f>SUM(E249,G249:J249,L249)</f>
        <v>0</v>
      </c>
      <c s="331"/>
      <c s="331"/>
      <c s="297"/>
      <c s="331"/>
      <c s="297"/>
      <c s="331"/>
      <c s="331"/>
      <c s="331"/>
      <c s="293">
        <f>SUM(C249:D249)</f>
        <v>0</v>
      </c>
      <c s="293">
        <f>L06!M252</f>
        <v>0</v>
      </c>
    </row>
    <row customHeight="1" ht="17.25">
      <c s="141">
        <v>2160563</v>
      </c>
      <c s="92" t="s">
        <v>2648</v>
      </c>
      <c s="331"/>
      <c s="293">
        <f>SUM(E250,G250:J250,L250)</f>
        <v>35</v>
      </c>
      <c s="331">
        <v>35</v>
      </c>
      <c s="331"/>
      <c s="297"/>
      <c s="331"/>
      <c s="297"/>
      <c s="331"/>
      <c s="331"/>
      <c s="331"/>
      <c s="293">
        <f>SUM(C250:D250)</f>
        <v>35</v>
      </c>
      <c s="293">
        <f>L06!M253</f>
        <v>0</v>
      </c>
    </row>
    <row customHeight="1" ht="17.25">
      <c s="141">
        <v>2160569</v>
      </c>
      <c s="92" t="s">
        <v>2649</v>
      </c>
      <c s="331"/>
      <c s="293">
        <f>SUM(E251,G251:J251,L251)</f>
        <v>0</v>
      </c>
      <c s="331"/>
      <c s="331"/>
      <c s="297"/>
      <c s="331"/>
      <c s="297"/>
      <c s="331"/>
      <c s="331"/>
      <c s="331"/>
      <c s="293">
        <f>SUM(C251:D251)</f>
        <v>0</v>
      </c>
      <c s="293">
        <f>L06!M254</f>
        <v>0</v>
      </c>
    </row>
    <row customHeight="1" ht="17.25">
      <c s="141">
        <v>217</v>
      </c>
      <c s="95" t="s">
        <v>1914</v>
      </c>
      <c s="293">
        <f>C253</f>
        <v>0</v>
      </c>
      <c s="293">
        <f>D253</f>
        <v>0</v>
      </c>
      <c s="293">
        <f>E253</f>
        <v>0</v>
      </c>
      <c s="293">
        <f>F253</f>
        <v>0</v>
      </c>
      <c s="293">
        <f>G253</f>
        <v>0</v>
      </c>
      <c s="293">
        <f>H253</f>
        <v>0</v>
      </c>
      <c s="293">
        <f>I253</f>
        <v>0</v>
      </c>
      <c s="293">
        <f>J253</f>
        <v>0</v>
      </c>
      <c s="293">
        <f>K253</f>
        <v>0</v>
      </c>
      <c s="293">
        <f>L253</f>
        <v>0</v>
      </c>
      <c s="293">
        <f>M253</f>
        <v>0</v>
      </c>
      <c s="293">
        <f>N253</f>
        <v>0</v>
      </c>
    </row>
    <row customHeight="1" ht="17.25">
      <c s="141">
        <v>21704</v>
      </c>
      <c s="95" t="s">
        <v>1933</v>
      </c>
      <c s="293">
        <f>SUM(C254:C255)</f>
        <v>0</v>
      </c>
      <c s="293">
        <f>SUM(D254:D255)</f>
        <v>0</v>
      </c>
      <c s="293">
        <f>SUM(E254:E255)</f>
        <v>0</v>
      </c>
      <c s="293">
        <f>SUM(F254:F255)</f>
        <v>0</v>
      </c>
      <c s="293">
        <f>SUM(G254:G255)</f>
        <v>0</v>
      </c>
      <c s="293">
        <f>SUM(H254:H255)</f>
        <v>0</v>
      </c>
      <c s="293">
        <f>SUM(I254:I255)</f>
        <v>0</v>
      </c>
      <c s="293">
        <f>SUM(J254:J255)</f>
        <v>0</v>
      </c>
      <c s="293">
        <f>SUM(K254:K255)</f>
        <v>0</v>
      </c>
      <c s="293">
        <f>SUM(L254:L255)</f>
        <v>0</v>
      </c>
      <c s="293">
        <f>SUM(M254:M255)</f>
        <v>0</v>
      </c>
      <c s="293">
        <f>SUM(N254:N255)</f>
        <v>0</v>
      </c>
    </row>
    <row customHeight="1" ht="17.25">
      <c s="141">
        <v>2170402</v>
      </c>
      <c s="92" t="s">
        <v>2651</v>
      </c>
      <c s="331"/>
      <c s="293">
        <f>SUM(E254,G254:J254,L254)</f>
        <v>0</v>
      </c>
      <c s="331"/>
      <c s="331"/>
      <c s="297"/>
      <c s="331"/>
      <c s="297"/>
      <c s="331"/>
      <c s="331"/>
      <c s="331"/>
      <c s="293">
        <f>SUM(C254:D254)</f>
        <v>0</v>
      </c>
      <c s="293">
        <f>L06!M257</f>
        <v>0</v>
      </c>
    </row>
    <row customHeight="1" ht="17.25">
      <c s="141">
        <v>2170403</v>
      </c>
      <c s="92" t="s">
        <v>2654</v>
      </c>
      <c s="331"/>
      <c s="293">
        <f>SUM(E255,G255:J255,L255)</f>
        <v>0</v>
      </c>
      <c s="331"/>
      <c s="331"/>
      <c s="297"/>
      <c s="331"/>
      <c s="297"/>
      <c s="331"/>
      <c s="331"/>
      <c s="331"/>
      <c s="293">
        <f>SUM(C255:D255)</f>
        <v>0</v>
      </c>
      <c s="293">
        <f>L06!M258</f>
        <v>0</v>
      </c>
    </row>
    <row customHeight="1" ht="17.25">
      <c s="141">
        <v>229</v>
      </c>
      <c s="95" t="s">
        <v>2655</v>
      </c>
      <c s="293">
        <f>SUM(C257,C264)</f>
        <v>0</v>
      </c>
      <c s="293">
        <f>SUM(D257,D264)</f>
        <v>947</v>
      </c>
      <c s="293">
        <f>SUM(E257,E264)</f>
        <v>427</v>
      </c>
      <c s="293">
        <f>SUM(F257,F264)</f>
        <v>0</v>
      </c>
      <c s="293">
        <f>SUM(G257,G264)</f>
        <v>64</v>
      </c>
      <c s="293">
        <f>SUM(H257,H264)</f>
        <v>456</v>
      </c>
      <c s="293">
        <f>SUM(I257,I264)</f>
        <v>0</v>
      </c>
      <c s="293">
        <f>SUM(J257,J264)</f>
        <v>0</v>
      </c>
      <c s="293">
        <f>SUM(K257,K264)</f>
        <v>0</v>
      </c>
      <c s="293">
        <f>SUM(L257,L264)</f>
        <v>0</v>
      </c>
      <c s="293">
        <f>SUM(M257,M264)</f>
        <v>947</v>
      </c>
      <c s="293">
        <f>SUM(N257,N264)</f>
        <v>809</v>
      </c>
    </row>
    <row customHeight="1" ht="17.25">
      <c s="141">
        <v>22908</v>
      </c>
      <c s="129" t="s">
        <v>2657</v>
      </c>
      <c s="293">
        <f>SUM(C258:C263)</f>
        <v>0</v>
      </c>
      <c s="293">
        <f>SUM(D258:D263)</f>
        <v>386</v>
      </c>
      <c s="293">
        <f>SUM(E258:E263)</f>
        <v>340</v>
      </c>
      <c s="293">
        <f>SUM(F258:F263)</f>
        <v>0</v>
      </c>
      <c s="293">
        <f>SUM(G258:G263)</f>
        <v>46</v>
      </c>
      <c s="293">
        <f>SUM(H258:H263)</f>
        <v>0</v>
      </c>
      <c s="293">
        <f>SUM(I258:I263)</f>
        <v>0</v>
      </c>
      <c s="293">
        <f>SUM(J258:J263)</f>
        <v>0</v>
      </c>
      <c s="293">
        <f>SUM(K258:K263)</f>
        <v>0</v>
      </c>
      <c s="293">
        <f>SUM(L258:L263)</f>
        <v>0</v>
      </c>
      <c s="293">
        <f>SUM(M258:M263)</f>
        <v>386</v>
      </c>
      <c s="293">
        <f>SUM(N258:N263)</f>
        <v>288</v>
      </c>
    </row>
    <row customHeight="1" ht="17.25">
      <c s="141">
        <v>2290810</v>
      </c>
      <c s="127" t="s">
        <v>2660</v>
      </c>
      <c s="331"/>
      <c s="293">
        <f>SUM(E258,G258:J258,L258)</f>
        <v>0</v>
      </c>
      <c s="331"/>
      <c s="331"/>
      <c s="297"/>
      <c s="331"/>
      <c s="297"/>
      <c s="331"/>
      <c s="331"/>
      <c s="331"/>
      <c s="293">
        <f>SUM(C258:D258)</f>
        <v>0</v>
      </c>
      <c s="293">
        <f>L06!M261</f>
        <v>0</v>
      </c>
    </row>
    <row customHeight="1" ht="17.25">
      <c s="141">
        <v>2290811</v>
      </c>
      <c s="127" t="s">
        <v>2663</v>
      </c>
      <c s="331"/>
      <c s="293">
        <f>SUM(E259,G259:J259,L259)</f>
        <v>214</v>
      </c>
      <c s="331">
        <v>168</v>
      </c>
      <c s="331"/>
      <c s="297">
        <v>46</v>
      </c>
      <c s="331"/>
      <c s="297"/>
      <c s="331"/>
      <c s="331"/>
      <c s="331"/>
      <c s="293">
        <f>SUM(C259:D259)</f>
        <v>214</v>
      </c>
      <c s="293">
        <f>L06!M262</f>
        <v>168</v>
      </c>
    </row>
    <row customHeight="1" ht="17.25">
      <c s="141">
        <v>2290812</v>
      </c>
      <c s="127" t="s">
        <v>2665</v>
      </c>
      <c s="331"/>
      <c s="293">
        <f>SUM(E260,G260:J260,L260)</f>
        <v>79</v>
      </c>
      <c s="331">
        <v>79</v>
      </c>
      <c s="331"/>
      <c s="297"/>
      <c s="331"/>
      <c s="297"/>
      <c s="331"/>
      <c s="331"/>
      <c s="331"/>
      <c s="293">
        <f>SUM(C260:D260)</f>
        <v>79</v>
      </c>
      <c s="293">
        <f>L06!M263</f>
        <v>47</v>
      </c>
    </row>
    <row customHeight="1" ht="17.25">
      <c s="141">
        <v>2290813</v>
      </c>
      <c s="127" t="s">
        <v>2666</v>
      </c>
      <c s="331"/>
      <c s="293">
        <f>SUM(E261,G261:J261,L261)</f>
        <v>50</v>
      </c>
      <c s="331">
        <v>50</v>
      </c>
      <c s="331"/>
      <c s="324"/>
      <c s="331"/>
      <c s="297"/>
      <c s="331"/>
      <c s="331"/>
      <c s="331"/>
      <c s="293">
        <f>SUM(C261:D261)</f>
        <v>50</v>
      </c>
      <c s="293">
        <f>L06!M264</f>
        <v>30</v>
      </c>
    </row>
    <row customHeight="1" ht="17.25">
      <c s="141">
        <v>2290817</v>
      </c>
      <c s="127" t="s">
        <v>2667</v>
      </c>
      <c s="331"/>
      <c s="322">
        <f>SUM(E262,G262:J262,L262)</f>
        <v>0</v>
      </c>
      <c s="331"/>
      <c s="331"/>
      <c s="297"/>
      <c s="331"/>
      <c s="297"/>
      <c s="331"/>
      <c s="331"/>
      <c s="331"/>
      <c s="293">
        <f>SUM(C262:D262)</f>
        <v>0</v>
      </c>
      <c s="293">
        <f>L06!M265</f>
        <v>0</v>
      </c>
    </row>
    <row customHeight="1" ht="17.25">
      <c s="141">
        <v>2290819</v>
      </c>
      <c s="127" t="s">
        <v>2668</v>
      </c>
      <c s="331"/>
      <c s="293">
        <f>SUM(E263,G263:J263,L263)</f>
        <v>43</v>
      </c>
      <c s="331">
        <v>43</v>
      </c>
      <c s="331"/>
      <c s="297"/>
      <c s="331"/>
      <c s="297"/>
      <c s="331"/>
      <c s="331"/>
      <c s="331"/>
      <c s="293">
        <f>SUM(C263:D263)</f>
        <v>43</v>
      </c>
      <c s="293">
        <f>L06!M266</f>
        <v>43</v>
      </c>
    </row>
    <row customHeight="1" ht="17.25">
      <c s="141">
        <v>22904</v>
      </c>
      <c s="95" t="s">
        <v>2670</v>
      </c>
      <c s="331"/>
      <c s="293">
        <f>SUM(E264,G264:J264,L264)</f>
        <v>561</v>
      </c>
      <c s="331">
        <v>87</v>
      </c>
      <c s="331"/>
      <c s="297">
        <v>18</v>
      </c>
      <c s="331">
        <v>456</v>
      </c>
      <c s="297"/>
      <c s="331"/>
      <c s="331"/>
      <c s="331"/>
      <c s="293">
        <f>SUM(C264:D264)</f>
        <v>561</v>
      </c>
      <c s="293">
        <f>L06!M267</f>
        <v>521</v>
      </c>
    </row>
  </sheetData>
  <sheetProtection autoFilter="0" sort="1" allowResizeRows="1" allowResizeColumns="1" objects="1" allowDragInsertRows="1" allowDragInsertColumns="1" insertRows="1" insertColumns="1" deleteRows="1" deleteColumns="1"/>
  <mergeCells count="9">
    <mergeCell ref="B4:B5"/>
    <mergeCell ref="C4:C5"/>
    <mergeCell ref="M4:M5"/>
    <mergeCell ref="N4:N5"/>
    <mergeCell ref="A4:A5"/>
    <mergeCell ref="A1:N1"/>
    <mergeCell ref="A2:N2"/>
    <mergeCell ref="A3:N3"/>
    <mergeCell ref="D4:L4"/>
  </mergeCells>
  <dataValidations count="1">
    <dataValidation type="decimal" allowBlank="1" showInputMessage="1" showErrorMessage="1" sqref="C6:N264">
      <formula1>-99999999999999</formula1>
      <formula2>99999999999999</formula2>
    </dataValidation>
  </dataValidations>
  <printOptions gridLines="1"/>
  <pageMargins left="3.00" right="2.00" top="1.00" bottom="1.00" header="0.00" footer="0.00"/>
  <pageSetup scale="65" pageOrder="downThenOver" orientation="landscape" blackAndWhite="1"/>
  <headerFooter>
    <oddHeader>&amp;L&amp;C@$&amp;R</oddHeader>
    <oddFooter>&amp;L&amp;C@&amp;- &amp;P&amp;-$&amp;R</oddFooter>
    <evenHeader>&amp;L&amp;C@$&amp;R</evenHeader>
    <evenFooter>&amp;L&amp;C@&amp;- &amp;P&amp;-$&amp;R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B72E8-1FA8-E621-A9A8-0634E5E59259}"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262" width="21.753906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8" t="s">
        <v>2702</v>
      </c>
      <c s="68"/>
      <c s="68"/>
      <c s="68"/>
      <c s="68"/>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AE8FF-21F8-75E4-781A-C0E409340FD8}" mc:Ignorable="x14ac">
  <sheetPr>
    <pageSetUpPr fitToPage="1"/>
  </sheetPr>
  <dimension ref="A1:J49"/>
  <sheetViews>
    <sheetView defaultGridColor="0" colorId="8" topLeftCell="A1" showGridLines="0" workbookViewId="0" showZeros="0">
      <selection activeCell="A1" sqref="A1:J1"/>
    </sheetView>
  </sheetViews>
  <sheetFormatPr defaultColWidth="9.125" customHeight="1" defaultRowHeight="12.75"/>
  <cols>
    <col min="1" max="1" style="262" width="10.00390625" customWidth="1"/>
    <col min="2" max="2" style="262" width="37.125" customWidth="1"/>
    <col min="3" max="5" style="262" width="15.75390625" customWidth="1"/>
    <col min="6" max="6" style="262" width="10.875" customWidth="1"/>
    <col min="7" max="7" style="262" width="36.375" customWidth="1"/>
    <col min="8" max="10" style="262" width="15.75390625" customWidth="1"/>
  </cols>
  <sheetData>
    <row customHeight="1" ht="33.75">
      <c s="288" t="str">
        <f>'##BASEINFO'!$B$2&amp;"度"&amp;'##BASEINFO'!$B$7&amp;"国有资本经营预算收支决算录入表	"</f>
        <v>2010年度芷江侗族自治县国有资本经营预算收支决算录入表	</v>
      </c>
      <c s="71"/>
      <c s="71"/>
      <c s="71"/>
      <c s="71"/>
      <c s="71"/>
      <c s="71"/>
      <c s="71"/>
      <c s="71"/>
      <c s="71"/>
    </row>
    <row customHeight="1" ht="17.25">
      <c s="70" t="s">
        <v>179</v>
      </c>
      <c s="70"/>
      <c s="70"/>
      <c s="70"/>
      <c s="70"/>
      <c s="70"/>
      <c s="70"/>
      <c s="70"/>
      <c s="70"/>
      <c s="70"/>
    </row>
    <row customHeight="1" ht="17.25">
      <c s="70" t="s">
        <v>206</v>
      </c>
      <c s="70"/>
      <c s="70"/>
      <c s="70"/>
      <c s="70"/>
      <c s="70"/>
      <c s="70"/>
      <c s="70"/>
      <c s="70"/>
      <c s="70"/>
    </row>
    <row customHeight="1" ht="17.25">
      <c s="75" t="s">
        <v>207</v>
      </c>
      <c s="75" t="s">
        <v>2122</v>
      </c>
      <c s="94" t="s">
        <v>2225</v>
      </c>
      <c s="94" t="s">
        <v>2227</v>
      </c>
      <c s="94" t="s">
        <v>209</v>
      </c>
      <c s="94" t="s">
        <v>207</v>
      </c>
      <c s="94" t="s">
        <v>2122</v>
      </c>
      <c s="94" t="s">
        <v>2225</v>
      </c>
      <c s="94" t="s">
        <v>2227</v>
      </c>
      <c s="94" t="s">
        <v>209</v>
      </c>
    </row>
    <row customHeight="1" ht="17.25">
      <c s="55"/>
      <c s="86" t="s">
        <v>2703</v>
      </c>
      <c s="293">
        <f>C6</f>
        <v>0</v>
      </c>
      <c s="293">
        <f>D6</f>
        <v>0</v>
      </c>
      <c s="293">
        <f>E6</f>
        <v>0</v>
      </c>
      <c s="154" t="s">
        <v>56</v>
      </c>
      <c s="155" t="s">
        <v>2704</v>
      </c>
      <c s="327">
        <f>H9+H16+H21+H35+H44+H6</f>
        <v>0</v>
      </c>
      <c s="293">
        <f>I9+I16+I21+I35+I44+I6</f>
        <v>0</v>
      </c>
      <c s="293">
        <f>J9+J16+J21+J35+J44+J6</f>
        <v>0</v>
      </c>
    </row>
    <row customHeight="1" ht="17.25">
      <c s="76">
        <v>103</v>
      </c>
      <c s="95" t="s">
        <v>517</v>
      </c>
      <c s="293">
        <f>C7</f>
        <v>0</v>
      </c>
      <c s="293">
        <f>D7</f>
        <v>0</v>
      </c>
      <c s="358">
        <f>E7</f>
        <v>0</v>
      </c>
      <c s="76">
        <v>208</v>
      </c>
      <c s="101" t="s">
        <v>1399</v>
      </c>
      <c s="293">
        <f>H7</f>
        <v>0</v>
      </c>
      <c s="322">
        <f>I7</f>
        <v>0</v>
      </c>
      <c s="293">
        <f>J7</f>
        <v>0</v>
      </c>
    </row>
    <row customHeight="1" ht="17.25">
      <c s="76">
        <v>10306</v>
      </c>
      <c s="92" t="s">
        <v>913</v>
      </c>
      <c s="293">
        <f>C8+C31+C35+C41+C45</f>
        <v>0</v>
      </c>
      <c s="293">
        <f>D8+D31+D35+D41+D45</f>
        <v>0</v>
      </c>
      <c s="293">
        <f>E8+E31+E35+E41+E45</f>
        <v>0</v>
      </c>
      <c s="76">
        <v>20804</v>
      </c>
      <c s="96" t="s">
        <v>1426</v>
      </c>
      <c s="333">
        <f>H8</f>
        <v>0</v>
      </c>
      <c s="293">
        <f>I8</f>
        <v>0</v>
      </c>
      <c s="293">
        <f>J8</f>
        <v>0</v>
      </c>
    </row>
    <row customHeight="1" ht="17.25">
      <c s="76">
        <v>1030601</v>
      </c>
      <c s="92" t="s">
        <v>914</v>
      </c>
      <c s="293">
        <f>SUM(C9:C30)</f>
        <v>0</v>
      </c>
      <c s="293">
        <f>SUM(D9:D30)</f>
        <v>0</v>
      </c>
      <c s="358">
        <f>SUM(E9:E30)</f>
        <v>0</v>
      </c>
      <c s="76">
        <v>2080451</v>
      </c>
      <c s="96" t="s">
        <v>2705</v>
      </c>
      <c s="331"/>
      <c s="331"/>
      <c s="297"/>
    </row>
    <row customHeight="1" ht="17.25">
      <c s="76">
        <v>103060103</v>
      </c>
      <c s="92" t="s">
        <v>2706</v>
      </c>
      <c s="331"/>
      <c s="331"/>
      <c s="297"/>
      <c s="156">
        <v>213</v>
      </c>
      <c s="157" t="s">
        <v>1637</v>
      </c>
      <c s="293">
        <f>H10+H12+H14</f>
        <v>0</v>
      </c>
      <c s="327">
        <f>I10+I12+I14</f>
        <v>0</v>
      </c>
      <c s="293">
        <f>J10+J12+J14</f>
        <v>0</v>
      </c>
    </row>
    <row customHeight="1" ht="17.25">
      <c s="76">
        <v>103060104</v>
      </c>
      <c s="92" t="s">
        <v>2707</v>
      </c>
      <c s="331"/>
      <c s="331"/>
      <c s="297"/>
      <c s="142">
        <v>21301</v>
      </c>
      <c s="143" t="s">
        <v>1638</v>
      </c>
      <c s="358">
        <f>H11</f>
        <v>0</v>
      </c>
      <c s="293">
        <f>I11</f>
        <v>0</v>
      </c>
      <c s="322">
        <f>J11</f>
        <v>0</v>
      </c>
    </row>
    <row customHeight="1" ht="17.25">
      <c s="76">
        <v>103060105</v>
      </c>
      <c s="92" t="s">
        <v>2708</v>
      </c>
      <c s="331"/>
      <c s="331"/>
      <c s="301"/>
      <c s="142">
        <v>2130151</v>
      </c>
      <c s="143" t="s">
        <v>2709</v>
      </c>
      <c s="331"/>
      <c s="331"/>
      <c s="297"/>
    </row>
    <row customHeight="1" ht="17.25">
      <c s="76">
        <v>103060106</v>
      </c>
      <c s="92" t="s">
        <v>2710</v>
      </c>
      <c s="331"/>
      <c s="331"/>
      <c s="297"/>
      <c s="96">
        <v>21302</v>
      </c>
      <c s="143" t="s">
        <v>1682</v>
      </c>
      <c s="293">
        <f>H13</f>
        <v>0</v>
      </c>
      <c s="293">
        <f>I13</f>
        <v>0</v>
      </c>
      <c s="293">
        <f>J13</f>
        <v>0</v>
      </c>
    </row>
    <row customHeight="1" ht="17.25">
      <c s="76">
        <v>103060107</v>
      </c>
      <c s="92" t="s">
        <v>2711</v>
      </c>
      <c s="331"/>
      <c s="331"/>
      <c s="318"/>
      <c s="142">
        <v>2130251</v>
      </c>
      <c s="143" t="s">
        <v>2712</v>
      </c>
      <c s="331"/>
      <c s="331"/>
      <c s="297"/>
    </row>
    <row customHeight="1" ht="17.25">
      <c s="76">
        <v>103060108</v>
      </c>
      <c s="92" t="s">
        <v>2713</v>
      </c>
      <c s="331"/>
      <c s="331"/>
      <c s="297"/>
      <c s="142">
        <v>21303</v>
      </c>
      <c s="143" t="s">
        <v>1709</v>
      </c>
      <c s="293">
        <f>H15</f>
        <v>0</v>
      </c>
      <c s="293">
        <f>I15</f>
        <v>0</v>
      </c>
      <c s="293">
        <f>J15</f>
        <v>0</v>
      </c>
    </row>
    <row customHeight="1" ht="17.25">
      <c s="76">
        <v>103060109</v>
      </c>
      <c s="92" t="s">
        <v>2714</v>
      </c>
      <c s="331"/>
      <c s="331"/>
      <c s="297"/>
      <c s="142">
        <v>2130351</v>
      </c>
      <c s="143" t="s">
        <v>2715</v>
      </c>
      <c s="331"/>
      <c s="331"/>
      <c s="297"/>
    </row>
    <row customHeight="1" ht="17.25">
      <c s="76">
        <v>103060112</v>
      </c>
      <c s="92" t="s">
        <v>2716</v>
      </c>
      <c s="331"/>
      <c s="331"/>
      <c s="297"/>
      <c s="142">
        <v>214</v>
      </c>
      <c s="157" t="s">
        <v>1761</v>
      </c>
      <c s="293">
        <f>H17+H19</f>
        <v>0</v>
      </c>
      <c s="293">
        <f>I17+I19</f>
        <v>0</v>
      </c>
      <c s="293">
        <f>J17+J19</f>
        <v>0</v>
      </c>
    </row>
    <row customHeight="1" ht="17.25">
      <c s="76">
        <v>103060113</v>
      </c>
      <c s="92" t="s">
        <v>2717</v>
      </c>
      <c s="331"/>
      <c s="331"/>
      <c s="297"/>
      <c s="142">
        <v>21401</v>
      </c>
      <c s="143" t="s">
        <v>1762</v>
      </c>
      <c s="293">
        <f>H18</f>
        <v>0</v>
      </c>
      <c s="293">
        <f>I18</f>
        <v>0</v>
      </c>
      <c s="293">
        <f>J18</f>
        <v>0</v>
      </c>
    </row>
    <row customHeight="1" ht="17.25">
      <c s="76">
        <v>103060114</v>
      </c>
      <c s="92" t="s">
        <v>2718</v>
      </c>
      <c s="331"/>
      <c s="331"/>
      <c s="297"/>
      <c s="142">
        <v>2140151</v>
      </c>
      <c s="143" t="s">
        <v>2719</v>
      </c>
      <c s="331"/>
      <c s="331"/>
      <c s="297"/>
    </row>
    <row customHeight="1" ht="17.25">
      <c s="76">
        <v>103060115</v>
      </c>
      <c s="92" t="s">
        <v>2720</v>
      </c>
      <c s="331"/>
      <c s="331"/>
      <c s="297"/>
      <c s="142">
        <v>21403</v>
      </c>
      <c s="143" t="s">
        <v>1797</v>
      </c>
      <c s="293">
        <f>H20</f>
        <v>0</v>
      </c>
      <c s="293">
        <f>I20</f>
        <v>0</v>
      </c>
      <c s="293">
        <f>J20</f>
        <v>0</v>
      </c>
    </row>
    <row customHeight="1" ht="17.25">
      <c s="76">
        <v>103060116</v>
      </c>
      <c s="92" t="s">
        <v>2721</v>
      </c>
      <c s="331"/>
      <c s="331"/>
      <c s="297"/>
      <c s="142">
        <v>2140351</v>
      </c>
      <c s="143" t="s">
        <v>2722</v>
      </c>
      <c s="331"/>
      <c s="331"/>
      <c s="297"/>
    </row>
    <row customHeight="1" ht="17.25">
      <c s="76">
        <v>103060117</v>
      </c>
      <c s="92" t="s">
        <v>2723</v>
      </c>
      <c s="331"/>
      <c s="331"/>
      <c s="297"/>
      <c s="142">
        <v>215</v>
      </c>
      <c s="158" t="s">
        <v>1817</v>
      </c>
      <c s="293">
        <f>H22+H24+H27+H29+H31+H33</f>
        <v>0</v>
      </c>
      <c s="322">
        <f>I22+I24+I27+I29+I31+I33</f>
        <v>0</v>
      </c>
      <c s="293">
        <f>J22+J24+J27+J29+J31+J33</f>
        <v>0</v>
      </c>
    </row>
    <row customHeight="1" ht="17.25">
      <c s="76">
        <v>103060118</v>
      </c>
      <c s="92" t="s">
        <v>2724</v>
      </c>
      <c s="331"/>
      <c s="331"/>
      <c s="297"/>
      <c s="142">
        <v>21501</v>
      </c>
      <c s="159" t="s">
        <v>1818</v>
      </c>
      <c s="393">
        <f>H23</f>
        <v>0</v>
      </c>
      <c s="322">
        <f>I23</f>
        <v>0</v>
      </c>
      <c s="293">
        <f>J23</f>
        <v>0</v>
      </c>
    </row>
    <row customHeight="1" ht="17.25">
      <c s="76">
        <v>103060119</v>
      </c>
      <c s="92" t="s">
        <v>2725</v>
      </c>
      <c s="331"/>
      <c s="331"/>
      <c s="297"/>
      <c s="142">
        <v>2150151</v>
      </c>
      <c s="159" t="s">
        <v>2726</v>
      </c>
      <c s="331"/>
      <c s="331"/>
      <c s="297"/>
    </row>
    <row customHeight="1" ht="17.25">
      <c s="76">
        <v>103060120</v>
      </c>
      <c s="92" t="s">
        <v>2727</v>
      </c>
      <c s="331"/>
      <c s="331"/>
      <c s="297"/>
      <c s="142">
        <v>21502</v>
      </c>
      <c s="143" t="s">
        <v>1825</v>
      </c>
      <c s="333">
        <f>H26+H25</f>
        <v>0</v>
      </c>
      <c s="293">
        <f>I26+I25</f>
        <v>0</v>
      </c>
      <c s="293">
        <f>J26+J25</f>
        <v>0</v>
      </c>
    </row>
    <row customHeight="1" ht="17.25">
      <c s="76">
        <v>103060121</v>
      </c>
      <c s="92" t="s">
        <v>2728</v>
      </c>
      <c s="331"/>
      <c s="331"/>
      <c s="297"/>
      <c s="142">
        <v>2150216</v>
      </c>
      <c s="143" t="s">
        <v>2729</v>
      </c>
      <c s="331"/>
      <c s="331"/>
      <c s="297"/>
    </row>
    <row customHeight="1" ht="17.25">
      <c s="76">
        <v>103060122</v>
      </c>
      <c s="92" t="s">
        <v>2730</v>
      </c>
      <c s="331"/>
      <c s="331"/>
      <c s="297"/>
      <c s="142">
        <v>2150251</v>
      </c>
      <c s="143" t="s">
        <v>2731</v>
      </c>
      <c s="331"/>
      <c s="331"/>
      <c s="297"/>
    </row>
    <row customHeight="1" ht="17.25">
      <c s="76">
        <v>103060123</v>
      </c>
      <c s="92" t="s">
        <v>2732</v>
      </c>
      <c s="331"/>
      <c s="331"/>
      <c s="297"/>
      <c s="142">
        <v>21503</v>
      </c>
      <c s="143" t="s">
        <v>1838</v>
      </c>
      <c s="293">
        <f>H28</f>
        <v>0</v>
      </c>
      <c s="293">
        <f>I28</f>
        <v>0</v>
      </c>
      <c s="293">
        <f>J28</f>
        <v>0</v>
      </c>
    </row>
    <row customHeight="1" ht="17.25">
      <c s="76">
        <v>103060124</v>
      </c>
      <c s="92" t="s">
        <v>2733</v>
      </c>
      <c s="331"/>
      <c s="331"/>
      <c s="297"/>
      <c s="142">
        <v>2150351</v>
      </c>
      <c s="143" t="s">
        <v>2734</v>
      </c>
      <c s="331"/>
      <c s="331"/>
      <c s="297"/>
    </row>
    <row customHeight="1" ht="17.25">
      <c s="76">
        <v>103060125</v>
      </c>
      <c s="92" t="s">
        <v>2735</v>
      </c>
      <c s="331"/>
      <c s="331"/>
      <c s="297"/>
      <c s="142">
        <v>21504</v>
      </c>
      <c s="143" t="s">
        <v>1840</v>
      </c>
      <c s="293">
        <f>H30</f>
        <v>0</v>
      </c>
      <c s="293">
        <f>I30</f>
        <v>0</v>
      </c>
      <c s="293">
        <f>J30</f>
        <v>0</v>
      </c>
    </row>
    <row customHeight="1" ht="17.25">
      <c s="76">
        <v>103060198</v>
      </c>
      <c s="92" t="s">
        <v>2736</v>
      </c>
      <c s="331"/>
      <c s="331"/>
      <c s="297"/>
      <c s="142">
        <v>2150451</v>
      </c>
      <c s="143" t="s">
        <v>2737</v>
      </c>
      <c s="331"/>
      <c s="331"/>
      <c s="297"/>
    </row>
    <row customHeight="1" ht="17.25">
      <c s="76">
        <v>1030602</v>
      </c>
      <c s="92" t="s">
        <v>918</v>
      </c>
      <c s="293">
        <f>SUM(C32:C34)</f>
        <v>0</v>
      </c>
      <c s="293">
        <f>SUM(D32:D34)</f>
        <v>0</v>
      </c>
      <c s="293">
        <f>SUM(E32:E34)</f>
        <v>0</v>
      </c>
      <c s="142">
        <v>21505</v>
      </c>
      <c s="143" t="s">
        <v>1852</v>
      </c>
      <c s="293">
        <f>H32</f>
        <v>0</v>
      </c>
      <c s="293">
        <f>I32</f>
        <v>0</v>
      </c>
      <c s="293">
        <f>J32</f>
        <v>0</v>
      </c>
    </row>
    <row customHeight="1" ht="17.25">
      <c s="76">
        <v>103060202</v>
      </c>
      <c s="92" t="s">
        <v>2738</v>
      </c>
      <c s="331"/>
      <c s="331"/>
      <c s="297"/>
      <c s="142">
        <v>2150551</v>
      </c>
      <c s="143" t="s">
        <v>2739</v>
      </c>
      <c s="331"/>
      <c s="331"/>
      <c s="297"/>
    </row>
    <row customHeight="1" ht="17.25">
      <c s="76">
        <v>103060203</v>
      </c>
      <c s="92" t="s">
        <v>2740</v>
      </c>
      <c s="331"/>
      <c s="331"/>
      <c s="297"/>
      <c s="142">
        <v>21599</v>
      </c>
      <c s="143" t="s">
        <v>2284</v>
      </c>
      <c s="293">
        <f>H34</f>
        <v>0</v>
      </c>
      <c s="293">
        <f>I34</f>
        <v>0</v>
      </c>
      <c s="293">
        <f>J34</f>
        <v>0</v>
      </c>
    </row>
    <row customHeight="1" ht="17.25">
      <c s="76">
        <v>103060298</v>
      </c>
      <c s="92" t="s">
        <v>2741</v>
      </c>
      <c s="331"/>
      <c s="331"/>
      <c s="297"/>
      <c s="142">
        <v>2159951</v>
      </c>
      <c s="143" t="s">
        <v>2742</v>
      </c>
      <c s="331"/>
      <c s="331"/>
      <c s="297"/>
    </row>
    <row customHeight="1" ht="17.25">
      <c s="76">
        <v>1030603</v>
      </c>
      <c s="92" t="s">
        <v>921</v>
      </c>
      <c s="333">
        <f>SUM(C36:C40)</f>
        <v>0</v>
      </c>
      <c s="293">
        <f>SUM(D36:D40)</f>
        <v>0</v>
      </c>
      <c s="293">
        <f>SUM(E36:E40)</f>
        <v>0</v>
      </c>
      <c s="142">
        <v>216</v>
      </c>
      <c s="157" t="s">
        <v>1884</v>
      </c>
      <c s="293">
        <f>H36+H38+H40+H42</f>
        <v>0</v>
      </c>
      <c s="293">
        <f>I36+I38+I40+I42</f>
        <v>0</v>
      </c>
      <c s="293">
        <f>J36+J38+J40+J42</f>
        <v>0</v>
      </c>
    </row>
    <row customHeight="1" ht="17.25">
      <c s="76">
        <v>103060301</v>
      </c>
      <c s="92" t="s">
        <v>2743</v>
      </c>
      <c s="331"/>
      <c s="331"/>
      <c s="297"/>
      <c s="142">
        <v>21602</v>
      </c>
      <c s="143" t="s">
        <v>1885</v>
      </c>
      <c s="293">
        <f>H37</f>
        <v>0</v>
      </c>
      <c s="293">
        <f>I37</f>
        <v>0</v>
      </c>
      <c s="293">
        <f>J37</f>
        <v>0</v>
      </c>
    </row>
    <row customHeight="1" ht="17.25">
      <c s="76">
        <v>103060304</v>
      </c>
      <c s="92" t="s">
        <v>2744</v>
      </c>
      <c s="331"/>
      <c s="331"/>
      <c s="297"/>
      <c s="142">
        <v>2160251</v>
      </c>
      <c s="143" t="s">
        <v>2745</v>
      </c>
      <c s="331"/>
      <c s="331"/>
      <c s="297"/>
    </row>
    <row customHeight="1" ht="17.25">
      <c s="76">
        <v>103060305</v>
      </c>
      <c s="92" t="s">
        <v>2746</v>
      </c>
      <c s="331"/>
      <c s="331"/>
      <c s="297"/>
      <c s="142">
        <v>21605</v>
      </c>
      <c s="143" t="s">
        <v>1904</v>
      </c>
      <c s="293">
        <f>H39</f>
        <v>0</v>
      </c>
      <c s="293">
        <f>I39</f>
        <v>0</v>
      </c>
      <c s="293">
        <f>J39</f>
        <v>0</v>
      </c>
    </row>
    <row customHeight="1" ht="17.25">
      <c s="76">
        <v>103060306</v>
      </c>
      <c s="92" t="s">
        <v>2747</v>
      </c>
      <c s="331"/>
      <c s="331"/>
      <c s="297"/>
      <c s="142">
        <v>2160551</v>
      </c>
      <c s="143" t="s">
        <v>2748</v>
      </c>
      <c s="331"/>
      <c s="331"/>
      <c s="297"/>
    </row>
    <row customHeight="1" ht="17.25">
      <c s="76">
        <v>103060398</v>
      </c>
      <c s="92" t="s">
        <v>2749</v>
      </c>
      <c s="331"/>
      <c s="331"/>
      <c s="297"/>
      <c s="142">
        <v>21606</v>
      </c>
      <c s="143" t="s">
        <v>1908</v>
      </c>
      <c s="293">
        <f>H41</f>
        <v>0</v>
      </c>
      <c s="293">
        <f>I41</f>
        <v>0</v>
      </c>
      <c s="293">
        <f>J41</f>
        <v>0</v>
      </c>
    </row>
    <row customHeight="1" ht="17.25">
      <c s="76">
        <v>1030604</v>
      </c>
      <c s="92" t="s">
        <v>2750</v>
      </c>
      <c s="333">
        <f>SUM(C42:C44)</f>
        <v>0</v>
      </c>
      <c s="333">
        <f>SUM(D42:D44)</f>
        <v>0</v>
      </c>
      <c s="333">
        <f>SUM(E42:E44)</f>
        <v>0</v>
      </c>
      <c s="142">
        <v>2160651</v>
      </c>
      <c s="143" t="s">
        <v>2751</v>
      </c>
      <c s="331"/>
      <c s="331"/>
      <c s="297"/>
    </row>
    <row customHeight="1" ht="17.25">
      <c s="76">
        <v>103060401</v>
      </c>
      <c s="92" t="s">
        <v>2752</v>
      </c>
      <c s="331"/>
      <c s="331"/>
      <c s="297"/>
      <c s="142">
        <v>21699</v>
      </c>
      <c s="159" t="s">
        <v>2285</v>
      </c>
      <c s="293">
        <f>H43</f>
        <v>0</v>
      </c>
      <c s="322">
        <f>I43</f>
        <v>0</v>
      </c>
      <c s="293">
        <f>J43</f>
        <v>0</v>
      </c>
    </row>
    <row customHeight="1" ht="17.25">
      <c s="76">
        <v>103060402</v>
      </c>
      <c s="92" t="s">
        <v>2753</v>
      </c>
      <c s="331"/>
      <c s="331"/>
      <c s="297"/>
      <c s="142">
        <v>2169951</v>
      </c>
      <c s="143" t="s">
        <v>2742</v>
      </c>
      <c s="331"/>
      <c s="331"/>
      <c s="297"/>
    </row>
    <row customHeight="1" ht="17.25">
      <c s="76">
        <v>103060498</v>
      </c>
      <c s="92" t="s">
        <v>2754</v>
      </c>
      <c s="331"/>
      <c s="331"/>
      <c s="297"/>
      <c s="142">
        <v>218</v>
      </c>
      <c s="157" t="s">
        <v>1941</v>
      </c>
      <c s="293">
        <f>H45</f>
        <v>0</v>
      </c>
      <c s="293">
        <f>I45</f>
        <v>0</v>
      </c>
      <c s="293">
        <f>J45</f>
        <v>0</v>
      </c>
    </row>
    <row customHeight="1" ht="17.25">
      <c s="76">
        <v>1030698</v>
      </c>
      <c s="92" t="s">
        <v>2755</v>
      </c>
      <c s="331"/>
      <c s="331"/>
      <c s="297"/>
      <c s="142">
        <v>21805</v>
      </c>
      <c s="143" t="s">
        <v>1985</v>
      </c>
      <c s="293">
        <f>SUM(H46:H49)</f>
        <v>0</v>
      </c>
      <c s="293">
        <f>SUM(I46:I49)</f>
        <v>0</v>
      </c>
      <c s="293">
        <f>SUM(J46:J49)</f>
        <v>0</v>
      </c>
    </row>
    <row customHeight="1" ht="17.25">
      <c s="144"/>
      <c s="161"/>
      <c s="144"/>
      <c s="162"/>
      <c s="145"/>
      <c s="142">
        <v>2180551</v>
      </c>
      <c s="143" t="s">
        <v>2756</v>
      </c>
      <c s="331"/>
      <c s="331"/>
      <c s="297"/>
    </row>
    <row customHeight="1" ht="17.25">
      <c s="163"/>
      <c s="164"/>
      <c s="165"/>
      <c s="146"/>
      <c s="146"/>
      <c s="142">
        <v>2180552</v>
      </c>
      <c s="143" t="s">
        <v>2757</v>
      </c>
      <c s="331"/>
      <c s="331"/>
      <c s="297"/>
    </row>
    <row customHeight="1" ht="17.25">
      <c s="144"/>
      <c s="144"/>
      <c s="144"/>
      <c s="144"/>
      <c s="144"/>
      <c s="96">
        <v>2180553</v>
      </c>
      <c s="143" t="s">
        <v>2758</v>
      </c>
      <c s="331"/>
      <c s="331"/>
      <c s="297"/>
    </row>
    <row customHeight="1" ht="17.25">
      <c s="144"/>
      <c s="144"/>
      <c s="144"/>
      <c s="144"/>
      <c s="144"/>
      <c s="96">
        <v>2180559</v>
      </c>
      <c s="143" t="s">
        <v>2759</v>
      </c>
      <c s="331"/>
      <c s="331"/>
      <c s="297"/>
    </row>
  </sheetData>
  <sheetProtection autoFilter="0" sort="1" allowResizeRows="1" allowResizeColumns="1" objects="1" allowDragInsertRows="1" allowDragInsertColumns="1" insertRows="1" insertColumns="1" deleteRows="1" deleteColumns="1"/>
  <mergeCells count="3">
    <mergeCell ref="A3:J3"/>
    <mergeCell ref="A2:J2"/>
    <mergeCell ref="A1:J1"/>
  </mergeCells>
  <dataValidations count="1">
    <dataValidation type="decimal" allowBlank="1" showInputMessage="1" showErrorMessage="1" sqref="C5:E45 H5:J49">
      <formula1>-99999999999999</formula1>
      <formula2>99999999999999</formula2>
    </dataValidation>
  </dataValidations>
  <printOptions gridLines="1"/>
  <pageMargins left="3.00" right="2.00" top="1.00" bottom="1.00" header="0.00" footer="0.00"/>
  <pageSetup scale="10" pageOrder="downThenOver" orientation="landscape" blackAndWhite="1"/>
  <headerFooter>
    <oddHeader>&amp;L&amp;C@$&amp;R</oddHeader>
    <oddFooter>&amp;L&amp;C@&amp;- &amp;P&amp;-$&amp;R</oddFooter>
    <evenHeader>&amp;L&amp;C@$&amp;R</evenHeader>
    <evenFooter>&amp;L&amp;C@&amp;- &amp;P&amp;-$&amp;R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F87E8-4963-82C8-28A8-5646D80B3C08}" mc:Ignorable="x14ac">
  <dimension ref="A1:D9"/>
  <sheetViews>
    <sheetView defaultGridColor="0" colorId="8" topLeftCell="A1" showGridLines="0" workbookViewId="0" showZeros="0">
      <selection activeCell="A1" sqref="A1:D1"/>
    </sheetView>
  </sheetViews>
  <sheetFormatPr defaultColWidth="9.125" customHeight="1" defaultRowHeight="12.75"/>
  <cols>
    <col min="1" max="1" style="262" width="34.25390625" customWidth="1"/>
    <col min="2" max="2" style="262" width="26.00390625" customWidth="1"/>
    <col min="3" max="3" style="262" width="35.25390625" customWidth="1"/>
    <col min="4" max="4" style="262" width="26.00390625" customWidth="1"/>
  </cols>
  <sheetData>
    <row customHeight="1" ht="33.75">
      <c s="288" t="str">
        <f>'##BASEINFO'!$B$2&amp;"度"&amp;'##BASEINFO'!$B$7&amp;"国有资本经营预算转移性收支决算录入表"</f>
        <v>2010年度芷江侗族自治县国有资本经营预算转移性收支决算录入表</v>
      </c>
      <c s="71"/>
      <c s="71"/>
      <c s="71"/>
    </row>
    <row customHeight="1" ht="17.25">
      <c s="70" t="s">
        <v>181</v>
      </c>
      <c s="70"/>
      <c s="70"/>
      <c s="70"/>
    </row>
    <row customHeight="1" ht="17.25">
      <c s="70" t="s">
        <v>206</v>
      </c>
      <c s="70"/>
      <c s="70"/>
      <c s="70"/>
    </row>
    <row customHeight="1" ht="17.25">
      <c s="75" t="s">
        <v>2122</v>
      </c>
      <c s="75" t="s">
        <v>209</v>
      </c>
      <c s="75" t="s">
        <v>2122</v>
      </c>
      <c s="75" t="s">
        <v>209</v>
      </c>
    </row>
    <row customHeight="1" ht="17.25">
      <c s="76" t="s">
        <v>2703</v>
      </c>
      <c s="401">
        <f>'L10'!E5</f>
        <v>0</v>
      </c>
      <c s="76" t="s">
        <v>2704</v>
      </c>
      <c s="401">
        <f>'L10'!J5</f>
        <v>0</v>
      </c>
    </row>
    <row customHeight="1" ht="17.25">
      <c s="55" t="s">
        <v>2760</v>
      </c>
      <c s="331"/>
      <c s="55" t="s">
        <v>2761</v>
      </c>
      <c s="331"/>
    </row>
    <row customHeight="1" ht="17.25">
      <c s="55" t="s">
        <v>56</v>
      </c>
      <c s="128"/>
      <c s="55" t="s">
        <v>2762</v>
      </c>
      <c s="297"/>
    </row>
    <row customHeight="1" ht="17.25">
      <c s="55" t="s">
        <v>2763</v>
      </c>
      <c s="297"/>
      <c s="55" t="s">
        <v>2764</v>
      </c>
      <c s="293">
        <f>B9-D5-D6-D7</f>
        <v>0</v>
      </c>
    </row>
    <row customHeight="1" ht="17.25">
      <c s="75" t="s">
        <v>2223</v>
      </c>
      <c s="293">
        <f>B5+B6+B8</f>
        <v>0</v>
      </c>
      <c s="75" t="s">
        <v>2224</v>
      </c>
      <c s="293">
        <f>D5+D6+D7+D8</f>
        <v>0</v>
      </c>
    </row>
  </sheetData>
  <sheetProtection autoFilter="0" sort="1" allowResizeRows="1" allowResizeColumns="1" objects="1" allowDragInsertRows="1" allowDragInsertColumns="1" insertRows="1" insertColumns="1" deleteRows="1" deleteColumns="1"/>
  <mergeCells count="3">
    <mergeCell ref="A3:D3"/>
    <mergeCell ref="A2:D2"/>
    <mergeCell ref="A1:D1"/>
  </mergeCells>
  <dataValidations count="1">
    <dataValidation type="decimal" allowBlank="1" showInputMessage="1" showErrorMessage="1" sqref="B5:B6 D5:D9 B8:B9">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969FD-33D8-A068-5B68-A6D754D0DFE8}"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262" width="21.6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8" t="s">
        <v>2765</v>
      </c>
      <c s="68"/>
      <c s="68"/>
      <c s="68"/>
      <c s="68"/>
    </row>
    <row customHeight="1" ht="19.5">
      <c s="65"/>
      <c s="65"/>
      <c s="65"/>
      <c s="65"/>
      <c s="65"/>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A5E1A-DD29-6568-BABB-AAA695E55AC8}" mc:Ignorable="x14ac">
  <dimension ref="A1:C261"/>
  <sheetViews>
    <sheetView defaultGridColor="0" colorId="8" topLeftCell="A1" showGridLines="0" workbookViewId="0" showZeros="0">
      <selection activeCell="A1" sqref="A1:C1"/>
    </sheetView>
  </sheetViews>
  <sheetFormatPr defaultColWidth="9.125" customHeight="1" defaultRowHeight="12.75"/>
  <cols>
    <col min="1" max="1" style="262" width="9.625" customWidth="1"/>
    <col min="2" max="2" style="262" width="50.875" customWidth="1"/>
    <col min="3" max="3" style="262" width="18.75390625" customWidth="1"/>
  </cols>
  <sheetData>
    <row customHeight="1" ht="33.75">
      <c s="288" t="str">
        <f>'##BASEINFO'!$B$2&amp;"度"&amp;'##BASEINFO'!$B$7&amp;"预算外财政专户资金收入决算录入表"</f>
        <v>2010年度芷江侗族自治县预算外财政专户资金收入决算录入表</v>
      </c>
      <c s="71"/>
      <c s="71"/>
    </row>
    <row customHeight="1" ht="17.25">
      <c s="70" t="s">
        <v>182</v>
      </c>
      <c s="70"/>
      <c s="70"/>
    </row>
    <row customHeight="1" ht="17.25">
      <c s="70" t="s">
        <v>206</v>
      </c>
      <c s="70"/>
      <c s="70"/>
    </row>
    <row customHeight="1" ht="17.25">
      <c s="75" t="s">
        <v>207</v>
      </c>
      <c s="75" t="s">
        <v>2122</v>
      </c>
      <c s="94" t="s">
        <v>209</v>
      </c>
    </row>
    <row customHeight="1" ht="17.25">
      <c s="76"/>
      <c s="86" t="s">
        <v>2766</v>
      </c>
      <c s="293">
        <f>SUM(C6,C236,C248)</f>
        <v>1431</v>
      </c>
    </row>
    <row customHeight="1" ht="17.25">
      <c s="76">
        <v>10304</v>
      </c>
      <c s="95" t="s">
        <v>2767</v>
      </c>
      <c s="293">
        <f>SUM(C7,C11,C15,C19,C23,C27,C31,C35,C39,C41,C45,C49,C51,C55,C59,C63,C67,C71,C75,C79,C83,C87,C91,C95,C99,C113)+SUM(C117,C121,C125,C129,C133,C137,C141,C145,C149,C151,C155,C159,C163,C167,C172,C176,C180,C184,C188,C192,C194,C196,C198,C202,C206)+SUM(C210,C218,C222,C226,C228,C232)</f>
        <v>967</v>
      </c>
    </row>
    <row customHeight="1" ht="17.25">
      <c s="76">
        <v>1030401</v>
      </c>
      <c s="95" t="s">
        <v>2768</v>
      </c>
      <c s="293">
        <f>SUM(C8,C10)</f>
        <v>0</v>
      </c>
    </row>
    <row customHeight="1" ht="17.25">
      <c s="76"/>
      <c s="92" t="s">
        <v>2769</v>
      </c>
      <c s="293">
        <f>C9</f>
        <v>0</v>
      </c>
    </row>
    <row customHeight="1" ht="17.25">
      <c s="76"/>
      <c s="402"/>
      <c s="297"/>
    </row>
    <row customHeight="1" ht="17.25">
      <c s="76">
        <v>103040199</v>
      </c>
      <c s="92" t="s">
        <v>2770</v>
      </c>
      <c s="297"/>
    </row>
    <row customHeight="1" ht="17.25">
      <c s="76">
        <v>1030402</v>
      </c>
      <c s="95" t="s">
        <v>2771</v>
      </c>
      <c s="293">
        <f>SUM(C12,C14)</f>
        <v>0</v>
      </c>
    </row>
    <row customHeight="1" ht="17.25">
      <c s="76"/>
      <c s="92" t="s">
        <v>2772</v>
      </c>
      <c s="293">
        <f>C13</f>
        <v>0</v>
      </c>
    </row>
    <row customHeight="1" ht="17.25">
      <c s="76"/>
      <c s="402"/>
      <c s="297"/>
    </row>
    <row customHeight="1" ht="17.25">
      <c s="76">
        <v>103040299</v>
      </c>
      <c s="92" t="s">
        <v>2773</v>
      </c>
      <c s="297"/>
    </row>
    <row customHeight="1" ht="17.25">
      <c s="76">
        <v>1030403</v>
      </c>
      <c s="95" t="s">
        <v>2774</v>
      </c>
      <c s="293">
        <f>SUM(C16,C18)</f>
        <v>0</v>
      </c>
    </row>
    <row customHeight="1" ht="17.25">
      <c s="76"/>
      <c s="92" t="s">
        <v>2775</v>
      </c>
      <c s="293">
        <f>C17</f>
        <v>0</v>
      </c>
    </row>
    <row customHeight="1" ht="17.25">
      <c s="76"/>
      <c s="402"/>
      <c s="297"/>
    </row>
    <row customHeight="1" ht="17.25">
      <c s="76">
        <v>103040399</v>
      </c>
      <c s="92" t="s">
        <v>2776</v>
      </c>
      <c s="297"/>
    </row>
    <row customHeight="1" ht="17.25">
      <c s="76">
        <v>1030404</v>
      </c>
      <c s="95" t="s">
        <v>2777</v>
      </c>
      <c s="293">
        <f>SUM(C20,C22)</f>
        <v>0</v>
      </c>
    </row>
    <row customHeight="1" ht="17.25">
      <c s="76"/>
      <c s="92" t="s">
        <v>2778</v>
      </c>
      <c s="293">
        <f>C21</f>
        <v>0</v>
      </c>
    </row>
    <row customHeight="1" ht="17.25">
      <c s="76"/>
      <c s="402"/>
      <c s="297"/>
    </row>
    <row customHeight="1" ht="17.25">
      <c s="76">
        <v>103040499</v>
      </c>
      <c s="92" t="s">
        <v>2779</v>
      </c>
      <c s="297"/>
    </row>
    <row customHeight="1" ht="17.25">
      <c s="76">
        <v>1030405</v>
      </c>
      <c s="95" t="s">
        <v>2780</v>
      </c>
      <c s="293">
        <f>SUM(C24,C26)</f>
        <v>0</v>
      </c>
    </row>
    <row customHeight="1" ht="17.25">
      <c s="76"/>
      <c s="92" t="s">
        <v>2781</v>
      </c>
      <c s="293">
        <f>C25</f>
        <v>0</v>
      </c>
    </row>
    <row customHeight="1" ht="17.25">
      <c s="76"/>
      <c s="402"/>
      <c s="297"/>
    </row>
    <row customHeight="1" ht="17.25">
      <c s="76">
        <v>103040599</v>
      </c>
      <c s="92" t="s">
        <v>2782</v>
      </c>
      <c s="297"/>
    </row>
    <row customHeight="1" ht="17.25">
      <c s="76">
        <v>1030406</v>
      </c>
      <c s="95" t="s">
        <v>2783</v>
      </c>
      <c s="293">
        <f>SUM(C28,C30)</f>
        <v>0</v>
      </c>
    </row>
    <row customHeight="1" ht="17.25">
      <c s="76"/>
      <c s="92" t="s">
        <v>2784</v>
      </c>
      <c s="293">
        <f>C29</f>
        <v>0</v>
      </c>
    </row>
    <row customHeight="1" ht="17.25">
      <c s="76"/>
      <c s="402"/>
      <c s="297"/>
    </row>
    <row customHeight="1" ht="17.25">
      <c s="76">
        <v>103040699</v>
      </c>
      <c s="92" t="s">
        <v>2785</v>
      </c>
      <c s="297"/>
    </row>
    <row customHeight="1" ht="17.25">
      <c s="76">
        <v>1030407</v>
      </c>
      <c s="95" t="s">
        <v>2786</v>
      </c>
      <c s="293">
        <f>SUM(C32,C34)</f>
        <v>0</v>
      </c>
    </row>
    <row customHeight="1" ht="17.25">
      <c s="76"/>
      <c s="92" t="s">
        <v>2787</v>
      </c>
      <c s="293">
        <f>C33</f>
        <v>0</v>
      </c>
    </row>
    <row customHeight="1" ht="17.25">
      <c s="76"/>
      <c s="402"/>
      <c s="297"/>
    </row>
    <row customHeight="1" ht="17.25">
      <c s="76">
        <v>103040799</v>
      </c>
      <c s="92" t="s">
        <v>2788</v>
      </c>
      <c s="297"/>
    </row>
    <row customHeight="1" ht="17.25">
      <c s="76">
        <v>1030408</v>
      </c>
      <c s="95" t="s">
        <v>2789</v>
      </c>
      <c s="293">
        <f>SUM(C36,C38)</f>
        <v>0</v>
      </c>
    </row>
    <row customHeight="1" ht="17.25">
      <c s="76"/>
      <c s="92" t="s">
        <v>2790</v>
      </c>
      <c s="293">
        <f>C37</f>
        <v>0</v>
      </c>
    </row>
    <row customHeight="1" ht="17.25">
      <c s="76"/>
      <c s="402"/>
      <c s="297"/>
    </row>
    <row customHeight="1" ht="17.25">
      <c s="76">
        <v>103040899</v>
      </c>
      <c s="92" t="s">
        <v>2791</v>
      </c>
      <c s="297"/>
    </row>
    <row customHeight="1" ht="17.25">
      <c s="76">
        <v>1030409</v>
      </c>
      <c s="95" t="s">
        <v>2792</v>
      </c>
      <c s="293">
        <f>SUM(C40)</f>
        <v>0</v>
      </c>
    </row>
    <row customHeight="1" ht="17.25">
      <c s="76">
        <v>103040999</v>
      </c>
      <c s="92" t="s">
        <v>2793</v>
      </c>
      <c s="297"/>
    </row>
    <row customHeight="1" ht="17.25">
      <c s="76">
        <v>1030410</v>
      </c>
      <c s="95" t="s">
        <v>2794</v>
      </c>
      <c s="293">
        <f>SUM(C42,C44)</f>
        <v>0</v>
      </c>
    </row>
    <row customHeight="1" ht="17.25">
      <c s="76"/>
      <c s="92" t="s">
        <v>2795</v>
      </c>
      <c s="293">
        <f>C43</f>
        <v>0</v>
      </c>
    </row>
    <row customHeight="1" ht="17.25">
      <c s="76"/>
      <c s="402"/>
      <c s="297"/>
    </row>
    <row customHeight="1" ht="17.25">
      <c s="76">
        <v>103041099</v>
      </c>
      <c s="92" t="s">
        <v>2796</v>
      </c>
      <c s="297"/>
    </row>
    <row customHeight="1" ht="17.25">
      <c s="76">
        <v>1030411</v>
      </c>
      <c s="95" t="s">
        <v>2797</v>
      </c>
      <c s="293">
        <f>SUM(C46,C48)</f>
        <v>0</v>
      </c>
    </row>
    <row customHeight="1" ht="17.25">
      <c s="76"/>
      <c s="92" t="s">
        <v>2798</v>
      </c>
      <c s="293">
        <f>C47</f>
        <v>0</v>
      </c>
    </row>
    <row customHeight="1" ht="17.25">
      <c s="76"/>
      <c s="402"/>
      <c s="297"/>
    </row>
    <row customHeight="1" ht="17.25">
      <c s="76">
        <v>103041199</v>
      </c>
      <c s="92" t="s">
        <v>2799</v>
      </c>
      <c s="297"/>
    </row>
    <row customHeight="1" ht="17.25">
      <c s="76">
        <v>1030413</v>
      </c>
      <c s="95" t="s">
        <v>2800</v>
      </c>
      <c s="293">
        <f>C50</f>
        <v>0</v>
      </c>
    </row>
    <row customHeight="1" ht="17.25">
      <c s="76">
        <v>103041399</v>
      </c>
      <c s="92" t="s">
        <v>2801</v>
      </c>
      <c s="297"/>
    </row>
    <row customHeight="1" ht="17.25">
      <c s="76">
        <v>1030414</v>
      </c>
      <c s="95" t="s">
        <v>2802</v>
      </c>
      <c s="293">
        <f>SUM(C52,C54)</f>
        <v>0</v>
      </c>
    </row>
    <row customHeight="1" ht="17.25">
      <c s="76"/>
      <c s="92" t="s">
        <v>2803</v>
      </c>
      <c s="293">
        <f>C53</f>
        <v>0</v>
      </c>
    </row>
    <row customHeight="1" ht="17.25">
      <c s="76"/>
      <c s="402"/>
      <c s="297"/>
    </row>
    <row customHeight="1" ht="17.25">
      <c s="76">
        <v>103041499</v>
      </c>
      <c s="92" t="s">
        <v>2804</v>
      </c>
      <c s="297"/>
    </row>
    <row customHeight="1" ht="17.25">
      <c s="76">
        <v>1030415</v>
      </c>
      <c s="95" t="s">
        <v>2805</v>
      </c>
      <c s="293">
        <f>SUM(C56,C58)</f>
        <v>0</v>
      </c>
    </row>
    <row customHeight="1" ht="17.25">
      <c s="76"/>
      <c s="92" t="s">
        <v>2806</v>
      </c>
      <c s="293">
        <f>C57</f>
        <v>0</v>
      </c>
    </row>
    <row customHeight="1" ht="17.25">
      <c s="76"/>
      <c s="402"/>
      <c s="297"/>
    </row>
    <row customHeight="1" ht="17.25">
      <c s="76">
        <v>103041599</v>
      </c>
      <c s="92" t="s">
        <v>2807</v>
      </c>
      <c s="297"/>
    </row>
    <row customHeight="1" ht="17.25">
      <c s="76">
        <v>1030416</v>
      </c>
      <c s="95" t="s">
        <v>2808</v>
      </c>
      <c s="293">
        <f>SUM(C60,C62)</f>
        <v>0</v>
      </c>
    </row>
    <row customHeight="1" ht="17.25">
      <c s="76"/>
      <c s="92" t="s">
        <v>2809</v>
      </c>
      <c s="293">
        <f>C61</f>
        <v>0</v>
      </c>
    </row>
    <row customHeight="1" ht="17.25">
      <c s="76"/>
      <c s="402"/>
      <c s="297"/>
    </row>
    <row customHeight="1" ht="17.25">
      <c s="76">
        <v>103041699</v>
      </c>
      <c s="92" t="s">
        <v>2810</v>
      </c>
      <c s="297"/>
    </row>
    <row customHeight="1" ht="17.25">
      <c s="76">
        <v>1030417</v>
      </c>
      <c s="95" t="s">
        <v>2811</v>
      </c>
      <c s="293">
        <f>SUM(C64,C66)</f>
        <v>0</v>
      </c>
    </row>
    <row customHeight="1" ht="17.25">
      <c s="76"/>
      <c s="92" t="s">
        <v>2812</v>
      </c>
      <c s="293">
        <f>C65</f>
        <v>0</v>
      </c>
    </row>
    <row customHeight="1" ht="17.25">
      <c s="76"/>
      <c s="402"/>
      <c s="297"/>
    </row>
    <row customHeight="1" ht="17.25">
      <c s="76">
        <v>103041799</v>
      </c>
      <c s="92" t="s">
        <v>2813</v>
      </c>
      <c s="297"/>
    </row>
    <row customHeight="1" ht="17.25">
      <c s="76">
        <v>1030418</v>
      </c>
      <c s="95" t="s">
        <v>2814</v>
      </c>
      <c s="293">
        <f>SUM(C68,C70)</f>
        <v>0</v>
      </c>
    </row>
    <row customHeight="1" ht="17.25">
      <c s="76"/>
      <c s="92" t="s">
        <v>2815</v>
      </c>
      <c s="293">
        <f>C69</f>
        <v>0</v>
      </c>
    </row>
    <row customHeight="1" ht="17.25">
      <c s="76"/>
      <c s="402"/>
      <c s="297"/>
    </row>
    <row customHeight="1" ht="17.25">
      <c s="76">
        <v>103041899</v>
      </c>
      <c s="92" t="s">
        <v>2816</v>
      </c>
      <c s="297"/>
    </row>
    <row customHeight="1" ht="17.25">
      <c s="76">
        <v>1030419</v>
      </c>
      <c s="95" t="s">
        <v>2817</v>
      </c>
      <c s="293">
        <f>SUM(C72,C74)</f>
        <v>0</v>
      </c>
    </row>
    <row customHeight="1" ht="17.25">
      <c s="76"/>
      <c s="92" t="s">
        <v>2818</v>
      </c>
      <c s="293">
        <f>C73</f>
        <v>0</v>
      </c>
    </row>
    <row customHeight="1" ht="17.25">
      <c s="76"/>
      <c s="402"/>
      <c s="297"/>
    </row>
    <row customHeight="1" ht="17.25">
      <c s="76">
        <v>103041999</v>
      </c>
      <c s="92" t="s">
        <v>2819</v>
      </c>
      <c s="297"/>
    </row>
    <row customHeight="1" ht="17.25">
      <c s="76">
        <v>1030420</v>
      </c>
      <c s="95" t="s">
        <v>2820</v>
      </c>
      <c s="327">
        <f>SUM(C76,C78)</f>
        <v>0</v>
      </c>
    </row>
    <row customHeight="1" ht="17.25">
      <c s="76"/>
      <c s="149" t="s">
        <v>2821</v>
      </c>
      <c s="293">
        <f>SUM(C77)</f>
        <v>0</v>
      </c>
    </row>
    <row customHeight="1" ht="17.25">
      <c s="93"/>
      <c s="404"/>
      <c s="318"/>
    </row>
    <row customHeight="1" ht="17.25">
      <c s="76">
        <v>103042099</v>
      </c>
      <c s="150" t="s">
        <v>2822</v>
      </c>
      <c s="297"/>
    </row>
    <row customHeight="1" ht="17.25">
      <c s="76">
        <v>1030422</v>
      </c>
      <c s="95" t="s">
        <v>2823</v>
      </c>
      <c s="293">
        <f>SUM(C80,C82)</f>
        <v>0</v>
      </c>
    </row>
    <row customHeight="1" ht="17.25">
      <c s="76"/>
      <c s="92" t="s">
        <v>2824</v>
      </c>
      <c s="293">
        <f>C81</f>
        <v>0</v>
      </c>
    </row>
    <row customHeight="1" ht="17.25">
      <c s="76"/>
      <c s="402"/>
      <c s="297"/>
    </row>
    <row customHeight="1" ht="17.25">
      <c s="76">
        <v>103042299</v>
      </c>
      <c s="92" t="s">
        <v>2825</v>
      </c>
      <c s="297"/>
    </row>
    <row customHeight="1" ht="17.25">
      <c s="76">
        <v>1030423</v>
      </c>
      <c s="95" t="s">
        <v>2826</v>
      </c>
      <c s="293">
        <f>SUM(C84,C86)</f>
        <v>0</v>
      </c>
    </row>
    <row customHeight="1" ht="17.25">
      <c s="76"/>
      <c s="92" t="s">
        <v>2827</v>
      </c>
      <c s="293">
        <f>C85</f>
        <v>0</v>
      </c>
    </row>
    <row customHeight="1" ht="17.25">
      <c s="76"/>
      <c s="402"/>
      <c s="297"/>
    </row>
    <row customHeight="1" ht="17.25">
      <c s="76">
        <v>103042399</v>
      </c>
      <c s="92" t="s">
        <v>2828</v>
      </c>
      <c s="297"/>
    </row>
    <row customHeight="1" ht="17.25">
      <c s="76">
        <v>1030424</v>
      </c>
      <c s="95" t="s">
        <v>2829</v>
      </c>
      <c s="293">
        <f>SUM(C88,C90)</f>
        <v>0</v>
      </c>
    </row>
    <row customHeight="1" ht="17.25">
      <c s="76"/>
      <c s="92" t="s">
        <v>2830</v>
      </c>
      <c s="293">
        <f>C89</f>
        <v>0</v>
      </c>
    </row>
    <row customHeight="1" ht="17.25">
      <c s="76"/>
      <c s="402"/>
      <c s="297"/>
    </row>
    <row customHeight="1" ht="17.25">
      <c s="76">
        <v>103042499</v>
      </c>
      <c s="92" t="s">
        <v>2831</v>
      </c>
      <c s="297"/>
    </row>
    <row customHeight="1" ht="17.25">
      <c s="76">
        <v>1030425</v>
      </c>
      <c s="95" t="s">
        <v>2832</v>
      </c>
      <c s="293">
        <f>SUM(C92,C94)</f>
        <v>0</v>
      </c>
    </row>
    <row customHeight="1" ht="17.25">
      <c s="76"/>
      <c s="92" t="s">
        <v>2833</v>
      </c>
      <c s="293">
        <f>SUM(C93)</f>
        <v>0</v>
      </c>
    </row>
    <row customHeight="1" ht="17.25">
      <c s="59"/>
      <c s="404"/>
      <c s="297"/>
    </row>
    <row customHeight="1" ht="17.25">
      <c s="76">
        <v>103042599</v>
      </c>
      <c s="92" t="s">
        <v>2834</v>
      </c>
      <c s="297"/>
    </row>
    <row customHeight="1" ht="17.25">
      <c s="76">
        <v>1030426</v>
      </c>
      <c s="95" t="s">
        <v>2835</v>
      </c>
      <c s="293">
        <f>C96+C98</f>
        <v>5</v>
      </c>
    </row>
    <row customHeight="1" ht="17.25">
      <c s="76"/>
      <c s="92" t="s">
        <v>2836</v>
      </c>
      <c s="293">
        <f>C97</f>
        <v>0</v>
      </c>
    </row>
    <row customHeight="1" ht="17.25">
      <c s="76"/>
      <c s="402"/>
      <c s="297"/>
    </row>
    <row customHeight="1" ht="17.25">
      <c s="76">
        <v>103042699</v>
      </c>
      <c s="92" t="s">
        <v>2837</v>
      </c>
      <c s="297">
        <v>5</v>
      </c>
    </row>
    <row customHeight="1" ht="17.25">
      <c s="76">
        <v>1030427</v>
      </c>
      <c s="95" t="s">
        <v>2838</v>
      </c>
      <c s="293">
        <f>SUM(C100:C110,C112)</f>
        <v>903</v>
      </c>
    </row>
    <row customHeight="1" ht="17.25">
      <c s="76">
        <v>103042753</v>
      </c>
      <c s="92" t="s">
        <v>2839</v>
      </c>
      <c s="297">
        <v>539</v>
      </c>
    </row>
    <row customHeight="1" ht="17.25">
      <c s="76">
        <v>103042754</v>
      </c>
      <c s="92" t="s">
        <v>2840</v>
      </c>
      <c s="297"/>
    </row>
    <row customHeight="1" ht="17.25">
      <c s="76">
        <v>103042755</v>
      </c>
      <c s="92" t="s">
        <v>2841</v>
      </c>
      <c s="297">
        <v>305</v>
      </c>
    </row>
    <row customHeight="1" ht="17.25">
      <c s="76">
        <v>103042756</v>
      </c>
      <c s="92" t="s">
        <v>2842</v>
      </c>
      <c s="297"/>
    </row>
    <row customHeight="1" ht="17.25">
      <c s="76">
        <v>103042757</v>
      </c>
      <c s="92" t="s">
        <v>2843</v>
      </c>
      <c s="297"/>
    </row>
    <row customHeight="1" ht="17.25">
      <c s="76">
        <v>103042758</v>
      </c>
      <c s="92" t="s">
        <v>2844</v>
      </c>
      <c s="297"/>
    </row>
    <row customHeight="1" ht="17.25">
      <c s="76">
        <v>103042759</v>
      </c>
      <c s="92" t="s">
        <v>2845</v>
      </c>
      <c s="297"/>
    </row>
    <row customHeight="1" ht="17.25">
      <c s="76">
        <v>103042760</v>
      </c>
      <c s="92" t="s">
        <v>2846</v>
      </c>
      <c s="297">
        <v>10</v>
      </c>
    </row>
    <row customHeight="1" ht="17.25">
      <c s="76">
        <v>103042762</v>
      </c>
      <c s="92" t="s">
        <v>2847</v>
      </c>
      <c s="297"/>
    </row>
    <row customHeight="1" ht="17.25">
      <c s="76">
        <v>103042765</v>
      </c>
      <c s="92" t="s">
        <v>2848</v>
      </c>
      <c s="297"/>
    </row>
    <row customHeight="1" ht="17.25">
      <c s="76"/>
      <c s="92" t="s">
        <v>2849</v>
      </c>
      <c s="293">
        <f>C111</f>
        <v>0</v>
      </c>
    </row>
    <row customHeight="1" ht="17.25">
      <c s="76"/>
      <c s="402"/>
      <c s="297"/>
    </row>
    <row customHeight="1" ht="17.25">
      <c s="76">
        <v>103042799</v>
      </c>
      <c s="92" t="s">
        <v>2850</v>
      </c>
      <c s="297">
        <v>49</v>
      </c>
    </row>
    <row customHeight="1" ht="17.25">
      <c s="76">
        <v>1030428</v>
      </c>
      <c s="95" t="s">
        <v>2851</v>
      </c>
      <c s="293">
        <f>SUM(C114,C116)</f>
        <v>0</v>
      </c>
    </row>
    <row customHeight="1" ht="17.25">
      <c s="76"/>
      <c s="92" t="s">
        <v>2852</v>
      </c>
      <c s="293">
        <f>C115</f>
        <v>0</v>
      </c>
    </row>
    <row customHeight="1" ht="17.25">
      <c s="76"/>
      <c s="402"/>
      <c s="297"/>
    </row>
    <row customHeight="1" ht="17.25">
      <c s="76">
        <v>103042899</v>
      </c>
      <c s="92" t="s">
        <v>2853</v>
      </c>
      <c s="297"/>
    </row>
    <row customHeight="1" ht="17.25">
      <c s="76">
        <v>1030429</v>
      </c>
      <c s="95" t="s">
        <v>2854</v>
      </c>
      <c s="293">
        <f>SUM(C118,C120)</f>
        <v>2</v>
      </c>
    </row>
    <row customHeight="1" ht="17.25">
      <c s="76"/>
      <c s="92" t="s">
        <v>2855</v>
      </c>
      <c s="293">
        <f>C119</f>
        <v>0</v>
      </c>
    </row>
    <row customHeight="1" ht="17.25">
      <c s="76"/>
      <c s="402"/>
      <c s="297"/>
    </row>
    <row customHeight="1" ht="17.25">
      <c s="76">
        <v>103042999</v>
      </c>
      <c s="92" t="s">
        <v>2856</v>
      </c>
      <c s="297">
        <v>2</v>
      </c>
    </row>
    <row customHeight="1" ht="17.25">
      <c s="76">
        <v>1030430</v>
      </c>
      <c s="95" t="s">
        <v>2857</v>
      </c>
      <c s="293">
        <f>SUM(C122,C124)</f>
        <v>0</v>
      </c>
    </row>
    <row customHeight="1" ht="17.25">
      <c s="76"/>
      <c s="92" t="s">
        <v>2858</v>
      </c>
      <c s="293">
        <f>C123</f>
        <v>0</v>
      </c>
    </row>
    <row customHeight="1" ht="17.25">
      <c s="76"/>
      <c s="402"/>
      <c s="297"/>
    </row>
    <row customHeight="1" ht="17.25">
      <c s="76">
        <v>103043099</v>
      </c>
      <c s="92" t="s">
        <v>2859</v>
      </c>
      <c s="297"/>
    </row>
    <row customHeight="1" ht="17.25">
      <c s="76">
        <v>1030431</v>
      </c>
      <c s="95" t="s">
        <v>2860</v>
      </c>
      <c s="293">
        <f>SUM(C126,C128)</f>
        <v>1</v>
      </c>
    </row>
    <row customHeight="1" ht="17.25">
      <c s="76"/>
      <c s="92" t="s">
        <v>2861</v>
      </c>
      <c s="293">
        <f>C127</f>
        <v>0</v>
      </c>
    </row>
    <row customHeight="1" ht="17.25">
      <c s="76"/>
      <c s="402"/>
      <c s="297"/>
    </row>
    <row customHeight="1" ht="17.25">
      <c s="76">
        <v>103043199</v>
      </c>
      <c s="92" t="s">
        <v>2862</v>
      </c>
      <c s="297">
        <v>1</v>
      </c>
    </row>
    <row customHeight="1" ht="17.25">
      <c s="76">
        <v>1030432</v>
      </c>
      <c s="95" t="s">
        <v>2863</v>
      </c>
      <c s="293">
        <f>SUM(C130,C132)</f>
        <v>0</v>
      </c>
    </row>
    <row customHeight="1" ht="17.25">
      <c s="76"/>
      <c s="92" t="s">
        <v>2864</v>
      </c>
      <c s="293">
        <f>C131</f>
        <v>0</v>
      </c>
    </row>
    <row customHeight="1" ht="17.25">
      <c s="76"/>
      <c s="402"/>
      <c s="297"/>
    </row>
    <row customHeight="1" ht="17.25">
      <c s="76">
        <v>103043299</v>
      </c>
      <c s="92" t="s">
        <v>2865</v>
      </c>
      <c s="297"/>
    </row>
    <row customHeight="1" ht="17.25">
      <c s="76">
        <v>1030433</v>
      </c>
      <c s="95" t="s">
        <v>2866</v>
      </c>
      <c s="293">
        <f>SUM(C134,C136)</f>
        <v>0</v>
      </c>
    </row>
    <row customHeight="1" ht="17.25">
      <c s="76"/>
      <c s="92" t="s">
        <v>2867</v>
      </c>
      <c s="293">
        <f>C135</f>
        <v>0</v>
      </c>
    </row>
    <row customHeight="1" ht="17.25">
      <c s="76"/>
      <c s="402"/>
      <c s="297"/>
    </row>
    <row customHeight="1" ht="17.25">
      <c s="76">
        <v>103043399</v>
      </c>
      <c s="92" t="s">
        <v>2868</v>
      </c>
      <c s="297"/>
    </row>
    <row customHeight="1" ht="17.25">
      <c s="76">
        <v>1030434</v>
      </c>
      <c s="95" t="s">
        <v>2869</v>
      </c>
      <c s="293">
        <f>SUM(C138,C140)</f>
        <v>0</v>
      </c>
    </row>
    <row customHeight="1" ht="17.25">
      <c s="76"/>
      <c s="92" t="s">
        <v>2870</v>
      </c>
      <c s="293">
        <f>C139</f>
        <v>0</v>
      </c>
    </row>
    <row customHeight="1" ht="17.25">
      <c s="76"/>
      <c s="402"/>
      <c s="297"/>
    </row>
    <row customHeight="1" ht="17.25">
      <c s="76">
        <v>103043499</v>
      </c>
      <c s="92" t="s">
        <v>2871</v>
      </c>
      <c s="297"/>
    </row>
    <row customHeight="1" ht="17.25">
      <c s="76">
        <v>1030435</v>
      </c>
      <c s="95" t="s">
        <v>2872</v>
      </c>
      <c s="293">
        <f>SUM(C142,C144)</f>
        <v>1</v>
      </c>
    </row>
    <row customHeight="1" ht="17.25">
      <c s="76"/>
      <c s="92" t="s">
        <v>2873</v>
      </c>
      <c s="293">
        <f>C143</f>
        <v>0</v>
      </c>
    </row>
    <row customHeight="1" ht="17.25">
      <c s="76"/>
      <c s="402"/>
      <c s="297"/>
    </row>
    <row customHeight="1" ht="17.25">
      <c s="76">
        <v>103043599</v>
      </c>
      <c s="92" t="s">
        <v>2874</v>
      </c>
      <c s="297">
        <v>1</v>
      </c>
    </row>
    <row customHeight="1" ht="17.25">
      <c s="76">
        <v>1030436</v>
      </c>
      <c s="95" t="s">
        <v>2875</v>
      </c>
      <c s="293">
        <f>SUM(C146,C148)</f>
        <v>0</v>
      </c>
    </row>
    <row customHeight="1" ht="17.25">
      <c s="76"/>
      <c s="92" t="s">
        <v>2876</v>
      </c>
      <c s="293">
        <f>C147</f>
        <v>0</v>
      </c>
    </row>
    <row customHeight="1" ht="17.25">
      <c s="76"/>
      <c s="402"/>
      <c s="297"/>
    </row>
    <row customHeight="1" ht="17.25">
      <c s="76">
        <v>103043699</v>
      </c>
      <c s="92" t="s">
        <v>2877</v>
      </c>
      <c s="297"/>
    </row>
    <row customHeight="1" ht="17.25">
      <c s="76">
        <v>1030437</v>
      </c>
      <c s="95" t="s">
        <v>2878</v>
      </c>
      <c s="293">
        <f>SUM(C150)</f>
        <v>0</v>
      </c>
    </row>
    <row customHeight="1" ht="17.25">
      <c s="76">
        <v>103043799</v>
      </c>
      <c s="92" t="s">
        <v>2879</v>
      </c>
      <c s="297"/>
    </row>
    <row customHeight="1" ht="17.25">
      <c s="76">
        <v>1030438</v>
      </c>
      <c s="95" t="s">
        <v>2880</v>
      </c>
      <c s="293">
        <f>SUM(C152,C154)</f>
        <v>1</v>
      </c>
    </row>
    <row customHeight="1" ht="17.25">
      <c s="76"/>
      <c s="92" t="s">
        <v>2881</v>
      </c>
      <c s="293">
        <f>C153</f>
        <v>0</v>
      </c>
    </row>
    <row customHeight="1" ht="17.25">
      <c s="76"/>
      <c s="402"/>
      <c s="297"/>
    </row>
    <row customHeight="1" ht="17.25">
      <c s="76">
        <v>103043899</v>
      </c>
      <c s="92" t="s">
        <v>2882</v>
      </c>
      <c s="297">
        <v>1</v>
      </c>
    </row>
    <row customHeight="1" ht="17.25">
      <c s="76">
        <v>1030440</v>
      </c>
      <c s="95" t="s">
        <v>2883</v>
      </c>
      <c s="293">
        <f>SUM(C156,C158)</f>
        <v>0</v>
      </c>
    </row>
    <row customHeight="1" ht="17.25">
      <c s="76"/>
      <c s="92" t="s">
        <v>2884</v>
      </c>
      <c s="293">
        <f>C157</f>
        <v>0</v>
      </c>
    </row>
    <row customHeight="1" ht="17.25">
      <c s="76"/>
      <c s="404"/>
      <c s="297"/>
    </row>
    <row customHeight="1" ht="17.25">
      <c s="76">
        <v>130044099</v>
      </c>
      <c s="92" t="s">
        <v>2885</v>
      </c>
      <c s="297"/>
    </row>
    <row customHeight="1" ht="17.25">
      <c s="76">
        <v>1030442</v>
      </c>
      <c s="95" t="s">
        <v>2886</v>
      </c>
      <c s="293">
        <f>SUM(C160,C162)</f>
        <v>25</v>
      </c>
    </row>
    <row customHeight="1" ht="17.25">
      <c s="76"/>
      <c s="92" t="s">
        <v>2887</v>
      </c>
      <c s="293">
        <f>C161</f>
        <v>0</v>
      </c>
    </row>
    <row customHeight="1" ht="17.25">
      <c s="76"/>
      <c s="402"/>
      <c s="297"/>
    </row>
    <row customHeight="1" ht="17.25">
      <c s="76">
        <v>103044299</v>
      </c>
      <c s="92" t="s">
        <v>2888</v>
      </c>
      <c s="297">
        <v>25</v>
      </c>
    </row>
    <row customHeight="1" ht="17.25">
      <c s="76">
        <v>1030443</v>
      </c>
      <c s="95" t="s">
        <v>2889</v>
      </c>
      <c s="293">
        <f>SUM(C164,C166)</f>
        <v>0</v>
      </c>
    </row>
    <row customHeight="1" ht="17.25">
      <c s="76"/>
      <c s="92" t="s">
        <v>2890</v>
      </c>
      <c s="293">
        <f>C165</f>
        <v>0</v>
      </c>
    </row>
    <row customHeight="1" ht="17.25">
      <c s="76"/>
      <c s="402"/>
      <c s="297"/>
    </row>
    <row customHeight="1" ht="17.25">
      <c s="76">
        <v>103044399</v>
      </c>
      <c s="92" t="s">
        <v>2891</v>
      </c>
      <c s="297"/>
    </row>
    <row customHeight="1" ht="17.25">
      <c s="76">
        <v>1030444</v>
      </c>
      <c s="95" t="s">
        <v>2892</v>
      </c>
      <c s="293">
        <f>SUM(C168:C169,C171)</f>
        <v>0</v>
      </c>
    </row>
    <row customHeight="1" ht="17.25">
      <c s="76">
        <v>103044467</v>
      </c>
      <c s="92" t="s">
        <v>2893</v>
      </c>
      <c s="297"/>
    </row>
    <row customHeight="1" ht="17.25">
      <c s="76"/>
      <c s="92" t="s">
        <v>2894</v>
      </c>
      <c s="293">
        <f>C170</f>
        <v>0</v>
      </c>
    </row>
    <row customHeight="1" ht="17.25">
      <c s="76"/>
      <c s="402"/>
      <c s="297"/>
    </row>
    <row customHeight="1" ht="17.25">
      <c s="76">
        <v>103044499</v>
      </c>
      <c s="92" t="s">
        <v>2895</v>
      </c>
      <c s="297"/>
    </row>
    <row customHeight="1" ht="17.25">
      <c s="76">
        <v>1030445</v>
      </c>
      <c s="95" t="s">
        <v>2896</v>
      </c>
      <c s="293">
        <f>SUM(C173,C175)</f>
        <v>0</v>
      </c>
    </row>
    <row customHeight="1" ht="17.25">
      <c s="76"/>
      <c s="92" t="s">
        <v>2897</v>
      </c>
      <c s="293">
        <f>C174</f>
        <v>0</v>
      </c>
    </row>
    <row customHeight="1" ht="17.25">
      <c s="76"/>
      <c s="402"/>
      <c s="297"/>
    </row>
    <row customHeight="1" ht="17.25">
      <c s="76">
        <v>103044599</v>
      </c>
      <c s="92" t="s">
        <v>2898</v>
      </c>
      <c s="297"/>
    </row>
    <row customHeight="1" ht="17.25">
      <c s="76">
        <v>1030446</v>
      </c>
      <c s="95" t="s">
        <v>2899</v>
      </c>
      <c s="293">
        <f>SUM(C177,C179)</f>
        <v>15</v>
      </c>
    </row>
    <row customHeight="1" ht="17.25">
      <c s="76"/>
      <c s="92" t="s">
        <v>2900</v>
      </c>
      <c s="293">
        <f>C178</f>
        <v>0</v>
      </c>
    </row>
    <row customHeight="1" ht="17.25">
      <c s="76"/>
      <c s="402"/>
      <c s="297"/>
    </row>
    <row customHeight="1" ht="17.25">
      <c s="76">
        <v>103044699</v>
      </c>
      <c s="92" t="s">
        <v>2901</v>
      </c>
      <c s="297">
        <v>15</v>
      </c>
    </row>
    <row customHeight="1" ht="17.25">
      <c s="76">
        <v>1030447</v>
      </c>
      <c s="95" t="s">
        <v>2902</v>
      </c>
      <c s="293">
        <f>SUM(C181,C183)</f>
        <v>1</v>
      </c>
    </row>
    <row customHeight="1" ht="17.25">
      <c s="76"/>
      <c s="149" t="s">
        <v>2903</v>
      </c>
      <c s="293">
        <f>C182</f>
        <v>0</v>
      </c>
    </row>
    <row customHeight="1" ht="17.25">
      <c s="93"/>
      <c s="404"/>
      <c s="406"/>
    </row>
    <row customHeight="1" ht="17.25">
      <c s="76">
        <v>103044799</v>
      </c>
      <c s="150" t="s">
        <v>2904</v>
      </c>
      <c s="297">
        <v>1</v>
      </c>
    </row>
    <row customHeight="1" ht="17.25">
      <c s="76">
        <v>1030449</v>
      </c>
      <c s="95" t="s">
        <v>2905</v>
      </c>
      <c s="333">
        <f>SUM(C185,C187)</f>
        <v>0</v>
      </c>
    </row>
    <row customHeight="1" ht="17.25">
      <c s="76"/>
      <c s="92" t="s">
        <v>2906</v>
      </c>
      <c s="293">
        <f>C186</f>
        <v>0</v>
      </c>
    </row>
    <row customHeight="1" ht="17.25">
      <c s="76"/>
      <c s="402"/>
      <c s="297"/>
    </row>
    <row customHeight="1" ht="17.25">
      <c s="76">
        <v>103044999</v>
      </c>
      <c s="92" t="s">
        <v>2907</v>
      </c>
      <c s="301"/>
    </row>
    <row customHeight="1" ht="17.25">
      <c s="76">
        <v>1030450</v>
      </c>
      <c s="95" t="s">
        <v>2908</v>
      </c>
      <c s="293">
        <f>SUM(C189,C191)</f>
        <v>0</v>
      </c>
    </row>
    <row customHeight="1" ht="17.25">
      <c s="76"/>
      <c s="149" t="s">
        <v>2909</v>
      </c>
      <c s="333">
        <f>C190</f>
        <v>0</v>
      </c>
    </row>
    <row customHeight="1" ht="17.25">
      <c s="93"/>
      <c s="407"/>
      <c s="324"/>
    </row>
    <row customHeight="1" ht="17.25">
      <c s="76">
        <v>103045099</v>
      </c>
      <c s="150" t="s">
        <v>2910</v>
      </c>
      <c s="297"/>
    </row>
    <row customHeight="1" ht="17.25">
      <c s="76">
        <v>1030451</v>
      </c>
      <c s="95" t="s">
        <v>2911</v>
      </c>
      <c s="293">
        <f>C193</f>
        <v>0</v>
      </c>
    </row>
    <row customHeight="1" ht="17.25">
      <c s="76">
        <v>103045199</v>
      </c>
      <c s="92" t="s">
        <v>2912</v>
      </c>
      <c s="297"/>
    </row>
    <row customHeight="1" ht="17.25">
      <c s="76">
        <v>1030452</v>
      </c>
      <c s="95" t="s">
        <v>2913</v>
      </c>
      <c s="293">
        <f>C195</f>
        <v>0</v>
      </c>
    </row>
    <row customHeight="1" ht="17.25">
      <c s="76">
        <v>103045299</v>
      </c>
      <c s="150" t="s">
        <v>2914</v>
      </c>
      <c s="297"/>
    </row>
    <row customHeight="1" ht="17.25">
      <c s="76">
        <v>1030453</v>
      </c>
      <c s="95" t="s">
        <v>2915</v>
      </c>
      <c s="293">
        <f>C197</f>
        <v>0</v>
      </c>
    </row>
    <row customHeight="1" ht="17.25">
      <c s="76">
        <v>103045399</v>
      </c>
      <c s="92" t="s">
        <v>2916</v>
      </c>
      <c s="297"/>
    </row>
    <row customHeight="1" ht="17.25">
      <c s="76">
        <v>1030454</v>
      </c>
      <c s="95" t="s">
        <v>2917</v>
      </c>
      <c s="293">
        <f>SUM(C199,C201)</f>
        <v>0</v>
      </c>
    </row>
    <row customHeight="1" ht="17.25">
      <c s="76"/>
      <c s="92" t="s">
        <v>2918</v>
      </c>
      <c s="293">
        <f>C200</f>
        <v>0</v>
      </c>
    </row>
    <row customHeight="1" ht="17.25">
      <c s="76"/>
      <c s="402"/>
      <c s="297"/>
    </row>
    <row customHeight="1" ht="17.25">
      <c s="76">
        <v>103045499</v>
      </c>
      <c s="92" t="s">
        <v>2919</v>
      </c>
      <c s="297"/>
    </row>
    <row customHeight="1" ht="17.25">
      <c s="76">
        <v>1030455</v>
      </c>
      <c s="95" t="s">
        <v>2920</v>
      </c>
      <c s="293">
        <f>SUM(C203,C205)</f>
        <v>0</v>
      </c>
    </row>
    <row customHeight="1" ht="17.25">
      <c s="76"/>
      <c s="92" t="s">
        <v>2921</v>
      </c>
      <c s="293">
        <f>C204</f>
        <v>0</v>
      </c>
    </row>
    <row customHeight="1" ht="17.25">
      <c s="76"/>
      <c s="402"/>
      <c s="297"/>
    </row>
    <row customHeight="1" ht="17.25">
      <c s="76">
        <v>103045599</v>
      </c>
      <c s="92" t="s">
        <v>2922</v>
      </c>
      <c s="297"/>
    </row>
    <row customHeight="1" ht="17.25">
      <c s="76">
        <v>1030456</v>
      </c>
      <c s="95" t="s">
        <v>2923</v>
      </c>
      <c s="293">
        <f>C207+C209</f>
        <v>0</v>
      </c>
    </row>
    <row customHeight="1" ht="17.25">
      <c s="76"/>
      <c s="92" t="s">
        <v>2924</v>
      </c>
      <c s="293">
        <f>C208</f>
        <v>0</v>
      </c>
    </row>
    <row customHeight="1" ht="17.25">
      <c s="76"/>
      <c s="402"/>
      <c s="297"/>
    </row>
    <row customHeight="1" ht="17.25">
      <c s="76">
        <v>103045699</v>
      </c>
      <c s="92" t="s">
        <v>2925</v>
      </c>
      <c s="297"/>
    </row>
    <row customHeight="1" ht="17.25">
      <c s="76">
        <v>1030457</v>
      </c>
      <c s="95" t="s">
        <v>2926</v>
      </c>
      <c s="293">
        <f>SUM(C211:C215,C217)</f>
        <v>6</v>
      </c>
    </row>
    <row customHeight="1" ht="17.25">
      <c s="76">
        <v>103045751</v>
      </c>
      <c s="92" t="s">
        <v>2927</v>
      </c>
      <c s="297"/>
    </row>
    <row customHeight="1" ht="17.25">
      <c s="76">
        <v>103045752</v>
      </c>
      <c s="92" t="s">
        <v>2928</v>
      </c>
      <c s="297"/>
    </row>
    <row customHeight="1" ht="17.25">
      <c s="76">
        <v>103045753</v>
      </c>
      <c s="92" t="s">
        <v>2929</v>
      </c>
      <c s="297"/>
    </row>
    <row customHeight="1" ht="17.25">
      <c s="76">
        <v>103045754</v>
      </c>
      <c s="92" t="s">
        <v>2930</v>
      </c>
      <c s="297"/>
    </row>
    <row customHeight="1" ht="17.25">
      <c s="76"/>
      <c s="92" t="s">
        <v>2931</v>
      </c>
      <c s="293">
        <f>C216</f>
        <v>0</v>
      </c>
    </row>
    <row customHeight="1" ht="17.25">
      <c s="76"/>
      <c s="402"/>
      <c s="297"/>
    </row>
    <row customHeight="1" ht="17.25">
      <c s="76">
        <v>103045799</v>
      </c>
      <c s="92" t="s">
        <v>2932</v>
      </c>
      <c s="297">
        <v>6</v>
      </c>
    </row>
    <row customHeight="1" ht="17.25">
      <c s="76">
        <v>1030458</v>
      </c>
      <c s="95" t="s">
        <v>2933</v>
      </c>
      <c s="293">
        <f>SUM(C219,C221)</f>
        <v>0</v>
      </c>
    </row>
    <row customHeight="1" ht="17.25">
      <c s="76"/>
      <c s="92" t="s">
        <v>2934</v>
      </c>
      <c s="293">
        <f>C220</f>
        <v>0</v>
      </c>
    </row>
    <row customHeight="1" ht="17.25">
      <c s="76"/>
      <c s="402"/>
      <c s="297"/>
    </row>
    <row customHeight="1" ht="17.25">
      <c s="76">
        <v>103045899</v>
      </c>
      <c s="92" t="s">
        <v>2935</v>
      </c>
      <c s="297"/>
    </row>
    <row customHeight="1" ht="17.25">
      <c s="76">
        <v>1030459</v>
      </c>
      <c s="95" t="s">
        <v>2936</v>
      </c>
      <c s="293">
        <f>SUM(C223,C225)</f>
        <v>0</v>
      </c>
    </row>
    <row customHeight="1" ht="17.25">
      <c s="76"/>
      <c s="92" t="s">
        <v>2937</v>
      </c>
      <c s="293">
        <f>C224</f>
        <v>0</v>
      </c>
    </row>
    <row customHeight="1" ht="17.25">
      <c s="76"/>
      <c s="402"/>
      <c s="297"/>
    </row>
    <row customHeight="1" ht="17.25">
      <c s="76">
        <v>103045999</v>
      </c>
      <c s="92" t="s">
        <v>2938</v>
      </c>
      <c s="297"/>
    </row>
    <row customHeight="1" ht="17.25">
      <c s="76">
        <v>1030460</v>
      </c>
      <c s="95" t="s">
        <v>2939</v>
      </c>
      <c s="293">
        <f>C227</f>
        <v>0</v>
      </c>
    </row>
    <row customHeight="1" ht="17.25">
      <c s="76">
        <v>103046099</v>
      </c>
      <c s="92" t="s">
        <v>2940</v>
      </c>
      <c s="297"/>
    </row>
    <row customHeight="1" ht="17.25">
      <c s="76">
        <v>1030461</v>
      </c>
      <c s="95" t="s">
        <v>2941</v>
      </c>
      <c s="293">
        <f>SUM(C229,C231)</f>
        <v>0</v>
      </c>
    </row>
    <row customHeight="1" ht="17.25">
      <c s="76"/>
      <c s="92" t="s">
        <v>2942</v>
      </c>
      <c s="293">
        <f>C230</f>
        <v>0</v>
      </c>
    </row>
    <row customHeight="1" ht="17.25">
      <c s="76"/>
      <c s="402"/>
      <c s="297"/>
    </row>
    <row customHeight="1" ht="17.25">
      <c s="76">
        <v>103046199</v>
      </c>
      <c s="92" t="s">
        <v>2943</v>
      </c>
      <c s="297"/>
    </row>
    <row customHeight="1" ht="17.25">
      <c s="76">
        <v>1030499</v>
      </c>
      <c s="95" t="s">
        <v>2944</v>
      </c>
      <c s="327">
        <f>SUM(C233,C235)</f>
        <v>7</v>
      </c>
    </row>
    <row customHeight="1" ht="17.25">
      <c s="76"/>
      <c s="92" t="s">
        <v>2945</v>
      </c>
      <c s="293">
        <f>C234</f>
        <v>0</v>
      </c>
    </row>
    <row customHeight="1" ht="17.25">
      <c s="76"/>
      <c s="402"/>
      <c s="318"/>
    </row>
    <row customHeight="1" ht="17.25">
      <c s="76">
        <v>103049999</v>
      </c>
      <c s="92" t="s">
        <v>2946</v>
      </c>
      <c s="297">
        <v>7</v>
      </c>
    </row>
    <row customHeight="1" ht="17.25">
      <c s="76">
        <v>10307</v>
      </c>
      <c s="95" t="s">
        <v>2947</v>
      </c>
      <c s="327">
        <f>SUM(C237,C241,C246:C247)</f>
        <v>35</v>
      </c>
    </row>
    <row customHeight="1" ht="17.25">
      <c s="76">
        <v>1030705</v>
      </c>
      <c s="95" t="s">
        <v>2948</v>
      </c>
      <c s="293">
        <f>SUM(C238:C240)</f>
        <v>0</v>
      </c>
    </row>
    <row customHeight="1" ht="17.25">
      <c s="76">
        <v>103070502</v>
      </c>
      <c s="92" t="s">
        <v>2949</v>
      </c>
      <c s="318"/>
    </row>
    <row customHeight="1" ht="17.25">
      <c s="76">
        <v>103070503</v>
      </c>
      <c s="92" t="s">
        <v>2950</v>
      </c>
      <c s="297"/>
    </row>
    <row customHeight="1" ht="17.25">
      <c s="76">
        <v>103070599</v>
      </c>
      <c s="92" t="s">
        <v>2951</v>
      </c>
      <c s="297"/>
    </row>
    <row customHeight="1" ht="17.25">
      <c s="76">
        <v>1030706</v>
      </c>
      <c s="95" t="s">
        <v>2952</v>
      </c>
      <c s="293">
        <f>SUM(C242:C245)</f>
        <v>0</v>
      </c>
    </row>
    <row customHeight="1" ht="17.25">
      <c s="76">
        <v>103070601</v>
      </c>
      <c s="92" t="s">
        <v>2953</v>
      </c>
      <c s="297"/>
    </row>
    <row customHeight="1" ht="17.25">
      <c s="76">
        <v>103070602</v>
      </c>
      <c s="92" t="s">
        <v>2954</v>
      </c>
      <c s="297"/>
    </row>
    <row customHeight="1" ht="17.25">
      <c s="76">
        <v>103070603</v>
      </c>
      <c s="92" t="s">
        <v>2955</v>
      </c>
      <c s="297"/>
    </row>
    <row customHeight="1" ht="17.25">
      <c s="76">
        <v>103070699</v>
      </c>
      <c s="92" t="s">
        <v>2956</v>
      </c>
      <c s="297"/>
    </row>
    <row customHeight="1" ht="17.25">
      <c s="76">
        <v>1030707</v>
      </c>
      <c s="95" t="s">
        <v>2957</v>
      </c>
      <c s="297"/>
    </row>
    <row customHeight="1" ht="17.25">
      <c s="76">
        <v>1030799</v>
      </c>
      <c s="95" t="s">
        <v>2958</v>
      </c>
      <c s="297">
        <v>35</v>
      </c>
    </row>
    <row customHeight="1" ht="17.25">
      <c s="76">
        <v>10399</v>
      </c>
      <c s="95" t="s">
        <v>2959</v>
      </c>
      <c s="293">
        <f>SUM(C249,C253:C256,C261)</f>
        <v>429</v>
      </c>
    </row>
    <row customHeight="1" ht="17.25">
      <c s="76">
        <v>1039901</v>
      </c>
      <c s="95" t="s">
        <v>2960</v>
      </c>
      <c s="293">
        <f>SUM(C250:C252)</f>
        <v>0</v>
      </c>
    </row>
    <row customHeight="1" ht="17.25">
      <c s="76">
        <v>103990101</v>
      </c>
      <c s="92" t="s">
        <v>2961</v>
      </c>
      <c s="297"/>
    </row>
    <row customHeight="1" ht="17.25">
      <c s="76">
        <v>103990102</v>
      </c>
      <c s="92" t="s">
        <v>2962</v>
      </c>
      <c s="297"/>
    </row>
    <row customHeight="1" ht="17.25">
      <c s="76">
        <v>103990103</v>
      </c>
      <c s="92" t="s">
        <v>2963</v>
      </c>
      <c s="297"/>
    </row>
    <row customHeight="1" ht="17.25">
      <c s="76">
        <v>1039904</v>
      </c>
      <c s="95" t="s">
        <v>2964</v>
      </c>
      <c s="297"/>
    </row>
    <row customHeight="1" ht="17.25">
      <c s="76">
        <v>1039905</v>
      </c>
      <c s="95" t="s">
        <v>2965</v>
      </c>
      <c s="297"/>
    </row>
    <row customHeight="1" ht="17.25">
      <c s="76">
        <v>1039906</v>
      </c>
      <c s="95" t="s">
        <v>2966</v>
      </c>
      <c s="297"/>
    </row>
    <row customHeight="1" ht="17.25">
      <c s="76">
        <v>1039910</v>
      </c>
      <c s="95" t="s">
        <v>2967</v>
      </c>
      <c s="293">
        <f>SUM(C257:C260)</f>
        <v>0</v>
      </c>
    </row>
    <row customHeight="1" ht="17.25">
      <c s="76">
        <v>103991001</v>
      </c>
      <c s="92" t="s">
        <v>2968</v>
      </c>
      <c s="297"/>
    </row>
    <row customHeight="1" ht="17.25">
      <c s="76">
        <v>103991002</v>
      </c>
      <c s="92" t="s">
        <v>2969</v>
      </c>
      <c s="297"/>
    </row>
    <row customHeight="1" ht="17.25">
      <c s="76">
        <v>103991003</v>
      </c>
      <c s="92" t="s">
        <v>2970</v>
      </c>
      <c s="297"/>
    </row>
    <row customHeight="1" ht="17.25">
      <c s="76">
        <v>103991004</v>
      </c>
      <c s="92" t="s">
        <v>2971</v>
      </c>
      <c s="297"/>
    </row>
    <row customHeight="1" ht="17.25">
      <c s="76">
        <v>1039999</v>
      </c>
      <c s="95" t="s">
        <v>2972</v>
      </c>
      <c s="297">
        <v>429</v>
      </c>
    </row>
  </sheetData>
  <sheetProtection autoFilter="0" sort="1" allowResizeRows="1" allowResizeColumns="1" objects="1" allowDragInsertRows="1" allowDragInsertColumns="1" insertRows="1" insertColumns="1" deleteRows="1" deleteColumns="1"/>
  <mergeCells count="3">
    <mergeCell ref="A3:C3"/>
    <mergeCell ref="A2:C2"/>
    <mergeCell ref="A1:C1"/>
  </mergeCells>
  <dataValidations count="1">
    <dataValidation type="decimal" allowBlank="1" showInputMessage="1" showErrorMessage="1" sqref="C5:C261 B9 B13 B17 B21 B25 B29 B33 B37 B43 B47 B53 B57 B61 B65 B69 B73 B77 B81 B85 B89 B93 B97 B111 B115 B119 B123 B127 B131 B135 B139 B143 B147 B153 B157 B161 B165 B170 B174 B178 B182 B186 B190 B200 B204 B208 B216 B220 B224 B230 B234">
      <formula1>-99999999999999</formula1>
      <formula2>99999999999999</formula2>
    </dataValidation>
  </dataValidations>
  <printOptions gridLines="1"/>
  <pageMargins left="3.00" right="2.00" top="1.00" bottom="1.00" header="0.00" footer="0.00"/>
  <pageSetup scale="75" pageOrder="downThenOver" orientation="landscape" blackAndWhite="1"/>
  <headerFooter>
    <oddHeader>&amp;L&amp;C@$&amp;R</oddHeader>
    <oddFooter>&amp;L&amp;C@&amp;- &amp;P&amp;-$&amp;R</oddFooter>
    <evenHeader>&amp;L&amp;C@$&amp;R</evenHeader>
    <evenFooter>&amp;L&amp;C@&amp;- &amp;P&amp;-$&amp;R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433F8-5858-D658-8737-F0EF6FAAB841}" mc:Ignorable="x14ac">
  <dimension ref="A1:D26"/>
  <sheetViews>
    <sheetView defaultGridColor="0" colorId="8" topLeftCell="A1" showGridLines="0" workbookViewId="0" tabSelected="1" showZeros="0">
      <selection activeCell="A1" sqref="A1:D1"/>
    </sheetView>
  </sheetViews>
  <sheetFormatPr defaultColWidth="12.125" customHeight="1" defaultRowHeight="15.5475"/>
  <cols>
    <col min="1" max="1" style="262" width="12.00390625" customWidth="1"/>
    <col min="2" max="2" style="262" width="20.50390625" customWidth="1"/>
    <col min="3" max="3" style="262" width="54.875" customWidth="1"/>
    <col min="4" max="4" style="262" width="22.875" customWidth="1"/>
  </cols>
  <sheetData>
    <row customHeight="1" ht="33.75">
      <c s="246" t="str">
        <f>'##BASEINFO'!$B$2&amp;"度"</f>
        <v>2010年度</v>
      </c>
      <c s="66"/>
      <c s="66"/>
      <c s="66"/>
    </row>
    <row customHeight="1" ht="33.75">
      <c s="246" t="str">
        <f>'##BASEINFO'!$B$7&amp;"基础信息表"</f>
        <v>芷江侗族自治县基础信息表</v>
      </c>
      <c s="66"/>
      <c s="66"/>
      <c s="66"/>
    </row>
    <row customHeight="1" ht="15">
      <c s="52"/>
      <c s="52"/>
      <c s="52"/>
      <c s="52"/>
    </row>
    <row customHeight="1" ht="15">
      <c s="52"/>
      <c s="52"/>
      <c s="53"/>
      <c s="52"/>
    </row>
    <row customHeight="1" ht="15">
      <c s="52"/>
      <c s="54" t="s">
        <v>127</v>
      </c>
      <c s="251" t="s">
        <v>128</v>
      </c>
      <c s="52"/>
    </row>
    <row customHeight="1" ht="15">
      <c s="52"/>
      <c s="54" t="s">
        <v>129</v>
      </c>
      <c s="252" t="s">
        <v>130</v>
      </c>
      <c s="52"/>
    </row>
    <row customHeight="1" ht="15">
      <c s="52"/>
      <c s="54" t="s">
        <v>131</v>
      </c>
      <c s="253" t="s">
        <v>132</v>
      </c>
      <c s="52"/>
    </row>
    <row customHeight="1" ht="15">
      <c s="52"/>
      <c s="54" t="s">
        <v>133</v>
      </c>
      <c s="254" t="s">
        <v>132</v>
      </c>
      <c s="52"/>
    </row>
    <row customHeight="1" ht="15">
      <c s="52"/>
      <c s="54" t="s">
        <v>134</v>
      </c>
      <c s="255" t="s">
        <v>135</v>
      </c>
      <c s="52"/>
    </row>
    <row customHeight="1" ht="15">
      <c s="52"/>
      <c s="54" t="s">
        <v>136</v>
      </c>
      <c s="251" t="s">
        <v>137</v>
      </c>
      <c s="52"/>
    </row>
    <row customHeight="1" ht="15">
      <c s="52"/>
      <c s="54" t="s">
        <v>138</v>
      </c>
      <c s="256" t="s">
        <v>139</v>
      </c>
      <c s="52"/>
    </row>
    <row customHeight="1" ht="15">
      <c s="52"/>
      <c s="54" t="s">
        <v>140</v>
      </c>
      <c s="252" t="s">
        <v>141</v>
      </c>
      <c s="52"/>
    </row>
    <row customHeight="1" ht="15">
      <c s="52"/>
      <c s="54" t="s">
        <v>142</v>
      </c>
      <c s="252" t="s">
        <v>143</v>
      </c>
      <c s="52"/>
    </row>
    <row customHeight="1" ht="15">
      <c s="52"/>
      <c s="54" t="s">
        <v>144</v>
      </c>
      <c s="253" t="s">
        <v>145</v>
      </c>
      <c s="52"/>
    </row>
    <row customHeight="1" ht="15">
      <c s="52"/>
      <c s="54" t="s">
        <v>146</v>
      </c>
      <c s="251" t="s">
        <v>147</v>
      </c>
      <c s="52"/>
    </row>
    <row customHeight="1" ht="15">
      <c s="52"/>
      <c s="54" t="s">
        <v>148</v>
      </c>
      <c s="251" t="s">
        <v>147</v>
      </c>
      <c s="52"/>
    </row>
    <row customHeight="1" ht="15">
      <c s="52"/>
      <c s="54" t="s">
        <v>149</v>
      </c>
      <c s="254" t="s">
        <v>150</v>
      </c>
      <c s="52"/>
    </row>
    <row customHeight="1" ht="15">
      <c s="52"/>
      <c s="54" t="s">
        <v>151</v>
      </c>
      <c s="253" t="s">
        <v>152</v>
      </c>
      <c s="52"/>
    </row>
    <row customHeight="1" ht="15">
      <c s="52"/>
      <c s="54" t="s">
        <v>153</v>
      </c>
      <c s="254" t="s">
        <v>154</v>
      </c>
      <c s="52"/>
    </row>
    <row customHeight="1" ht="15.75">
      <c s="52"/>
      <c s="54" t="s">
        <v>155</v>
      </c>
      <c s="257" t="s">
        <v>154</v>
      </c>
      <c s="52"/>
    </row>
    <row customHeight="1" ht="15">
      <c s="52"/>
      <c s="54" t="s">
        <v>156</v>
      </c>
      <c s="254" t="s">
        <v>152</v>
      </c>
      <c s="52"/>
    </row>
    <row customHeight="1" ht="15.75">
      <c s="52"/>
      <c s="83" t="s">
        <v>157</v>
      </c>
      <c s="259" t="s">
        <v>158</v>
      </c>
      <c s="52" t="s">
        <v>159</v>
      </c>
    </row>
    <row customHeight="1" ht="15">
      <c s="52"/>
      <c s="54" t="s">
        <v>160</v>
      </c>
      <c s="251" t="s">
        <v>161</v>
      </c>
      <c s="52"/>
    </row>
    <row customHeight="1" ht="15">
      <c s="52"/>
      <c s="52"/>
      <c s="64"/>
      <c s="52"/>
    </row>
    <row customHeight="1" ht="15">
      <c s="52"/>
      <c s="52"/>
      <c s="52"/>
      <c s="52"/>
    </row>
    <row customHeight="1" ht="17.25">
      <c s="60"/>
      <c s="60"/>
      <c s="60"/>
      <c s="60"/>
    </row>
  </sheetData>
  <sheetProtection autoFilter="0" sort="1" allowResizeRows="1" allowResizeColumns="1" objects="1" allowDragInsertRows="1" allowDragInsertColumns="1" insertRows="1" insertColumns="1" deleteRows="1" deleteColumns="1"/>
  <mergeCells count="2">
    <mergeCell ref="A1:D1"/>
    <mergeCell ref="A2:D2"/>
  </mergeCells>
  <printOptions gridLines="1" verticalCentered="1"/>
  <pageMargins left="3.00" right="2.00" top="1.00" bottom="1.00" header="0.50" footer="0.5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87267-953B-02E8-1C06-A9A39225DD2C}" mc:Ignorable="x14ac">
  <dimension ref="A1:C215"/>
  <sheetViews>
    <sheetView defaultGridColor="0" colorId="8" topLeftCell="A1" showGridLines="0" workbookViewId="0" showZeros="0">
      <selection activeCell="A1" sqref="A1:C1"/>
    </sheetView>
  </sheetViews>
  <sheetFormatPr defaultColWidth="9.125" customHeight="1" defaultRowHeight="12.75"/>
  <cols>
    <col min="1" max="1" style="262" width="9.125"/>
    <col min="2" max="2" style="262" width="38.875" customWidth="1"/>
    <col min="3" max="3" style="262" width="20.875" customWidth="1"/>
  </cols>
  <sheetData>
    <row customHeight="1" ht="33.75">
      <c s="288" t="str">
        <f>'##BASEINFO'!$B$2&amp;"度"&amp;'##BASEINFO'!$B$7&amp;"预算外财政专户资金支出决算功能分类录入表"</f>
        <v>2010年度芷江侗族自治县预算外财政专户资金支出决算功能分类录入表</v>
      </c>
      <c s="71"/>
      <c s="71"/>
    </row>
    <row customHeight="1" ht="17.25">
      <c s="70" t="s">
        <v>185</v>
      </c>
      <c s="70"/>
      <c s="70"/>
    </row>
    <row customHeight="1" ht="17.25">
      <c s="70" t="s">
        <v>206</v>
      </c>
      <c s="70"/>
      <c s="70"/>
    </row>
    <row customHeight="1" ht="17.25">
      <c s="75" t="s">
        <v>207</v>
      </c>
      <c s="75" t="s">
        <v>2122</v>
      </c>
      <c s="94" t="s">
        <v>209</v>
      </c>
    </row>
    <row customHeight="1" ht="17.25">
      <c s="76"/>
      <c s="86" t="s">
        <v>2973</v>
      </c>
      <c s="293">
        <f>SUM(C6,C31,C40,C48,C60,C71,C82,C89,C109,C118,C134,C141,C150,C157,C167,C172,C179,C188,C194,C198,C201,C207)</f>
        <v>1420</v>
      </c>
    </row>
    <row customHeight="1" ht="17.25">
      <c s="76">
        <v>201</v>
      </c>
      <c s="91" t="s">
        <v>1000</v>
      </c>
      <c s="293">
        <f>SUM(C7:C30)</f>
        <v>213</v>
      </c>
    </row>
    <row customHeight="1" ht="17.25">
      <c s="76">
        <v>20101</v>
      </c>
      <c s="93" t="s">
        <v>1001</v>
      </c>
      <c s="297">
        <v>5</v>
      </c>
    </row>
    <row customHeight="1" ht="17.25">
      <c s="76">
        <v>20102</v>
      </c>
      <c s="93" t="s">
        <v>1013</v>
      </c>
      <c s="297">
        <v>13</v>
      </c>
    </row>
    <row customHeight="1" ht="17.25">
      <c s="76">
        <v>20103</v>
      </c>
      <c s="93" t="s">
        <v>1018</v>
      </c>
      <c s="297">
        <v>23</v>
      </c>
    </row>
    <row customHeight="1" ht="17.25">
      <c s="76">
        <v>20104</v>
      </c>
      <c s="93" t="s">
        <v>1026</v>
      </c>
      <c s="297"/>
    </row>
    <row customHeight="1" ht="17.25">
      <c s="76">
        <v>20105</v>
      </c>
      <c s="93" t="s">
        <v>1033</v>
      </c>
      <c s="297">
        <v>1</v>
      </c>
    </row>
    <row customHeight="1" ht="17.25">
      <c s="76">
        <v>20106</v>
      </c>
      <c s="93" t="s">
        <v>1040</v>
      </c>
      <c s="297"/>
    </row>
    <row customHeight="1" ht="17.25">
      <c s="76">
        <v>20107</v>
      </c>
      <c s="93" t="s">
        <v>1047</v>
      </c>
      <c s="297"/>
    </row>
    <row customHeight="1" ht="17.25">
      <c s="76">
        <v>20108</v>
      </c>
      <c s="93" t="s">
        <v>1054</v>
      </c>
      <c s="297">
        <v>2</v>
      </c>
    </row>
    <row customHeight="1" ht="17.25">
      <c s="76">
        <v>20109</v>
      </c>
      <c s="93" t="s">
        <v>1058</v>
      </c>
      <c s="297"/>
    </row>
    <row customHeight="1" ht="17.25">
      <c s="76">
        <v>20110</v>
      </c>
      <c s="93" t="s">
        <v>1063</v>
      </c>
      <c s="297">
        <v>15</v>
      </c>
    </row>
    <row customHeight="1" ht="17.25">
      <c s="76">
        <v>20111</v>
      </c>
      <c s="93" t="s">
        <v>1073</v>
      </c>
      <c s="297">
        <v>19</v>
      </c>
    </row>
    <row customHeight="1" ht="17.25">
      <c s="76">
        <v>20112</v>
      </c>
      <c s="93" t="s">
        <v>1078</v>
      </c>
      <c s="297">
        <v>15</v>
      </c>
    </row>
    <row customHeight="1" ht="17.25">
      <c s="76">
        <v>20113</v>
      </c>
      <c s="93" t="s">
        <v>1092</v>
      </c>
      <c s="297"/>
    </row>
    <row customHeight="1" ht="17.25">
      <c s="76">
        <v>20114</v>
      </c>
      <c s="93" t="s">
        <v>1099</v>
      </c>
      <c s="297"/>
    </row>
    <row customHeight="1" ht="17.25">
      <c s="76">
        <v>20115</v>
      </c>
      <c s="93" t="s">
        <v>1107</v>
      </c>
      <c s="297"/>
    </row>
    <row customHeight="1" ht="17.25">
      <c s="76">
        <v>20117</v>
      </c>
      <c s="93" t="s">
        <v>1112</v>
      </c>
      <c s="297"/>
    </row>
    <row customHeight="1" ht="17.25">
      <c s="76">
        <v>20123</v>
      </c>
      <c s="93" t="s">
        <v>1120</v>
      </c>
      <c s="297"/>
    </row>
    <row customHeight="1" ht="17.25">
      <c s="76">
        <v>20124</v>
      </c>
      <c s="93" t="s">
        <v>1123</v>
      </c>
      <c s="297"/>
    </row>
    <row customHeight="1" ht="17.25">
      <c s="76">
        <v>20125</v>
      </c>
      <c s="93" t="s">
        <v>1126</v>
      </c>
      <c s="297"/>
    </row>
    <row customHeight="1" ht="17.25">
      <c s="76">
        <v>20126</v>
      </c>
      <c s="93" t="s">
        <v>1131</v>
      </c>
      <c s="297">
        <v>1</v>
      </c>
    </row>
    <row customHeight="1" ht="17.25">
      <c s="76">
        <v>20127</v>
      </c>
      <c s="93" t="s">
        <v>1134</v>
      </c>
      <c s="297">
        <v>14</v>
      </c>
    </row>
    <row customHeight="1" ht="17.25">
      <c s="76">
        <v>20128</v>
      </c>
      <c s="93" t="s">
        <v>1137</v>
      </c>
      <c s="297"/>
    </row>
    <row customHeight="1" ht="17.25">
      <c s="76">
        <v>20129</v>
      </c>
      <c s="93" t="s">
        <v>1139</v>
      </c>
      <c s="297">
        <v>1</v>
      </c>
    </row>
    <row customHeight="1" ht="17.25">
      <c s="76">
        <v>20199</v>
      </c>
      <c s="93" t="s">
        <v>2277</v>
      </c>
      <c s="297">
        <v>104</v>
      </c>
    </row>
    <row customHeight="1" ht="17.25">
      <c s="76">
        <v>202</v>
      </c>
      <c s="91" t="s">
        <v>1146</v>
      </c>
      <c s="293">
        <f>SUM(C32:C39)</f>
        <v>0</v>
      </c>
    </row>
    <row customHeight="1" ht="17.25">
      <c s="76">
        <v>20201</v>
      </c>
      <c s="93" t="s">
        <v>1147</v>
      </c>
      <c s="297"/>
    </row>
    <row customHeight="1" ht="17.25">
      <c s="76">
        <v>20202</v>
      </c>
      <c s="93" t="s">
        <v>1149</v>
      </c>
      <c s="297"/>
    </row>
    <row customHeight="1" ht="17.25">
      <c s="76">
        <v>20203</v>
      </c>
      <c s="93" t="s">
        <v>1152</v>
      </c>
      <c s="297"/>
    </row>
    <row customHeight="1" ht="17.25">
      <c s="76">
        <v>20204</v>
      </c>
      <c s="93" t="s">
        <v>1159</v>
      </c>
      <c s="297"/>
    </row>
    <row customHeight="1" ht="17.25">
      <c s="76">
        <v>20205</v>
      </c>
      <c s="93" t="s">
        <v>1165</v>
      </c>
      <c s="297"/>
    </row>
    <row customHeight="1" ht="17.25">
      <c s="76">
        <v>20206</v>
      </c>
      <c s="93" t="s">
        <v>1170</v>
      </c>
      <c s="297"/>
    </row>
    <row customHeight="1" ht="17.25">
      <c s="76">
        <v>20207</v>
      </c>
      <c s="93" t="s">
        <v>1171</v>
      </c>
      <c s="297"/>
    </row>
    <row customHeight="1" ht="17.25">
      <c s="76">
        <v>20299</v>
      </c>
      <c s="93" t="s">
        <v>1176</v>
      </c>
      <c s="297"/>
    </row>
    <row customHeight="1" ht="17.25">
      <c s="76">
        <v>203</v>
      </c>
      <c s="91" t="s">
        <v>1177</v>
      </c>
      <c s="293">
        <f>SUM(C41:C47)</f>
        <v>0</v>
      </c>
    </row>
    <row customHeight="1" ht="17.25">
      <c s="76">
        <v>20301</v>
      </c>
      <c s="93" t="s">
        <v>1178</v>
      </c>
      <c s="297"/>
    </row>
    <row customHeight="1" ht="17.25">
      <c s="76">
        <v>20302</v>
      </c>
      <c s="93" t="s">
        <v>1179</v>
      </c>
      <c s="297"/>
    </row>
    <row customHeight="1" ht="17.25">
      <c s="76">
        <v>20303</v>
      </c>
      <c s="93" t="s">
        <v>1180</v>
      </c>
      <c s="297"/>
    </row>
    <row customHeight="1" ht="17.25">
      <c s="76">
        <v>20304</v>
      </c>
      <c s="93" t="s">
        <v>1181</v>
      </c>
      <c s="297"/>
    </row>
    <row customHeight="1" ht="17.25">
      <c s="76">
        <v>20305</v>
      </c>
      <c s="93" t="s">
        <v>1182</v>
      </c>
      <c s="297"/>
    </row>
    <row customHeight="1" ht="17.25">
      <c s="76">
        <v>20306</v>
      </c>
      <c s="93" t="s">
        <v>1183</v>
      </c>
      <c s="297"/>
    </row>
    <row customHeight="1" ht="17.25">
      <c s="76">
        <v>20399</v>
      </c>
      <c s="93" t="s">
        <v>1190</v>
      </c>
      <c s="297"/>
    </row>
    <row customHeight="1" ht="17.25">
      <c s="76">
        <v>204</v>
      </c>
      <c s="91" t="s">
        <v>1191</v>
      </c>
      <c s="293">
        <f>SUM(C49:C59)</f>
        <v>131</v>
      </c>
    </row>
    <row customHeight="1" ht="17.25">
      <c s="76">
        <v>20401</v>
      </c>
      <c s="93" t="s">
        <v>1192</v>
      </c>
      <c s="297"/>
    </row>
    <row customHeight="1" ht="17.25">
      <c s="76">
        <v>20402</v>
      </c>
      <c s="93" t="s">
        <v>1202</v>
      </c>
      <c s="297">
        <v>30</v>
      </c>
    </row>
    <row customHeight="1" ht="17.25">
      <c s="76">
        <v>20403</v>
      </c>
      <c s="93" t="s">
        <v>1219</v>
      </c>
      <c s="297"/>
    </row>
    <row customHeight="1" ht="17.25">
      <c s="76">
        <v>20404</v>
      </c>
      <c s="93" t="s">
        <v>1222</v>
      </c>
      <c s="297">
        <v>20</v>
      </c>
    </row>
    <row customHeight="1" ht="17.25">
      <c s="76">
        <v>20405</v>
      </c>
      <c s="93" t="s">
        <v>1230</v>
      </c>
      <c s="297">
        <v>20</v>
      </c>
    </row>
    <row customHeight="1" ht="17.25">
      <c s="76">
        <v>20406</v>
      </c>
      <c s="93" t="s">
        <v>1235</v>
      </c>
      <c s="297">
        <v>16</v>
      </c>
    </row>
    <row customHeight="1" ht="17.25">
      <c s="76">
        <v>20407</v>
      </c>
      <c s="93" t="s">
        <v>1243</v>
      </c>
      <c s="297"/>
    </row>
    <row customHeight="1" ht="17.25">
      <c s="76">
        <v>20408</v>
      </c>
      <c s="93" t="s">
        <v>1248</v>
      </c>
      <c s="297"/>
    </row>
    <row customHeight="1" ht="17.25">
      <c s="76">
        <v>20409</v>
      </c>
      <c s="93" t="s">
        <v>1253</v>
      </c>
      <c s="297"/>
    </row>
    <row customHeight="1" ht="17.25">
      <c s="76">
        <v>20410</v>
      </c>
      <c s="93" t="s">
        <v>1257</v>
      </c>
      <c s="297"/>
    </row>
    <row customHeight="1" ht="17.25">
      <c s="76">
        <v>20499</v>
      </c>
      <c s="93" t="s">
        <v>1263</v>
      </c>
      <c s="297">
        <v>45</v>
      </c>
    </row>
    <row customHeight="1" ht="17.25">
      <c s="76">
        <v>205</v>
      </c>
      <c s="91" t="s">
        <v>1264</v>
      </c>
      <c s="293">
        <f>SUM(C61:C70)</f>
        <v>344</v>
      </c>
    </row>
    <row customHeight="1" ht="17.25">
      <c s="76">
        <v>20501</v>
      </c>
      <c s="93" t="s">
        <v>1265</v>
      </c>
      <c s="297">
        <v>40</v>
      </c>
    </row>
    <row customHeight="1" ht="17.25">
      <c s="76">
        <v>20502</v>
      </c>
      <c s="93" t="s">
        <v>1267</v>
      </c>
      <c s="297">
        <v>163</v>
      </c>
    </row>
    <row customHeight="1" ht="17.25">
      <c s="76">
        <v>20503</v>
      </c>
      <c s="93" t="s">
        <v>1275</v>
      </c>
      <c s="297">
        <v>83</v>
      </c>
    </row>
    <row customHeight="1" ht="17.25">
      <c s="76">
        <v>20504</v>
      </c>
      <c s="93" t="s">
        <v>1282</v>
      </c>
      <c s="297"/>
    </row>
    <row customHeight="1" ht="17.25">
      <c s="76">
        <v>20505</v>
      </c>
      <c s="93" t="s">
        <v>1288</v>
      </c>
      <c s="297"/>
    </row>
    <row customHeight="1" ht="17.25">
      <c s="76">
        <v>20506</v>
      </c>
      <c s="93" t="s">
        <v>1292</v>
      </c>
      <c s="297"/>
    </row>
    <row customHeight="1" ht="17.25">
      <c s="76">
        <v>20507</v>
      </c>
      <c s="93" t="s">
        <v>1296</v>
      </c>
      <c s="297"/>
    </row>
    <row customHeight="1" ht="17.25">
      <c s="76">
        <v>20508</v>
      </c>
      <c s="93" t="s">
        <v>1300</v>
      </c>
      <c s="301">
        <v>7</v>
      </c>
    </row>
    <row customHeight="1" ht="17.25">
      <c s="76">
        <v>20509</v>
      </c>
      <c s="93" t="s">
        <v>1304</v>
      </c>
      <c s="297"/>
    </row>
    <row customHeight="1" ht="17.25">
      <c s="76">
        <v>20599</v>
      </c>
      <c s="93" t="s">
        <v>1311</v>
      </c>
      <c s="318">
        <v>51</v>
      </c>
    </row>
    <row customHeight="1" ht="17.25">
      <c s="76">
        <v>206</v>
      </c>
      <c s="91" t="s">
        <v>1312</v>
      </c>
      <c s="293">
        <f>SUM(C72:C81)</f>
        <v>0</v>
      </c>
    </row>
    <row customHeight="1" ht="17.25">
      <c s="76">
        <v>20601</v>
      </c>
      <c s="93" t="s">
        <v>1313</v>
      </c>
      <c s="297"/>
    </row>
    <row customHeight="1" ht="17.25">
      <c s="76">
        <v>20602</v>
      </c>
      <c s="93" t="s">
        <v>1315</v>
      </c>
      <c s="297"/>
    </row>
    <row customHeight="1" ht="17.25">
      <c s="76">
        <v>20603</v>
      </c>
      <c s="93" t="s">
        <v>1324</v>
      </c>
      <c s="297"/>
    </row>
    <row customHeight="1" ht="17.25">
      <c s="76">
        <v>20604</v>
      </c>
      <c s="93" t="s">
        <v>1329</v>
      </c>
      <c s="297"/>
    </row>
    <row customHeight="1" ht="17.25">
      <c s="76">
        <v>20605</v>
      </c>
      <c s="93" t="s">
        <v>1334</v>
      </c>
      <c s="297"/>
    </row>
    <row customHeight="1" ht="17.25">
      <c s="76">
        <v>20606</v>
      </c>
      <c s="93" t="s">
        <v>1338</v>
      </c>
      <c s="297"/>
    </row>
    <row customHeight="1" ht="17.25">
      <c s="76">
        <v>20607</v>
      </c>
      <c s="93" t="s">
        <v>1343</v>
      </c>
      <c s="297"/>
    </row>
    <row customHeight="1" ht="17.25">
      <c s="76">
        <v>20608</v>
      </c>
      <c s="93" t="s">
        <v>1349</v>
      </c>
      <c s="297"/>
    </row>
    <row customHeight="1" ht="17.25">
      <c s="76">
        <v>20609</v>
      </c>
      <c s="93" t="s">
        <v>1353</v>
      </c>
      <c s="297"/>
    </row>
    <row customHeight="1" ht="17.25">
      <c s="76">
        <v>20699</v>
      </c>
      <c s="93" t="s">
        <v>2278</v>
      </c>
      <c s="297"/>
    </row>
    <row customHeight="1" ht="17.25">
      <c s="76">
        <v>207</v>
      </c>
      <c s="91" t="s">
        <v>1359</v>
      </c>
      <c s="293">
        <f>SUM(C83:C88)</f>
        <v>95</v>
      </c>
    </row>
    <row customHeight="1" ht="17.25">
      <c s="76">
        <v>20701</v>
      </c>
      <c s="93" t="s">
        <v>1360</v>
      </c>
      <c s="297">
        <v>1</v>
      </c>
    </row>
    <row customHeight="1" ht="17.25">
      <c s="76">
        <v>20702</v>
      </c>
      <c s="93" t="s">
        <v>1371</v>
      </c>
      <c s="297">
        <v>1</v>
      </c>
    </row>
    <row customHeight="1" ht="17.25">
      <c s="76">
        <v>20703</v>
      </c>
      <c s="93" t="s">
        <v>1376</v>
      </c>
      <c s="297">
        <v>1</v>
      </c>
    </row>
    <row customHeight="1" ht="17.25">
      <c s="76">
        <v>20704</v>
      </c>
      <c s="93" t="s">
        <v>1384</v>
      </c>
      <c s="297">
        <v>92</v>
      </c>
    </row>
    <row customHeight="1" ht="17.25">
      <c s="76">
        <v>20705</v>
      </c>
      <c s="93" t="s">
        <v>1390</v>
      </c>
      <c s="297"/>
    </row>
    <row customHeight="1" ht="17.25">
      <c s="76">
        <v>20799</v>
      </c>
      <c s="93" t="s">
        <v>2279</v>
      </c>
      <c s="297"/>
    </row>
    <row customHeight="1" ht="17.25">
      <c s="76">
        <v>208</v>
      </c>
      <c s="91" t="s">
        <v>1399</v>
      </c>
      <c s="293">
        <f>SUM(C90:C108)</f>
        <v>0</v>
      </c>
    </row>
    <row customHeight="1" ht="17.25">
      <c s="76">
        <v>20801</v>
      </c>
      <c s="93" t="s">
        <v>1400</v>
      </c>
      <c s="297"/>
    </row>
    <row customHeight="1" ht="17.25">
      <c s="76">
        <v>20802</v>
      </c>
      <c s="93" t="s">
        <v>1410</v>
      </c>
      <c s="297"/>
    </row>
    <row customHeight="1" ht="17.25">
      <c s="76">
        <v>20803</v>
      </c>
      <c s="93" t="s">
        <v>1418</v>
      </c>
      <c s="297"/>
    </row>
    <row customHeight="1" ht="17.25">
      <c s="76">
        <v>20804</v>
      </c>
      <c s="93" t="s">
        <v>1426</v>
      </c>
      <c s="297"/>
    </row>
    <row customHeight="1" ht="17.25">
      <c s="76">
        <v>20805</v>
      </c>
      <c s="93" t="s">
        <v>1428</v>
      </c>
      <c s="297"/>
    </row>
    <row customHeight="1" ht="17.25">
      <c s="76">
        <v>20806</v>
      </c>
      <c s="93" t="s">
        <v>1433</v>
      </c>
      <c s="297"/>
    </row>
    <row customHeight="1" ht="17.25">
      <c s="76">
        <v>20807</v>
      </c>
      <c s="93" t="s">
        <v>1437</v>
      </c>
      <c s="297"/>
    </row>
    <row customHeight="1" ht="17.25">
      <c s="76">
        <v>20808</v>
      </c>
      <c s="93" t="s">
        <v>1448</v>
      </c>
      <c s="297"/>
    </row>
    <row customHeight="1" ht="17.25">
      <c s="76">
        <v>20809</v>
      </c>
      <c s="93" t="s">
        <v>1455</v>
      </c>
      <c s="297"/>
    </row>
    <row customHeight="1" ht="17.25">
      <c s="76">
        <v>20810</v>
      </c>
      <c s="93" t="s">
        <v>1460</v>
      </c>
      <c s="297"/>
    </row>
    <row customHeight="1" ht="17.25">
      <c s="76">
        <v>20811</v>
      </c>
      <c s="93" t="s">
        <v>1467</v>
      </c>
      <c s="297"/>
    </row>
    <row customHeight="1" ht="17.25">
      <c s="76">
        <v>20812</v>
      </c>
      <c s="93" t="s">
        <v>1472</v>
      </c>
      <c s="297"/>
    </row>
    <row customHeight="1" ht="17.25">
      <c s="76">
        <v>20813</v>
      </c>
      <c s="93" t="s">
        <v>1473</v>
      </c>
      <c s="297"/>
    </row>
    <row customHeight="1" ht="17.25">
      <c s="76">
        <v>20815</v>
      </c>
      <c s="93" t="s">
        <v>1476</v>
      </c>
      <c s="297"/>
    </row>
    <row customHeight="1" ht="17.25">
      <c s="76">
        <v>20816</v>
      </c>
      <c s="93" t="s">
        <v>1481</v>
      </c>
      <c s="297"/>
    </row>
    <row customHeight="1" ht="17.25">
      <c s="76">
        <v>20817</v>
      </c>
      <c s="93" t="s">
        <v>1483</v>
      </c>
      <c s="297"/>
    </row>
    <row customHeight="1" ht="17.25">
      <c s="76">
        <v>20818</v>
      </c>
      <c s="93" t="s">
        <v>1484</v>
      </c>
      <c s="297"/>
    </row>
    <row customHeight="1" ht="17.25">
      <c s="76">
        <v>20824</v>
      </c>
      <c s="93" t="s">
        <v>1487</v>
      </c>
      <c s="297"/>
    </row>
    <row customHeight="1" ht="17.25">
      <c s="76">
        <v>20899</v>
      </c>
      <c s="93" t="s">
        <v>1490</v>
      </c>
      <c s="297"/>
    </row>
    <row customHeight="1" ht="17.25">
      <c s="76">
        <v>210</v>
      </c>
      <c s="91" t="s">
        <v>1491</v>
      </c>
      <c s="293">
        <f>SUM(C110:C117)</f>
        <v>456</v>
      </c>
    </row>
    <row customHeight="1" ht="17.25">
      <c s="76">
        <v>21001</v>
      </c>
      <c s="93" t="s">
        <v>1492</v>
      </c>
      <c s="297"/>
    </row>
    <row customHeight="1" ht="17.25">
      <c s="76">
        <v>21002</v>
      </c>
      <c s="93" t="s">
        <v>1494</v>
      </c>
      <c s="297">
        <v>174</v>
      </c>
    </row>
    <row customHeight="1" ht="17.25">
      <c s="76">
        <v>21003</v>
      </c>
      <c s="93" t="s">
        <v>1507</v>
      </c>
      <c s="297"/>
    </row>
    <row customHeight="1" ht="17.25">
      <c s="76">
        <v>21004</v>
      </c>
      <c s="93" t="s">
        <v>1511</v>
      </c>
      <c s="301">
        <v>262</v>
      </c>
    </row>
    <row customHeight="1" ht="17.25">
      <c s="76">
        <v>21005</v>
      </c>
      <c s="93" t="s">
        <v>1523</v>
      </c>
      <c s="297"/>
    </row>
    <row customHeight="1" ht="17.25">
      <c s="76">
        <v>21006</v>
      </c>
      <c s="93" t="s">
        <v>1533</v>
      </c>
      <c s="318"/>
    </row>
    <row customHeight="1" ht="17.25">
      <c s="76">
        <v>21010</v>
      </c>
      <c s="93" t="s">
        <v>1536</v>
      </c>
      <c s="297"/>
    </row>
    <row customHeight="1" ht="17.25">
      <c s="76">
        <v>21099</v>
      </c>
      <c s="93" t="s">
        <v>1546</v>
      </c>
      <c s="297">
        <v>20</v>
      </c>
    </row>
    <row customHeight="1" ht="17.25">
      <c s="76">
        <v>211</v>
      </c>
      <c s="91" t="s">
        <v>1547</v>
      </c>
      <c s="293">
        <f>SUM(C119:C133)</f>
        <v>0</v>
      </c>
    </row>
    <row customHeight="1" ht="17.25">
      <c s="76">
        <v>21101</v>
      </c>
      <c s="93" t="s">
        <v>1548</v>
      </c>
      <c s="297"/>
    </row>
    <row customHeight="1" ht="17.25">
      <c s="76">
        <v>21102</v>
      </c>
      <c s="93" t="s">
        <v>1554</v>
      </c>
      <c s="297"/>
    </row>
    <row customHeight="1" ht="17.25">
      <c s="76">
        <v>21103</v>
      </c>
      <c s="93" t="s">
        <v>1558</v>
      </c>
      <c s="297"/>
    </row>
    <row customHeight="1" ht="17.25">
      <c s="76">
        <v>21104</v>
      </c>
      <c s="93" t="s">
        <v>1567</v>
      </c>
      <c s="297"/>
    </row>
    <row customHeight="1" ht="17.25">
      <c s="76">
        <v>21105</v>
      </c>
      <c s="93" t="s">
        <v>1573</v>
      </c>
      <c s="297"/>
    </row>
    <row customHeight="1" ht="17.25">
      <c s="76">
        <v>21106</v>
      </c>
      <c s="93" t="s">
        <v>1581</v>
      </c>
      <c s="297"/>
    </row>
    <row customHeight="1" ht="17.25">
      <c s="76">
        <v>21107</v>
      </c>
      <c s="93" t="s">
        <v>1588</v>
      </c>
      <c s="297"/>
    </row>
    <row customHeight="1" ht="17.25">
      <c s="76">
        <v>21108</v>
      </c>
      <c s="93" t="s">
        <v>1594</v>
      </c>
      <c s="297"/>
    </row>
    <row customHeight="1" ht="17.25">
      <c s="76">
        <v>21109</v>
      </c>
      <c s="93" t="s">
        <v>1600</v>
      </c>
      <c s="297"/>
    </row>
    <row customHeight="1" ht="17.25">
      <c s="76">
        <v>21110</v>
      </c>
      <c s="93" t="s">
        <v>1601</v>
      </c>
      <c s="297"/>
    </row>
    <row customHeight="1" ht="17.25">
      <c s="76">
        <v>21111</v>
      </c>
      <c s="93" t="s">
        <v>1602</v>
      </c>
      <c s="297"/>
    </row>
    <row customHeight="1" ht="17.25">
      <c s="76">
        <v>21112</v>
      </c>
      <c s="93" t="s">
        <v>1608</v>
      </c>
      <c s="297"/>
    </row>
    <row customHeight="1" ht="17.25">
      <c s="76">
        <v>21113</v>
      </c>
      <c s="93" t="s">
        <v>1609</v>
      </c>
      <c s="297"/>
    </row>
    <row customHeight="1" ht="17.25">
      <c s="76">
        <v>21114</v>
      </c>
      <c s="93" t="s">
        <v>1610</v>
      </c>
      <c s="297"/>
    </row>
    <row customHeight="1" ht="17.25">
      <c s="76">
        <v>21199</v>
      </c>
      <c s="93" t="s">
        <v>1619</v>
      </c>
      <c s="297"/>
    </row>
    <row customHeight="1" ht="17.25">
      <c s="76">
        <v>212</v>
      </c>
      <c s="91" t="s">
        <v>1620</v>
      </c>
      <c s="293">
        <f>SUM(C135:C140)</f>
        <v>78</v>
      </c>
    </row>
    <row customHeight="1" ht="17.25">
      <c s="76">
        <v>21201</v>
      </c>
      <c s="93" t="s">
        <v>1621</v>
      </c>
      <c s="297"/>
    </row>
    <row customHeight="1" ht="17.25">
      <c s="76">
        <v>21202</v>
      </c>
      <c s="93" t="s">
        <v>1630</v>
      </c>
      <c s="297"/>
    </row>
    <row customHeight="1" ht="17.25">
      <c s="76">
        <v>21203</v>
      </c>
      <c s="93" t="s">
        <v>1631</v>
      </c>
      <c s="297"/>
    </row>
    <row customHeight="1" ht="17.25">
      <c s="76">
        <v>21205</v>
      </c>
      <c s="93" t="s">
        <v>1634</v>
      </c>
      <c s="297"/>
    </row>
    <row customHeight="1" ht="17.25">
      <c s="76">
        <v>21206</v>
      </c>
      <c s="93" t="s">
        <v>1635</v>
      </c>
      <c s="297"/>
    </row>
    <row customHeight="1" ht="17.25">
      <c s="76">
        <v>21299</v>
      </c>
      <c s="93" t="s">
        <v>1636</v>
      </c>
      <c s="297">
        <v>78</v>
      </c>
    </row>
    <row customHeight="1" ht="17.25">
      <c s="76">
        <v>213</v>
      </c>
      <c s="91" t="s">
        <v>1637</v>
      </c>
      <c s="293">
        <f>SUM(C142:C149)</f>
        <v>60</v>
      </c>
    </row>
    <row customHeight="1" ht="17.25">
      <c s="76">
        <v>21301</v>
      </c>
      <c s="93" t="s">
        <v>1638</v>
      </c>
      <c s="297"/>
    </row>
    <row customHeight="1" ht="17.25">
      <c s="76">
        <v>21302</v>
      </c>
      <c s="93" t="s">
        <v>1682</v>
      </c>
      <c s="297"/>
    </row>
    <row customHeight="1" ht="17.25">
      <c s="76">
        <v>21303</v>
      </c>
      <c s="93" t="s">
        <v>1709</v>
      </c>
      <c s="297">
        <v>15</v>
      </c>
    </row>
    <row customHeight="1" ht="17.25">
      <c s="76">
        <v>21304</v>
      </c>
      <c s="93" t="s">
        <v>1731</v>
      </c>
      <c s="297"/>
    </row>
    <row customHeight="1" ht="17.25">
      <c s="76">
        <v>21305</v>
      </c>
      <c s="93" t="s">
        <v>1739</v>
      </c>
      <c s="297"/>
    </row>
    <row customHeight="1" ht="17.25">
      <c s="76">
        <v>21306</v>
      </c>
      <c s="93" t="s">
        <v>1747</v>
      </c>
      <c s="297"/>
    </row>
    <row customHeight="1" ht="17.25">
      <c s="76">
        <v>21307</v>
      </c>
      <c s="93" t="s">
        <v>1753</v>
      </c>
      <c s="297"/>
    </row>
    <row customHeight="1" ht="17.25">
      <c s="76">
        <v>21399</v>
      </c>
      <c s="93" t="s">
        <v>1760</v>
      </c>
      <c s="297">
        <v>45</v>
      </c>
    </row>
    <row customHeight="1" ht="17.25">
      <c s="76">
        <v>214</v>
      </c>
      <c s="91" t="s">
        <v>1761</v>
      </c>
      <c s="293">
        <f>SUM(C151:C156)</f>
        <v>38</v>
      </c>
    </row>
    <row customHeight="1" ht="17.25">
      <c s="76">
        <v>21401</v>
      </c>
      <c s="93" t="s">
        <v>1762</v>
      </c>
      <c s="297"/>
    </row>
    <row customHeight="1" ht="17.25">
      <c s="76">
        <v>21402</v>
      </c>
      <c s="93" t="s">
        <v>1791</v>
      </c>
      <c s="297"/>
    </row>
    <row customHeight="1" ht="17.25">
      <c s="76">
        <v>21403</v>
      </c>
      <c s="93" t="s">
        <v>1797</v>
      </c>
      <c s="297"/>
    </row>
    <row customHeight="1" ht="17.25">
      <c s="76">
        <v>21404</v>
      </c>
      <c s="93" t="s">
        <v>1805</v>
      </c>
      <c s="297"/>
    </row>
    <row customHeight="1" ht="17.25">
      <c s="76">
        <v>21405</v>
      </c>
      <c s="93" t="s">
        <v>1810</v>
      </c>
      <c s="297"/>
    </row>
    <row customHeight="1" ht="17.25">
      <c s="76">
        <v>21499</v>
      </c>
      <c s="93" t="s">
        <v>2282</v>
      </c>
      <c s="297">
        <v>38</v>
      </c>
    </row>
    <row customHeight="1" ht="17.25">
      <c s="76">
        <v>215</v>
      </c>
      <c s="91" t="s">
        <v>1817</v>
      </c>
      <c s="293">
        <f>SUM(C158:C166)</f>
        <v>0</v>
      </c>
    </row>
    <row customHeight="1" ht="17.25">
      <c s="76">
        <v>21501</v>
      </c>
      <c s="93" t="s">
        <v>1818</v>
      </c>
      <c s="297"/>
    </row>
    <row customHeight="1" ht="17.25">
      <c s="76">
        <v>21502</v>
      </c>
      <c s="93" t="s">
        <v>1825</v>
      </c>
      <c s="297"/>
    </row>
    <row customHeight="1" ht="17.25">
      <c s="76">
        <v>21503</v>
      </c>
      <c s="93" t="s">
        <v>1838</v>
      </c>
      <c s="297"/>
    </row>
    <row customHeight="1" ht="17.25">
      <c s="76">
        <v>21504</v>
      </c>
      <c s="93" t="s">
        <v>1840</v>
      </c>
      <c s="297"/>
    </row>
    <row customHeight="1" ht="17.25">
      <c s="76">
        <v>21505</v>
      </c>
      <c s="93" t="s">
        <v>1852</v>
      </c>
      <c s="297"/>
    </row>
    <row customHeight="1" ht="17.25">
      <c s="76">
        <v>21506</v>
      </c>
      <c s="93" t="s">
        <v>1863</v>
      </c>
      <c s="297"/>
    </row>
    <row customHeight="1" ht="17.25">
      <c s="76">
        <v>21507</v>
      </c>
      <c s="93" t="s">
        <v>1869</v>
      </c>
      <c s="297"/>
    </row>
    <row customHeight="1" ht="17.25">
      <c s="76">
        <v>21508</v>
      </c>
      <c s="93" t="s">
        <v>1873</v>
      </c>
      <c s="297"/>
    </row>
    <row customHeight="1" ht="17.25">
      <c s="76">
        <v>21599</v>
      </c>
      <c s="93" t="s">
        <v>2284</v>
      </c>
      <c s="297"/>
    </row>
    <row customHeight="1" ht="17.25">
      <c s="76">
        <v>216</v>
      </c>
      <c s="91" t="s">
        <v>1884</v>
      </c>
      <c s="293">
        <f>SUM(C168:C171)</f>
        <v>5</v>
      </c>
    </row>
    <row customHeight="1" ht="17.25">
      <c s="76">
        <v>21602</v>
      </c>
      <c s="93" t="s">
        <v>1885</v>
      </c>
      <c s="297"/>
    </row>
    <row customHeight="1" ht="17.25">
      <c s="76">
        <v>21605</v>
      </c>
      <c s="93" t="s">
        <v>1904</v>
      </c>
      <c s="297"/>
    </row>
    <row customHeight="1" ht="17.25">
      <c s="76">
        <v>21606</v>
      </c>
      <c s="93" t="s">
        <v>1908</v>
      </c>
      <c s="297"/>
    </row>
    <row customHeight="1" ht="17.25">
      <c s="76">
        <v>21699</v>
      </c>
      <c s="93" t="s">
        <v>2285</v>
      </c>
      <c s="297">
        <v>5</v>
      </c>
    </row>
    <row customHeight="1" ht="17.25">
      <c s="76">
        <v>217</v>
      </c>
      <c s="91" t="s">
        <v>1914</v>
      </c>
      <c s="293">
        <f>SUM(C173:C178)</f>
        <v>0</v>
      </c>
    </row>
    <row customHeight="1" ht="17.25">
      <c s="76">
        <v>21701</v>
      </c>
      <c s="93" t="s">
        <v>1915</v>
      </c>
      <c s="297"/>
    </row>
    <row customHeight="1" ht="17.25">
      <c s="76">
        <v>21702</v>
      </c>
      <c s="93" t="s">
        <v>1918</v>
      </c>
      <c s="297"/>
    </row>
    <row customHeight="1" ht="17.25">
      <c s="76">
        <v>21703</v>
      </c>
      <c s="93" t="s">
        <v>1927</v>
      </c>
      <c s="297"/>
    </row>
    <row customHeight="1" ht="17.25">
      <c s="76">
        <v>21704</v>
      </c>
      <c s="93" t="s">
        <v>1933</v>
      </c>
      <c s="297"/>
    </row>
    <row customHeight="1" ht="17.25">
      <c s="76">
        <v>21705</v>
      </c>
      <c s="93" t="s">
        <v>1936</v>
      </c>
      <c s="297"/>
    </row>
    <row customHeight="1" ht="17.25">
      <c s="76">
        <v>21799</v>
      </c>
      <c s="93" t="s">
        <v>1940</v>
      </c>
      <c s="297"/>
    </row>
    <row customHeight="1" ht="17.25">
      <c s="76">
        <v>218</v>
      </c>
      <c s="91" t="s">
        <v>1941</v>
      </c>
      <c s="293">
        <f>SUM(C180:C187)</f>
        <v>0</v>
      </c>
    </row>
    <row customHeight="1" ht="17.25">
      <c s="76">
        <v>21801</v>
      </c>
      <c s="93" t="s">
        <v>1942</v>
      </c>
      <c s="297"/>
    </row>
    <row customHeight="1" ht="17.25">
      <c s="76">
        <v>21802</v>
      </c>
      <c s="93" t="s">
        <v>1945</v>
      </c>
      <c s="297"/>
    </row>
    <row customHeight="1" ht="17.25">
      <c s="76">
        <v>21803</v>
      </c>
      <c s="93" t="s">
        <v>1961</v>
      </c>
      <c s="297"/>
    </row>
    <row customHeight="1" ht="17.25">
      <c s="76">
        <v>21804</v>
      </c>
      <c s="93" t="s">
        <v>1975</v>
      </c>
      <c s="297"/>
    </row>
    <row customHeight="1" ht="17.25">
      <c s="76">
        <v>21805</v>
      </c>
      <c s="93" t="s">
        <v>1985</v>
      </c>
      <c s="297"/>
    </row>
    <row customHeight="1" ht="17.25">
      <c s="76">
        <v>21806</v>
      </c>
      <c s="93" t="s">
        <v>1989</v>
      </c>
      <c s="297"/>
    </row>
    <row customHeight="1" ht="17.25">
      <c s="76">
        <v>21807</v>
      </c>
      <c s="93" t="s">
        <v>2000</v>
      </c>
      <c s="297"/>
    </row>
    <row customHeight="1" ht="17.25">
      <c s="76">
        <v>21899</v>
      </c>
      <c s="93" t="s">
        <v>2286</v>
      </c>
      <c s="297"/>
    </row>
    <row customHeight="1" ht="17.25">
      <c s="76">
        <v>220</v>
      </c>
      <c s="91" t="s">
        <v>2006</v>
      </c>
      <c s="293">
        <f>SUM(C189:C193)</f>
        <v>0</v>
      </c>
    </row>
    <row customHeight="1" ht="17.25">
      <c s="76">
        <v>22001</v>
      </c>
      <c s="93" t="s">
        <v>2007</v>
      </c>
      <c s="297"/>
    </row>
    <row customHeight="1" ht="17.25">
      <c s="76">
        <v>22002</v>
      </c>
      <c s="93" t="s">
        <v>2025</v>
      </c>
      <c s="297"/>
    </row>
    <row customHeight="1" ht="17.25">
      <c s="76">
        <v>22003</v>
      </c>
      <c s="93" t="s">
        <v>2041</v>
      </c>
      <c s="297"/>
    </row>
    <row customHeight="1" ht="17.25">
      <c s="76">
        <v>22004</v>
      </c>
      <c s="93" t="s">
        <v>2046</v>
      </c>
      <c s="297"/>
    </row>
    <row customHeight="1" ht="17.25">
      <c s="76">
        <v>22005</v>
      </c>
      <c s="93" t="s">
        <v>2057</v>
      </c>
      <c s="297"/>
    </row>
    <row customHeight="1" ht="17.25">
      <c s="76">
        <v>221</v>
      </c>
      <c s="91" t="s">
        <v>2069</v>
      </c>
      <c s="293">
        <f>SUM(C195:C197)</f>
        <v>0</v>
      </c>
    </row>
    <row customHeight="1" ht="17.25">
      <c s="76">
        <v>22101</v>
      </c>
      <c s="93" t="s">
        <v>2070</v>
      </c>
      <c s="297"/>
    </row>
    <row customHeight="1" ht="17.25">
      <c s="76">
        <v>22102</v>
      </c>
      <c s="93" t="s">
        <v>2077</v>
      </c>
      <c s="297"/>
    </row>
    <row customHeight="1" ht="17.25">
      <c s="76">
        <v>22103</v>
      </c>
      <c s="93" t="s">
        <v>2081</v>
      </c>
      <c s="297"/>
    </row>
    <row customHeight="1" ht="17.25">
      <c s="76">
        <v>222</v>
      </c>
      <c s="91" t="s">
        <v>2084</v>
      </c>
      <c s="293">
        <f>SUM(C199:C200)</f>
        <v>0</v>
      </c>
    </row>
    <row customHeight="1" ht="17.25">
      <c s="76">
        <v>22201</v>
      </c>
      <c s="93" t="s">
        <v>2085</v>
      </c>
      <c s="297"/>
    </row>
    <row customHeight="1" ht="17.25">
      <c s="76">
        <v>22202</v>
      </c>
      <c s="93" t="s">
        <v>2100</v>
      </c>
      <c s="297"/>
    </row>
    <row customHeight="1" ht="17.25">
      <c s="76">
        <v>228</v>
      </c>
      <c s="91" t="s">
        <v>2111</v>
      </c>
      <c s="293">
        <f>SUM(C202:C206)</f>
        <v>0</v>
      </c>
    </row>
    <row customHeight="1" ht="17.25">
      <c s="76">
        <v>22808</v>
      </c>
      <c s="93" t="s">
        <v>2112</v>
      </c>
      <c s="297"/>
    </row>
    <row customHeight="1" ht="17.25">
      <c s="76">
        <v>22809</v>
      </c>
      <c s="93" t="s">
        <v>2113</v>
      </c>
      <c s="297"/>
    </row>
    <row customHeight="1" ht="17.25">
      <c s="76">
        <v>22810</v>
      </c>
      <c s="93" t="s">
        <v>2114</v>
      </c>
      <c s="297"/>
    </row>
    <row customHeight="1" ht="17.25">
      <c s="76">
        <v>22811</v>
      </c>
      <c s="93" t="s">
        <v>2115</v>
      </c>
      <c s="297"/>
    </row>
    <row customHeight="1" ht="17.25">
      <c s="76">
        <v>22813</v>
      </c>
      <c s="93" t="s">
        <v>2116</v>
      </c>
      <c s="297"/>
    </row>
    <row customHeight="1" ht="17.25">
      <c s="76">
        <v>229</v>
      </c>
      <c s="91" t="s">
        <v>2117</v>
      </c>
      <c s="293">
        <f>SUM(C208:C209,C215)</f>
        <v>0</v>
      </c>
    </row>
    <row customHeight="1" ht="17.25">
      <c s="76">
        <v>22906</v>
      </c>
      <c s="93" t="s">
        <v>2118</v>
      </c>
      <c s="297"/>
    </row>
    <row customHeight="1" ht="17.25">
      <c s="76">
        <v>22908</v>
      </c>
      <c s="93" t="s">
        <v>2657</v>
      </c>
      <c s="293">
        <f>SUM(C210:C214)</f>
        <v>0</v>
      </c>
    </row>
    <row customHeight="1" ht="17.25">
      <c s="76">
        <v>2290802</v>
      </c>
      <c s="93" t="s">
        <v>2974</v>
      </c>
      <c s="297"/>
    </row>
    <row customHeight="1" ht="17.25">
      <c s="76">
        <v>2290803</v>
      </c>
      <c s="93" t="s">
        <v>2975</v>
      </c>
      <c s="297"/>
    </row>
    <row customHeight="1" ht="17.25">
      <c s="76">
        <v>2290804</v>
      </c>
      <c s="93" t="s">
        <v>2976</v>
      </c>
      <c s="297"/>
    </row>
    <row customHeight="1" ht="17.25">
      <c s="76">
        <v>2290805</v>
      </c>
      <c s="93" t="s">
        <v>2977</v>
      </c>
      <c s="297"/>
    </row>
    <row customHeight="1" ht="17.25">
      <c s="76">
        <v>2290899</v>
      </c>
      <c s="93" t="s">
        <v>2978</v>
      </c>
      <c s="297"/>
    </row>
    <row customHeight="1" ht="17.25">
      <c s="76">
        <v>22999</v>
      </c>
      <c s="93" t="s">
        <v>2121</v>
      </c>
      <c s="297"/>
    </row>
  </sheetData>
  <sheetProtection autoFilter="0" sort="1" allowResizeRows="1" allowResizeColumns="1" objects="1" allowDragInsertRows="1" allowDragInsertColumns="1" insertRows="1" insertColumns="1" deleteRows="1" deleteColumns="1"/>
  <mergeCells count="3">
    <mergeCell ref="A3:C3"/>
    <mergeCell ref="A2:C2"/>
    <mergeCell ref="A1:C1"/>
  </mergeCells>
  <dataValidations count="1">
    <dataValidation type="decimal" allowBlank="1" showInputMessage="1" showErrorMessage="1" sqref="C5:C215">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8F0A8-7278-F968-A832-F1C457E69758}" mc:Ignorable="x14ac">
  <dimension ref="A1:D15"/>
  <sheetViews>
    <sheetView defaultGridColor="0" colorId="8" topLeftCell="A1" showGridLines="0" workbookViewId="0" showZeros="0">
      <selection activeCell="A1" sqref="A1:D1"/>
    </sheetView>
  </sheetViews>
  <sheetFormatPr defaultColWidth="9.125" customHeight="1" defaultRowHeight="12.75"/>
  <cols>
    <col min="1" max="1" style="262" width="32.00390625" customWidth="1"/>
    <col min="2" max="2" style="262" width="15.875" customWidth="1"/>
    <col min="3" max="3" style="262" width="32.00390625" customWidth="1"/>
    <col min="4" max="4" style="262" width="15.875" customWidth="1"/>
  </cols>
  <sheetData>
    <row customHeight="1" ht="33.75">
      <c s="288" t="str">
        <f>'##BASEINFO'!$B$2&amp;"度"&amp;'##BASEINFO'!$B$7&amp;"预算外财政专户资金转移性收支决算录入表"</f>
        <v>2010年度芷江侗族自治县预算外财政专户资金转移性收支决算录入表</v>
      </c>
      <c s="71"/>
      <c s="71"/>
      <c s="71"/>
    </row>
    <row customHeight="1" ht="17.25">
      <c s="70" t="s">
        <v>187</v>
      </c>
      <c s="70"/>
      <c s="70"/>
      <c s="70"/>
    </row>
    <row customHeight="1" ht="17.25">
      <c s="70" t="s">
        <v>206</v>
      </c>
      <c s="70"/>
      <c s="70"/>
      <c s="70"/>
    </row>
    <row customHeight="1" ht="17.25">
      <c s="75" t="s">
        <v>2122</v>
      </c>
      <c s="94" t="s">
        <v>209</v>
      </c>
      <c s="75" t="s">
        <v>2122</v>
      </c>
      <c s="94" t="s">
        <v>209</v>
      </c>
    </row>
    <row customHeight="1" ht="17.25">
      <c s="93" t="s">
        <v>2766</v>
      </c>
      <c s="293">
        <f>'L12'!C5</f>
        <v>1431</v>
      </c>
      <c s="134" t="s">
        <v>2973</v>
      </c>
      <c s="293">
        <f>'L13'!C5</f>
        <v>1420</v>
      </c>
    </row>
    <row customHeight="1" ht="17.25">
      <c s="92" t="s">
        <v>2979</v>
      </c>
      <c s="331"/>
      <c s="135" t="s">
        <v>2980</v>
      </c>
      <c s="331"/>
    </row>
    <row customHeight="1" ht="17.25">
      <c s="92" t="s">
        <v>2981</v>
      </c>
      <c s="331"/>
      <c s="166" t="s">
        <v>2982</v>
      </c>
      <c s="331"/>
    </row>
    <row customHeight="1" ht="17.25">
      <c s="92" t="s">
        <v>2983</v>
      </c>
      <c s="331"/>
      <c s="135" t="s">
        <v>2984</v>
      </c>
      <c s="331"/>
    </row>
    <row customHeight="1" ht="17.25">
      <c s="92" t="s">
        <v>2985</v>
      </c>
      <c s="331"/>
      <c s="135" t="s">
        <v>2986</v>
      </c>
      <c s="331"/>
    </row>
    <row customHeight="1" ht="17.25">
      <c s="92" t="s">
        <v>2987</v>
      </c>
      <c s="297">
        <v>132</v>
      </c>
      <c s="135" t="s">
        <v>2988</v>
      </c>
      <c s="293">
        <f>SUM(D11:D13)</f>
        <v>0</v>
      </c>
    </row>
    <row customHeight="1" ht="17.25">
      <c s="92"/>
      <c s="145"/>
      <c s="135" t="s">
        <v>2989</v>
      </c>
      <c s="297"/>
    </row>
    <row customHeight="1" ht="17.25">
      <c s="92"/>
      <c s="128"/>
      <c s="135" t="s">
        <v>2990</v>
      </c>
      <c s="297"/>
    </row>
    <row customHeight="1" ht="17.25">
      <c s="92"/>
      <c s="128"/>
      <c s="135" t="s">
        <v>2991</v>
      </c>
      <c s="297"/>
    </row>
    <row customHeight="1" ht="17.25">
      <c s="167"/>
      <c s="143"/>
      <c s="135" t="s">
        <v>2992</v>
      </c>
      <c s="293">
        <f>B15-SUM(D5:D10)</f>
        <v>143</v>
      </c>
    </row>
    <row customHeight="1" ht="17.25">
      <c s="86" t="s">
        <v>2223</v>
      </c>
      <c s="293">
        <f>SUM(B5:B10)</f>
        <v>1563</v>
      </c>
      <c s="148" t="s">
        <v>2224</v>
      </c>
      <c s="293">
        <f>SUM(D5:D10,D14)</f>
        <v>1563</v>
      </c>
    </row>
  </sheetData>
  <sheetProtection autoFilter="0" sort="1" allowResizeRows="1" allowResizeColumns="1" objects="1" allowDragInsertRows="1" allowDragInsertColumns="1" insertRows="1" insertColumns="1" deleteRows="1" deleteColumns="1"/>
  <mergeCells count="3">
    <mergeCell ref="A3:D3"/>
    <mergeCell ref="A2:D2"/>
    <mergeCell ref="A1:D1"/>
  </mergeCells>
  <dataValidations count="1">
    <dataValidation type="decimal" allowBlank="1" showInputMessage="1" showErrorMessage="1" sqref="B5:B10 D5:D15 B15">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961E8-0BC8-CD5E-F6DB-CD497F76B15D}"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262" width="22.1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8" t="s">
        <v>2993</v>
      </c>
      <c s="68"/>
      <c s="68"/>
      <c s="68"/>
      <c s="68"/>
    </row>
    <row customHeight="1" ht="19.5">
      <c s="65"/>
      <c s="65"/>
      <c s="65"/>
      <c s="65"/>
      <c s="65"/>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34828-4378-D04C-C738-591E53E99042}" mc:Ignorable="x14ac">
  <dimension ref="A1:E34"/>
  <sheetViews>
    <sheetView defaultGridColor="0" colorId="8" topLeftCell="A1" showGridLines="0" workbookViewId="0" showZeros="0">
      <selection activeCell="A1" sqref="A1:E1"/>
    </sheetView>
  </sheetViews>
  <sheetFormatPr defaultColWidth="9.125" customHeight="1" defaultRowHeight="12.75"/>
  <cols>
    <col min="1" max="1" style="262" width="33.875" customWidth="1"/>
    <col min="2" max="2" style="262" width="18.125" customWidth="1"/>
    <col min="3" max="5" style="262" width="15.25390625" customWidth="1"/>
  </cols>
  <sheetData>
    <row customHeight="1" ht="33.75">
      <c s="288" t="str">
        <f>'##BASEINFO'!$B$2&amp;"度"&amp;'##BASEINFO'!$B$7&amp;"预算资金年终资产负债录入表"</f>
        <v>2010年度芷江侗族自治县预算资金年终资产负债录入表</v>
      </c>
      <c s="71"/>
      <c s="71"/>
      <c s="71"/>
      <c s="71"/>
    </row>
    <row customHeight="1" ht="17.25">
      <c s="70" t="s">
        <v>189</v>
      </c>
      <c s="70"/>
      <c s="70"/>
      <c s="70"/>
      <c s="70"/>
    </row>
    <row customHeight="1" ht="17.25">
      <c s="70" t="s">
        <v>206</v>
      </c>
      <c s="70"/>
      <c s="70"/>
      <c s="70"/>
      <c s="70"/>
    </row>
    <row customHeight="1" ht="17.25">
      <c s="72" t="s">
        <v>2994</v>
      </c>
      <c s="72" t="s">
        <v>2995</v>
      </c>
      <c s="72"/>
      <c s="72" t="s">
        <v>2996</v>
      </c>
      <c s="72"/>
    </row>
    <row customHeight="1" ht="17.25">
      <c s="72"/>
      <c s="94" t="s">
        <v>2997</v>
      </c>
      <c s="94" t="s">
        <v>2998</v>
      </c>
      <c s="94" t="s">
        <v>2997</v>
      </c>
      <c s="94" t="s">
        <v>2999</v>
      </c>
    </row>
    <row customHeight="1" ht="17.25">
      <c s="95" t="s">
        <v>3000</v>
      </c>
      <c s="293">
        <f>SUM(B7:B11,B15,B17:B18)</f>
        <v>10525</v>
      </c>
      <c s="293">
        <f>SUM(C7:C11,C15,C17:C18)</f>
        <v>10525</v>
      </c>
      <c s="293">
        <f>SUM(D7:D11,D15,D17:D18)</f>
        <v>14873</v>
      </c>
      <c s="293">
        <f>SUM(E7:E11,E15,E17:E18)</f>
        <v>14873</v>
      </c>
    </row>
    <row customHeight="1" ht="17.25">
      <c s="92" t="s">
        <v>3001</v>
      </c>
      <c s="297">
        <v>1827</v>
      </c>
      <c s="331">
        <v>1827</v>
      </c>
      <c s="297">
        <v>5932</v>
      </c>
      <c s="331">
        <v>5932</v>
      </c>
    </row>
    <row customHeight="1" ht="17.25">
      <c s="92" t="s">
        <v>3002</v>
      </c>
      <c s="297"/>
      <c s="331"/>
      <c s="297"/>
      <c s="331"/>
    </row>
    <row customHeight="1" ht="17.25">
      <c s="92" t="s">
        <v>3003</v>
      </c>
      <c s="297"/>
      <c s="331"/>
      <c s="297"/>
      <c s="331"/>
    </row>
    <row customHeight="1" ht="17.25">
      <c s="92" t="s">
        <v>3004</v>
      </c>
      <c s="331"/>
      <c s="331"/>
      <c s="331"/>
      <c s="331"/>
    </row>
    <row customHeight="1" ht="17.25">
      <c s="92" t="s">
        <v>3005</v>
      </c>
      <c s="331">
        <v>8271</v>
      </c>
      <c s="331">
        <v>8271</v>
      </c>
      <c s="331">
        <v>8714</v>
      </c>
      <c s="331">
        <v>8714</v>
      </c>
    </row>
    <row customHeight="1" ht="17.25">
      <c s="92" t="s">
        <v>3006</v>
      </c>
      <c s="331"/>
      <c s="331"/>
      <c s="331"/>
      <c s="331"/>
    </row>
    <row customHeight="1" ht="17.25">
      <c s="92" t="s">
        <v>3007</v>
      </c>
      <c s="331"/>
      <c s="331"/>
      <c s="331"/>
      <c s="331"/>
    </row>
    <row customHeight="1" ht="17.25">
      <c s="92" t="s">
        <v>3008</v>
      </c>
      <c s="331"/>
      <c s="331"/>
      <c s="331"/>
      <c s="331"/>
    </row>
    <row customHeight="1" ht="17.25">
      <c s="92" t="s">
        <v>3009</v>
      </c>
      <c s="331"/>
      <c s="331"/>
      <c s="331"/>
      <c s="331"/>
    </row>
    <row customHeight="1" ht="17.25">
      <c s="92" t="s">
        <v>3010</v>
      </c>
      <c s="331"/>
      <c s="331"/>
      <c s="331"/>
      <c s="331"/>
    </row>
    <row customHeight="1" ht="17.25">
      <c s="92" t="s">
        <v>3011</v>
      </c>
      <c s="331">
        <v>427</v>
      </c>
      <c s="331">
        <v>427</v>
      </c>
      <c s="331">
        <v>227</v>
      </c>
      <c s="331">
        <v>227</v>
      </c>
    </row>
    <row customHeight="1" ht="17.25">
      <c s="92" t="s">
        <v>3012</v>
      </c>
      <c s="331"/>
      <c s="331"/>
      <c s="331"/>
      <c s="331"/>
    </row>
    <row customHeight="1" ht="17.25">
      <c s="95" t="s">
        <v>3013</v>
      </c>
      <c s="293">
        <f>SUM(B20,B25)</f>
        <v>6893</v>
      </c>
      <c s="293">
        <f>SUM(C20,C25)</f>
        <v>6893</v>
      </c>
      <c s="293">
        <f>SUM(D20,D25)</f>
        <v>11747</v>
      </c>
      <c s="293">
        <f>SUM(E20,E25)</f>
        <v>11747</v>
      </c>
    </row>
    <row customHeight="1" ht="17.25">
      <c s="92" t="s">
        <v>3014</v>
      </c>
      <c s="331">
        <v>13290</v>
      </c>
      <c s="331">
        <v>13290</v>
      </c>
      <c s="331">
        <v>11736</v>
      </c>
      <c s="331">
        <v>11736</v>
      </c>
    </row>
    <row customHeight="1" ht="17.25">
      <c s="92" t="s">
        <v>3015</v>
      </c>
      <c s="331"/>
      <c s="331"/>
      <c s="331"/>
      <c s="331"/>
    </row>
    <row customHeight="1" ht="17.25">
      <c s="92" t="s">
        <v>3016</v>
      </c>
      <c s="331">
        <v>3430</v>
      </c>
      <c s="331">
        <v>3430</v>
      </c>
      <c s="331">
        <v>5272</v>
      </c>
      <c s="331">
        <v>5272</v>
      </c>
    </row>
    <row customHeight="1" ht="17.25">
      <c s="92" t="s">
        <v>3017</v>
      </c>
      <c s="331"/>
      <c s="331"/>
      <c s="331"/>
      <c s="331"/>
    </row>
    <row customHeight="1" ht="17.25">
      <c s="92" t="s">
        <v>3018</v>
      </c>
      <c s="331"/>
      <c s="331"/>
      <c s="331"/>
      <c s="331"/>
    </row>
    <row customHeight="1" ht="17.25">
      <c s="92" t="s">
        <v>3019</v>
      </c>
      <c s="331">
        <v>-6397</v>
      </c>
      <c s="331">
        <v>-6397</v>
      </c>
      <c s="331">
        <v>11</v>
      </c>
      <c s="331">
        <v>11</v>
      </c>
    </row>
    <row customHeight="1" ht="17.25">
      <c s="92" t="s">
        <v>3020</v>
      </c>
      <c s="331">
        <v>592</v>
      </c>
      <c s="331">
        <v>592</v>
      </c>
      <c s="331">
        <v>544</v>
      </c>
      <c s="331">
        <v>544</v>
      </c>
    </row>
    <row customHeight="1" ht="17.25">
      <c s="92" t="s">
        <v>3021</v>
      </c>
      <c s="331"/>
      <c s="331"/>
      <c s="331"/>
      <c s="331"/>
    </row>
    <row customHeight="1" ht="17.25">
      <c s="95" t="s">
        <v>3022</v>
      </c>
      <c s="293">
        <f>SUM(B29:B34)</f>
        <v>3632</v>
      </c>
      <c s="293">
        <f>SUM(C29:C34)</f>
        <v>3632</v>
      </c>
      <c s="293">
        <f>SUM(D29:D34)</f>
        <v>3126</v>
      </c>
      <c s="293">
        <f>SUM(E29:E34)</f>
        <v>3126</v>
      </c>
    </row>
    <row customHeight="1" ht="17.25">
      <c s="92" t="s">
        <v>3023</v>
      </c>
      <c s="297">
        <v>3396</v>
      </c>
      <c s="331">
        <v>3396</v>
      </c>
      <c s="297">
        <v>2754</v>
      </c>
      <c s="331">
        <v>2754</v>
      </c>
    </row>
    <row customHeight="1" ht="17.25">
      <c s="92" t="s">
        <v>3024</v>
      </c>
      <c s="297">
        <v>211</v>
      </c>
      <c s="331">
        <v>211</v>
      </c>
      <c s="297">
        <v>347</v>
      </c>
      <c s="331">
        <v>347</v>
      </c>
    </row>
    <row customHeight="1" ht="17.25">
      <c s="92" t="s">
        <v>3025</v>
      </c>
      <c s="297"/>
      <c s="331"/>
      <c s="297"/>
      <c s="331"/>
    </row>
    <row customHeight="1" ht="17.25">
      <c s="92" t="s">
        <v>3026</v>
      </c>
      <c s="297"/>
      <c s="331"/>
      <c s="297"/>
      <c s="331"/>
    </row>
    <row customHeight="1" ht="17.25">
      <c s="92" t="s">
        <v>3027</v>
      </c>
      <c s="297"/>
      <c s="331"/>
      <c s="297"/>
      <c s="331"/>
    </row>
    <row customHeight="1" ht="17.25">
      <c s="92" t="s">
        <v>3028</v>
      </c>
      <c s="297">
        <v>25</v>
      </c>
      <c s="331">
        <v>25</v>
      </c>
      <c s="297">
        <v>25</v>
      </c>
      <c s="331">
        <v>25</v>
      </c>
    </row>
  </sheetData>
  <sheetProtection autoFilter="0" sort="1" allowResizeRows="1" allowResizeColumns="1" objects="1" allowDragInsertRows="1" allowDragInsertColumns="1" insertRows="1" insertColumns="1" deleteRows="1" deleteColumns="1"/>
  <mergeCells count="6">
    <mergeCell ref="A1:E1"/>
    <mergeCell ref="A2:E2"/>
    <mergeCell ref="A3:E3"/>
    <mergeCell ref="A4:A5"/>
    <mergeCell ref="B4:C4"/>
    <mergeCell ref="D4:E4"/>
  </mergeCells>
  <dataValidations count="1">
    <dataValidation type="decimal" allowBlank="1" showInputMessage="1" showErrorMessage="1" sqref="B6:E34">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973A2-BBBF-01B7-82BD-B81B0986DCB8}" mc:Ignorable="x14ac">
  <dimension ref="A1:E14"/>
  <sheetViews>
    <sheetView defaultGridColor="0" colorId="8" topLeftCell="A1" showGridLines="0" workbookViewId="0" showZeros="0">
      <selection activeCell="A1" sqref="A1:E1"/>
    </sheetView>
  </sheetViews>
  <sheetFormatPr defaultColWidth="9.125" customHeight="1" defaultRowHeight="12.75"/>
  <cols>
    <col min="1" max="1" style="262" width="28.25390625" customWidth="1"/>
    <col min="2" max="2" style="262" width="17.75390625" customWidth="1"/>
    <col min="3" max="5" style="262" width="14.125" customWidth="1"/>
  </cols>
  <sheetData>
    <row customHeight="1" ht="33.75">
      <c s="288" t="str">
        <f>'##BASEINFO'!$B$2&amp;"度"&amp;'##BASEINFO'!$B$7&amp;"预算外资金年终资产负债录入表"</f>
        <v>2010年度芷江侗族自治县预算外资金年终资产负债录入表</v>
      </c>
      <c s="71"/>
      <c s="71"/>
      <c s="71"/>
      <c s="71"/>
    </row>
    <row customHeight="1" ht="17.25">
      <c s="70" t="s">
        <v>191</v>
      </c>
      <c s="70"/>
      <c s="70"/>
      <c s="70"/>
      <c s="70"/>
    </row>
    <row customHeight="1" ht="17.25">
      <c s="70" t="s">
        <v>206</v>
      </c>
      <c s="70"/>
      <c s="70"/>
      <c s="70"/>
      <c s="70"/>
    </row>
    <row customHeight="1" ht="17.25">
      <c s="72" t="s">
        <v>2994</v>
      </c>
      <c s="72" t="s">
        <v>2995</v>
      </c>
      <c s="72"/>
      <c s="72" t="s">
        <v>2996</v>
      </c>
      <c s="72"/>
    </row>
    <row customHeight="1" ht="17.25">
      <c s="72"/>
      <c s="94" t="s">
        <v>2997</v>
      </c>
      <c s="94" t="s">
        <v>3029</v>
      </c>
      <c s="94" t="s">
        <v>2997</v>
      </c>
      <c s="94" t="s">
        <v>3029</v>
      </c>
    </row>
    <row customHeight="1" ht="17.25">
      <c s="95" t="s">
        <v>3000</v>
      </c>
      <c s="293">
        <f>SUM(B7:B9)</f>
        <v>2461</v>
      </c>
      <c s="293">
        <f>SUM(C7:C9)</f>
        <v>2461</v>
      </c>
      <c s="293">
        <f>SUM(D7:D9)</f>
        <v>3546</v>
      </c>
      <c s="293">
        <f>SUM(E7:E9)</f>
        <v>3546</v>
      </c>
    </row>
    <row customHeight="1" ht="17.25">
      <c s="92" t="s">
        <v>3030</v>
      </c>
      <c s="297">
        <v>2329</v>
      </c>
      <c s="331">
        <v>2329</v>
      </c>
      <c s="297">
        <v>3414</v>
      </c>
      <c s="331">
        <v>3414</v>
      </c>
    </row>
    <row customHeight="1" ht="17.25">
      <c s="92" t="s">
        <v>3031</v>
      </c>
      <c s="297"/>
      <c s="331"/>
      <c s="297"/>
      <c s="331"/>
    </row>
    <row customHeight="1" ht="17.25">
      <c s="92" t="s">
        <v>3032</v>
      </c>
      <c s="331">
        <v>132</v>
      </c>
      <c s="331">
        <v>132</v>
      </c>
      <c s="331">
        <v>132</v>
      </c>
      <c s="331">
        <v>132</v>
      </c>
    </row>
    <row customHeight="1" ht="17.25">
      <c s="95" t="s">
        <v>3013</v>
      </c>
      <c s="293">
        <f>SUM(B11:B12)</f>
        <v>2329</v>
      </c>
      <c s="293">
        <f>SUM(C11:C12)</f>
        <v>2329</v>
      </c>
      <c s="293">
        <f>SUM(D11:D12)</f>
        <v>3403</v>
      </c>
      <c s="293">
        <f>SUM(E11:E12)</f>
        <v>3403</v>
      </c>
    </row>
    <row customHeight="1" ht="17.25">
      <c s="92" t="s">
        <v>3033</v>
      </c>
      <c s="331"/>
      <c s="331"/>
      <c s="331"/>
      <c s="331"/>
    </row>
    <row customHeight="1" ht="17.25">
      <c s="92" t="s">
        <v>3034</v>
      </c>
      <c s="331">
        <v>2329</v>
      </c>
      <c s="331">
        <v>2329</v>
      </c>
      <c s="331">
        <v>3403</v>
      </c>
      <c s="331">
        <v>3403</v>
      </c>
    </row>
    <row customHeight="1" ht="17.25">
      <c s="95" t="s">
        <v>3022</v>
      </c>
      <c s="293">
        <f>B14</f>
        <v>132</v>
      </c>
      <c s="293">
        <f>C14</f>
        <v>132</v>
      </c>
      <c s="293">
        <f>D14</f>
        <v>143</v>
      </c>
      <c s="293">
        <f>E14</f>
        <v>143</v>
      </c>
    </row>
    <row customHeight="1" ht="17.25">
      <c s="92" t="s">
        <v>3035</v>
      </c>
      <c s="297">
        <v>132</v>
      </c>
      <c s="331">
        <v>132</v>
      </c>
      <c s="297">
        <v>143</v>
      </c>
      <c s="331">
        <v>143</v>
      </c>
    </row>
  </sheetData>
  <sheetProtection autoFilter="0" sort="1" allowResizeRows="1" allowResizeColumns="1" objects="1" allowDragInsertRows="1" allowDragInsertColumns="1" insertRows="1" insertColumns="1" deleteRows="1" deleteColumns="1"/>
  <mergeCells count="6">
    <mergeCell ref="A1:E1"/>
    <mergeCell ref="A2:E2"/>
    <mergeCell ref="A3:E3"/>
    <mergeCell ref="A4:A5"/>
    <mergeCell ref="B4:C4"/>
    <mergeCell ref="D4:E4"/>
  </mergeCells>
  <dataValidations count="1">
    <dataValidation type="decimal" allowBlank="1" showInputMessage="1" showErrorMessage="1" sqref="B6:E14">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2CD18-D658-797B-3298-8754B29D1368}" mc:Ignorable="x14ac">
  <dimension ref="A1:Q11"/>
  <sheetViews>
    <sheetView defaultGridColor="0" colorId="8" topLeftCell="A1" showGridLines="0" workbookViewId="0" showZeros="0">
      <selection activeCell="A1" sqref="A1:Q1"/>
    </sheetView>
  </sheetViews>
  <sheetFormatPr defaultColWidth="9.125" customHeight="1" defaultRowHeight="12.75"/>
  <cols>
    <col min="1" max="1" style="262" width="27.50390625" customWidth="1"/>
    <col min="2" max="3" style="262" width="11.00390625" customWidth="1"/>
    <col min="4" max="8" style="262" width="12.75390625" customWidth="1"/>
    <col min="9" max="9" style="262" width="27.00390625" customWidth="1"/>
    <col min="10" max="15" style="262" width="11.00390625" customWidth="1"/>
    <col min="16" max="16" style="262" width="10.875" customWidth="1"/>
    <col min="17" max="17" style="262" width="11.00390625" customWidth="1"/>
  </cols>
  <sheetData>
    <row customHeight="1" ht="33.75">
      <c s="288" t="str">
        <f>'##BASEINFO'!$B$2&amp;"度"&amp;'##BASEINFO'!$B$7&amp;"社会保险基金收支决算录入表"</f>
        <v>2010年度芷江侗族自治县社会保险基金收支决算录入表</v>
      </c>
      <c s="71"/>
      <c s="71"/>
      <c s="71"/>
      <c s="71"/>
      <c s="71"/>
      <c s="71"/>
      <c s="71"/>
      <c s="71"/>
      <c s="71"/>
      <c s="71"/>
      <c s="71"/>
      <c s="71"/>
      <c s="71"/>
      <c s="71"/>
      <c s="71"/>
      <c s="71"/>
    </row>
    <row customHeight="1" ht="17.25">
      <c s="70" t="s">
        <v>192</v>
      </c>
      <c s="70"/>
      <c s="70"/>
      <c s="70"/>
      <c s="70"/>
      <c s="70"/>
      <c s="70"/>
      <c s="70"/>
      <c s="70"/>
      <c s="70"/>
      <c s="70"/>
      <c s="70"/>
      <c s="70"/>
      <c s="70"/>
      <c s="70"/>
      <c s="70"/>
      <c s="70"/>
    </row>
    <row customHeight="1" ht="17.25">
      <c s="70" t="s">
        <v>206</v>
      </c>
      <c s="70"/>
      <c s="70"/>
      <c s="70"/>
      <c s="70"/>
      <c s="70"/>
      <c s="70"/>
      <c s="70"/>
      <c s="70"/>
      <c s="70"/>
      <c s="70"/>
      <c s="70"/>
      <c s="70"/>
      <c s="70"/>
      <c s="70"/>
      <c s="70"/>
      <c s="70"/>
    </row>
    <row customHeight="1" ht="26.25">
      <c s="73" t="s">
        <v>2122</v>
      </c>
      <c s="73" t="s">
        <v>3036</v>
      </c>
      <c s="73"/>
      <c s="73" t="s">
        <v>2208</v>
      </c>
      <c s="73" t="s">
        <v>2124</v>
      </c>
      <c s="73" t="s">
        <v>2180</v>
      </c>
      <c s="73" t="s">
        <v>2182</v>
      </c>
      <c s="73" t="s">
        <v>2192</v>
      </c>
      <c s="73" t="s">
        <v>2122</v>
      </c>
      <c s="73" t="s">
        <v>3037</v>
      </c>
      <c s="73"/>
      <c s="72" t="s">
        <v>2125</v>
      </c>
      <c s="73" t="s">
        <v>2193</v>
      </c>
      <c s="73" t="s">
        <v>2183</v>
      </c>
      <c s="73" t="s">
        <v>2181</v>
      </c>
      <c s="73" t="s">
        <v>3038</v>
      </c>
      <c s="73" t="s">
        <v>2214</v>
      </c>
    </row>
    <row customHeight="1" ht="26.25">
      <c s="73"/>
      <c s="151" t="s">
        <v>3039</v>
      </c>
      <c s="151" t="s">
        <v>209</v>
      </c>
      <c s="73"/>
      <c s="73"/>
      <c s="73"/>
      <c s="73"/>
      <c s="73"/>
      <c s="73"/>
      <c s="151" t="s">
        <v>3039</v>
      </c>
      <c s="151" t="s">
        <v>209</v>
      </c>
      <c s="72"/>
      <c s="73"/>
      <c s="73"/>
      <c s="73"/>
      <c s="109"/>
      <c s="73"/>
    </row>
    <row customHeight="1" ht="17.25">
      <c s="75" t="s">
        <v>3040</v>
      </c>
      <c s="293">
        <f>SUM(B7:B11)</f>
        <v>7687</v>
      </c>
      <c s="293">
        <f>SUM(C7:C11)</f>
        <v>9327</v>
      </c>
      <c s="293">
        <f>SUM(D7:D11)</f>
        <v>8715</v>
      </c>
      <c s="293">
        <f>SUM(E7:E11)</f>
        <v>35</v>
      </c>
      <c s="293">
        <f>SUM(F7:F11)</f>
        <v>0</v>
      </c>
      <c s="293">
        <f>SUM(G7:G11)</f>
        <v>0</v>
      </c>
      <c s="293">
        <f>SUM(H7:H11)</f>
        <v>0</v>
      </c>
      <c s="75" t="s">
        <v>3041</v>
      </c>
      <c s="293">
        <f>SUM(J7:J11)</f>
        <v>8328</v>
      </c>
      <c s="293">
        <f>SUM(K7:K11)</f>
        <v>8615</v>
      </c>
      <c s="293">
        <f>SUM(L7:L11)</f>
        <v>0</v>
      </c>
      <c s="293">
        <f>SUM(M7:M11)</f>
        <v>0</v>
      </c>
      <c s="293">
        <f>SUM(N7:N11)</f>
        <v>254</v>
      </c>
      <c s="358">
        <f>SUM(O7:O11)</f>
        <v>0</v>
      </c>
      <c s="293">
        <f>P8</f>
        <v>0</v>
      </c>
      <c s="322">
        <f>SUM(C6:H6)-SUM(K6:P6)</f>
        <v>9208</v>
      </c>
    </row>
    <row customHeight="1" ht="17.25">
      <c s="55" t="s">
        <v>3042</v>
      </c>
      <c s="331">
        <v>4711</v>
      </c>
      <c s="331">
        <v>5884</v>
      </c>
      <c s="331">
        <v>5593</v>
      </c>
      <c s="331"/>
      <c s="331"/>
      <c s="331"/>
      <c s="331"/>
      <c s="55" t="s">
        <v>3043</v>
      </c>
      <c s="331">
        <v>5894</v>
      </c>
      <c s="331">
        <v>5869</v>
      </c>
      <c s="331"/>
      <c s="331"/>
      <c s="331">
        <v>60</v>
      </c>
      <c s="331"/>
      <c s="318"/>
      <c s="322">
        <f>SUM(C7:H7)-SUM(K7:P7)</f>
        <v>5548</v>
      </c>
    </row>
    <row customHeight="1" ht="17.25">
      <c s="55" t="s">
        <v>3044</v>
      </c>
      <c s="331">
        <v>195</v>
      </c>
      <c s="331">
        <v>237</v>
      </c>
      <c s="331">
        <v>504</v>
      </c>
      <c s="331"/>
      <c s="331"/>
      <c s="331"/>
      <c s="331"/>
      <c s="55" t="s">
        <v>3045</v>
      </c>
      <c s="331">
        <v>121</v>
      </c>
      <c s="331">
        <v>111</v>
      </c>
      <c s="331"/>
      <c s="331"/>
      <c s="331">
        <v>19</v>
      </c>
      <c s="331"/>
      <c s="331"/>
      <c s="322">
        <f>SUM(C8:H8)-SUM(K8:P8)</f>
        <v>611</v>
      </c>
    </row>
    <row customHeight="1" ht="17.25">
      <c s="55" t="s">
        <v>3046</v>
      </c>
      <c s="331">
        <v>2564</v>
      </c>
      <c s="331">
        <v>2915</v>
      </c>
      <c s="331">
        <v>2319</v>
      </c>
      <c s="331"/>
      <c s="331"/>
      <c s="331"/>
      <c s="331"/>
      <c s="55" t="s">
        <v>3047</v>
      </c>
      <c s="331">
        <v>2200</v>
      </c>
      <c s="331">
        <v>2466</v>
      </c>
      <c s="331"/>
      <c s="331"/>
      <c s="331">
        <v>8</v>
      </c>
      <c s="331"/>
      <c s="297"/>
      <c s="322">
        <f>SUM(C9:H9)-SUM(K9:P9)</f>
        <v>2760</v>
      </c>
    </row>
    <row customHeight="1" ht="17.25">
      <c s="55" t="s">
        <v>3048</v>
      </c>
      <c s="331">
        <v>131</v>
      </c>
      <c s="331">
        <v>229</v>
      </c>
      <c s="331">
        <v>176</v>
      </c>
      <c s="331">
        <v>35</v>
      </c>
      <c s="331"/>
      <c s="331"/>
      <c s="331"/>
      <c s="55" t="s">
        <v>3049</v>
      </c>
      <c s="331">
        <v>92</v>
      </c>
      <c s="331">
        <v>148</v>
      </c>
      <c s="331"/>
      <c s="331"/>
      <c s="331">
        <v>167</v>
      </c>
      <c s="331"/>
      <c s="297"/>
      <c s="322">
        <f>SUM(C10:H10)-SUM(K10:P10)</f>
        <v>125</v>
      </c>
    </row>
    <row customHeight="1" ht="17.25">
      <c s="55" t="s">
        <v>3050</v>
      </c>
      <c s="331">
        <v>86</v>
      </c>
      <c s="331">
        <v>62</v>
      </c>
      <c s="331">
        <v>123</v>
      </c>
      <c s="331"/>
      <c s="331"/>
      <c s="331"/>
      <c s="331"/>
      <c s="55" t="s">
        <v>3051</v>
      </c>
      <c s="331">
        <v>21</v>
      </c>
      <c s="331">
        <v>21</v>
      </c>
      <c s="331"/>
      <c s="331"/>
      <c s="331"/>
      <c s="331"/>
      <c s="297"/>
      <c s="322">
        <f>SUM(C11:H11)-SUM(K11:P11)</f>
        <v>164</v>
      </c>
    </row>
  </sheetData>
  <sheetProtection autoFilter="0" sort="1" allowResizeRows="1" allowResizeColumns="1" objects="1" allowDragInsertRows="1" allowDragInsertColumns="1" insertRows="1" insertColumns="1" deleteRows="1" deleteColumns="1"/>
  <mergeCells count="18">
    <mergeCell ref="A4:A5"/>
    <mergeCell ref="B4:C4"/>
    <mergeCell ref="D4:D5"/>
    <mergeCell ref="E4:E5"/>
    <mergeCell ref="F4:F5"/>
    <mergeCell ref="G4:G5"/>
    <mergeCell ref="H4:H5"/>
    <mergeCell ref="I4:I5"/>
    <mergeCell ref="J4:K4"/>
    <mergeCell ref="L4:L5"/>
    <mergeCell ref="M4:M5"/>
    <mergeCell ref="N4:N5"/>
    <mergeCell ref="O4:O5"/>
    <mergeCell ref="Q4:Q5"/>
    <mergeCell ref="P4:P5"/>
    <mergeCell ref="A1:Q1"/>
    <mergeCell ref="A2:Q2"/>
    <mergeCell ref="A3:Q3"/>
  </mergeCells>
  <dataValidations count="1">
    <dataValidation type="decimal" allowBlank="1" showInputMessage="1" showErrorMessage="1" sqref="B6:H11 J6:Q11">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38028-F79B-AB08-12B8-736569D058A8}"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262" width="21.003906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8" t="s">
        <v>3052</v>
      </c>
      <c s="68"/>
      <c s="68"/>
      <c s="68"/>
      <c s="68"/>
    </row>
    <row customHeight="1" ht="19.5">
      <c s="65"/>
      <c s="65"/>
      <c s="65"/>
      <c s="65"/>
      <c s="65"/>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EE698-65E8-00E6-AF58-8BFCFAAED297}" mc:Ignorable="x14ac">
  <dimension ref="A1:H48"/>
  <sheetViews>
    <sheetView defaultGridColor="0" colorId="8" topLeftCell="A1" showGridLines="0" workbookViewId="0" showZeros="0">
      <selection activeCell="A1" sqref="A1:H1"/>
    </sheetView>
  </sheetViews>
  <sheetFormatPr defaultColWidth="9.125" customHeight="1" defaultRowHeight="12.75"/>
  <cols>
    <col min="1" max="1" style="262" width="33.50390625" customWidth="1"/>
    <col min="2" max="2" style="262" width="13.75390625" customWidth="1"/>
    <col min="3" max="4" style="262" width="14.00390625" customWidth="1"/>
    <col min="5" max="5" style="262" width="29.25390625" customWidth="1"/>
    <col min="6" max="8" style="262" width="13.75390625" customWidth="1"/>
  </cols>
  <sheetData>
    <row customHeight="1" ht="33.75">
      <c s="312" t="str">
        <f>'##BASEINFO'!$B$2&amp;"度"&amp;'##BASEINFO'!$B$7&amp;"乡镇一般预算收支决算录入表"</f>
        <v>2010年度芷江侗族自治县乡镇一般预算收支决算录入表</v>
      </c>
      <c s="69"/>
      <c s="69"/>
      <c s="69"/>
      <c s="69"/>
      <c s="69"/>
      <c s="69"/>
      <c s="69"/>
    </row>
    <row customHeight="1" ht="17.25">
      <c s="70" t="s">
        <v>194</v>
      </c>
      <c s="70"/>
      <c s="70"/>
      <c s="70"/>
      <c s="70"/>
      <c s="70"/>
      <c s="70"/>
      <c s="70"/>
    </row>
    <row customHeight="1" ht="17.25">
      <c s="121" t="s">
        <v>206</v>
      </c>
      <c s="121"/>
      <c s="121"/>
      <c s="121"/>
      <c s="121"/>
      <c s="121"/>
      <c s="121"/>
      <c s="121"/>
    </row>
    <row customHeight="1" ht="27">
      <c s="122" t="s">
        <v>2122</v>
      </c>
      <c s="122" t="s">
        <v>2227</v>
      </c>
      <c s="122" t="s">
        <v>209</v>
      </c>
      <c s="123" t="s">
        <v>3053</v>
      </c>
      <c s="122" t="s">
        <v>2122</v>
      </c>
      <c s="122" t="s">
        <v>2227</v>
      </c>
      <c s="122" t="s">
        <v>209</v>
      </c>
      <c s="123" t="s">
        <v>3053</v>
      </c>
    </row>
    <row customHeight="1" ht="17.25">
      <c s="194" t="s">
        <v>3054</v>
      </c>
      <c s="293">
        <f>SUM(B6:B26)</f>
        <v>0</v>
      </c>
      <c s="293">
        <f>SUM(C6:C26)</f>
        <v>0</v>
      </c>
      <c s="293">
        <f>SUM(D6:D26)</f>
        <v>0</v>
      </c>
      <c s="55" t="s">
        <v>3055</v>
      </c>
      <c s="297">
        <v>2409</v>
      </c>
      <c s="297">
        <v>2409</v>
      </c>
      <c s="297"/>
    </row>
    <row customHeight="1" ht="17.25">
      <c s="55" t="s">
        <v>3056</v>
      </c>
      <c s="297"/>
      <c s="297"/>
      <c s="297"/>
      <c s="55" t="s">
        <v>3057</v>
      </c>
      <c s="297"/>
      <c s="297"/>
      <c s="297"/>
    </row>
    <row customHeight="1" ht="17.25">
      <c s="55" t="s">
        <v>3058</v>
      </c>
      <c s="297"/>
      <c s="297"/>
      <c s="297"/>
      <c s="55" t="s">
        <v>3059</v>
      </c>
      <c s="297"/>
      <c s="297"/>
      <c s="297"/>
    </row>
    <row customHeight="1" ht="17.25">
      <c s="55" t="s">
        <v>3060</v>
      </c>
      <c s="297"/>
      <c s="297"/>
      <c s="297"/>
      <c s="55" t="s">
        <v>3061</v>
      </c>
      <c s="297"/>
      <c s="297"/>
      <c s="297"/>
    </row>
    <row customHeight="1" ht="17.25">
      <c s="55" t="s">
        <v>3062</v>
      </c>
      <c s="297"/>
      <c s="297"/>
      <c s="297"/>
      <c s="55" t="s">
        <v>3063</v>
      </c>
      <c s="297"/>
      <c s="297"/>
      <c s="297"/>
    </row>
    <row customHeight="1" ht="17.25">
      <c s="55" t="s">
        <v>3064</v>
      </c>
      <c s="297"/>
      <c s="297"/>
      <c s="297"/>
      <c s="55" t="s">
        <v>3065</v>
      </c>
      <c s="297">
        <v>5</v>
      </c>
      <c s="297">
        <v>5</v>
      </c>
      <c s="297"/>
    </row>
    <row customHeight="1" ht="17.25">
      <c s="55" t="s">
        <v>3066</v>
      </c>
      <c s="297"/>
      <c s="297"/>
      <c s="297"/>
      <c s="55" t="s">
        <v>3067</v>
      </c>
      <c s="297">
        <v>86</v>
      </c>
      <c s="297">
        <v>86</v>
      </c>
      <c s="297"/>
    </row>
    <row customHeight="1" ht="17.25">
      <c s="55" t="s">
        <v>3068</v>
      </c>
      <c s="297"/>
      <c s="297"/>
      <c s="297"/>
      <c s="55" t="s">
        <v>3069</v>
      </c>
      <c s="297">
        <v>65</v>
      </c>
      <c s="297">
        <v>65</v>
      </c>
      <c s="297"/>
    </row>
    <row customHeight="1" ht="17.25">
      <c s="55" t="s">
        <v>3070</v>
      </c>
      <c s="297"/>
      <c s="297"/>
      <c s="297"/>
      <c s="55" t="s">
        <v>3071</v>
      </c>
      <c s="297">
        <v>23</v>
      </c>
      <c s="297">
        <v>23</v>
      </c>
      <c s="297"/>
    </row>
    <row customHeight="1" ht="17.25">
      <c s="55" t="s">
        <v>3072</v>
      </c>
      <c s="297"/>
      <c s="297"/>
      <c s="297"/>
      <c s="55" t="s">
        <v>3073</v>
      </c>
      <c s="297"/>
      <c s="297"/>
      <c s="297"/>
    </row>
    <row customHeight="1" ht="17.25">
      <c s="55" t="s">
        <v>3074</v>
      </c>
      <c s="297"/>
      <c s="297"/>
      <c s="297"/>
      <c s="55" t="s">
        <v>3075</v>
      </c>
      <c s="297">
        <v>220</v>
      </c>
      <c s="297">
        <v>220</v>
      </c>
      <c s="297"/>
    </row>
    <row customHeight="1" ht="17.25">
      <c s="55" t="s">
        <v>3076</v>
      </c>
      <c s="297"/>
      <c s="297"/>
      <c s="297"/>
      <c s="55" t="s">
        <v>3077</v>
      </c>
      <c s="297">
        <v>1600</v>
      </c>
      <c s="297">
        <v>1600</v>
      </c>
      <c s="297"/>
    </row>
    <row customHeight="1" ht="17.25">
      <c s="55" t="s">
        <v>3078</v>
      </c>
      <c s="297"/>
      <c s="297"/>
      <c s="297"/>
      <c s="55" t="s">
        <v>3079</v>
      </c>
      <c s="297">
        <v>44</v>
      </c>
      <c s="297">
        <v>44</v>
      </c>
      <c s="297"/>
    </row>
    <row customHeight="1" ht="17.25">
      <c s="55" t="s">
        <v>3080</v>
      </c>
      <c s="297"/>
      <c s="297"/>
      <c s="297"/>
      <c s="55" t="s">
        <v>3081</v>
      </c>
      <c s="297">
        <v>53</v>
      </c>
      <c s="297">
        <v>53</v>
      </c>
      <c s="297"/>
    </row>
    <row customHeight="1" ht="17.25">
      <c s="55" t="s">
        <v>3082</v>
      </c>
      <c s="297"/>
      <c s="297"/>
      <c s="297"/>
      <c s="55" t="s">
        <v>3083</v>
      </c>
      <c s="297">
        <v>23</v>
      </c>
      <c s="297">
        <v>23</v>
      </c>
      <c s="297"/>
    </row>
    <row customHeight="1" ht="17.25">
      <c s="55" t="s">
        <v>3084</v>
      </c>
      <c s="297"/>
      <c s="297"/>
      <c s="297"/>
      <c s="55" t="s">
        <v>3085</v>
      </c>
      <c s="297"/>
      <c s="297"/>
      <c s="297"/>
    </row>
    <row customHeight="1" ht="17.25">
      <c s="55" t="s">
        <v>3086</v>
      </c>
      <c s="297"/>
      <c s="297"/>
      <c s="297"/>
      <c s="55" t="s">
        <v>3087</v>
      </c>
      <c s="297"/>
      <c s="297"/>
      <c s="297"/>
    </row>
    <row customHeight="1" ht="17.25">
      <c s="55" t="s">
        <v>3088</v>
      </c>
      <c s="297"/>
      <c s="297"/>
      <c s="297"/>
      <c s="55" t="s">
        <v>3089</v>
      </c>
      <c s="297">
        <v>20</v>
      </c>
      <c s="297">
        <v>20</v>
      </c>
      <c s="297"/>
    </row>
    <row customHeight="1" ht="17.25">
      <c s="55" t="s">
        <v>3090</v>
      </c>
      <c s="297"/>
      <c s="297"/>
      <c s="297"/>
      <c s="55" t="s">
        <v>3091</v>
      </c>
      <c s="297"/>
      <c s="297"/>
      <c s="297"/>
    </row>
    <row customHeight="1" ht="17.25">
      <c s="55" t="s">
        <v>3092</v>
      </c>
      <c s="297"/>
      <c s="297"/>
      <c s="297"/>
      <c s="55" t="s">
        <v>3093</v>
      </c>
      <c s="297">
        <v>2</v>
      </c>
      <c s="297">
        <v>2</v>
      </c>
      <c s="297"/>
    </row>
    <row customHeight="1" ht="17.25">
      <c s="55" t="s">
        <v>3094</v>
      </c>
      <c s="297"/>
      <c s="297"/>
      <c s="297"/>
      <c s="55" t="s">
        <v>3095</v>
      </c>
      <c s="297"/>
      <c s="297"/>
      <c s="297"/>
    </row>
    <row customHeight="1" ht="17.25">
      <c s="55" t="s">
        <v>3096</v>
      </c>
      <c s="297"/>
      <c s="297"/>
      <c s="297"/>
      <c s="55" t="s">
        <v>3097</v>
      </c>
      <c s="297"/>
      <c s="297"/>
      <c s="297"/>
    </row>
    <row customHeight="1" ht="17.25">
      <c s="194" t="s">
        <v>3098</v>
      </c>
      <c s="293">
        <f>SUM(B28:B33)</f>
        <v>0</v>
      </c>
      <c s="293">
        <f>SUM(C28:C33)</f>
        <v>0</v>
      </c>
      <c s="293">
        <f>SUM(D28:D33)</f>
        <v>0</v>
      </c>
      <c s="55" t="s">
        <v>3099</v>
      </c>
      <c s="297">
        <v>138</v>
      </c>
      <c s="297">
        <v>138</v>
      </c>
      <c s="297"/>
    </row>
    <row customHeight="1" ht="17.25">
      <c s="55" t="s">
        <v>3100</v>
      </c>
      <c s="297"/>
      <c s="297"/>
      <c s="297"/>
      <c s="55"/>
      <c s="128"/>
      <c s="128"/>
      <c s="128"/>
    </row>
    <row customHeight="1" ht="17.25">
      <c s="55" t="s">
        <v>3101</v>
      </c>
      <c s="297"/>
      <c s="297"/>
      <c s="297"/>
      <c s="144"/>
      <c s="145"/>
      <c s="128"/>
      <c s="128"/>
    </row>
    <row customHeight="1" ht="17.25">
      <c s="55" t="s">
        <v>3102</v>
      </c>
      <c s="297"/>
      <c s="297"/>
      <c s="297"/>
      <c s="144"/>
      <c s="145"/>
      <c s="128"/>
      <c s="128"/>
    </row>
    <row customHeight="1" ht="17.25">
      <c s="55" t="s">
        <v>3103</v>
      </c>
      <c s="297"/>
      <c s="297"/>
      <c s="297"/>
      <c s="144"/>
      <c s="145"/>
      <c s="128"/>
      <c s="128"/>
    </row>
    <row customHeight="1" ht="17.25">
      <c s="55" t="s">
        <v>3104</v>
      </c>
      <c s="297"/>
      <c s="297"/>
      <c s="297"/>
      <c s="144"/>
      <c s="145"/>
      <c s="128"/>
      <c s="128"/>
    </row>
    <row customHeight="1" ht="17.25">
      <c s="55" t="s">
        <v>3105</v>
      </c>
      <c s="297"/>
      <c s="297"/>
      <c s="297"/>
      <c s="144"/>
      <c s="145"/>
      <c s="128"/>
      <c s="128"/>
    </row>
    <row customHeight="1" ht="17.25">
      <c s="75" t="s">
        <v>210</v>
      </c>
      <c s="327">
        <f>B5+B27</f>
        <v>0</v>
      </c>
      <c s="327">
        <f>C5+C27</f>
        <v>0</v>
      </c>
      <c s="293">
        <f>D5+D27</f>
        <v>0</v>
      </c>
      <c s="75" t="s">
        <v>999</v>
      </c>
      <c s="293">
        <f>SUM(F5:F27)</f>
        <v>4688</v>
      </c>
      <c s="293">
        <f>SUM(G5:G27)</f>
        <v>4688</v>
      </c>
      <c s="293">
        <f>SUM(H5:H27)</f>
        <v>0</v>
      </c>
    </row>
    <row customHeight="1" ht="17.25">
      <c s="95" t="s">
        <v>2124</v>
      </c>
      <c s="147"/>
      <c s="297">
        <v>4688</v>
      </c>
      <c s="324"/>
      <c s="194" t="s">
        <v>2183</v>
      </c>
      <c s="184"/>
      <c s="297"/>
      <c s="297"/>
    </row>
    <row customHeight="1" ht="17.25">
      <c s="92" t="s">
        <v>3106</v>
      </c>
      <c s="147"/>
      <c s="297"/>
      <c s="324"/>
      <c s="194"/>
      <c s="128"/>
      <c s="128"/>
      <c s="128"/>
    </row>
    <row customHeight="1" ht="17.25">
      <c s="95" t="s">
        <v>3107</v>
      </c>
      <c s="147"/>
      <c s="297"/>
      <c s="324"/>
      <c s="194" t="s">
        <v>3108</v>
      </c>
      <c s="184"/>
      <c s="297"/>
      <c s="297"/>
    </row>
    <row customHeight="1" ht="17.25">
      <c s="95" t="s">
        <v>2208</v>
      </c>
      <c s="147"/>
      <c s="297"/>
      <c s="324"/>
      <c s="194"/>
      <c s="128"/>
      <c s="128"/>
      <c s="128"/>
    </row>
    <row customHeight="1" ht="17.25">
      <c s="95" t="s">
        <v>2209</v>
      </c>
      <c s="147"/>
      <c s="297"/>
      <c s="324"/>
      <c s="194" t="s">
        <v>2210</v>
      </c>
      <c s="184"/>
      <c s="297"/>
      <c s="297"/>
    </row>
    <row customHeight="1" ht="17.25">
      <c s="95" t="s">
        <v>2272</v>
      </c>
      <c s="147"/>
      <c s="293">
        <f>SUM(C41:C44)</f>
        <v>0</v>
      </c>
      <c s="322">
        <f>SUM(D41:D44)</f>
        <v>0</v>
      </c>
      <c s="194" t="s">
        <v>2212</v>
      </c>
      <c s="184"/>
      <c s="297"/>
      <c s="297"/>
    </row>
    <row customHeight="1" ht="17.25">
      <c s="92" t="s">
        <v>2213</v>
      </c>
      <c s="147"/>
      <c s="297"/>
      <c s="324"/>
      <c s="194"/>
      <c s="128"/>
      <c s="128"/>
      <c s="128"/>
    </row>
    <row customHeight="1" ht="17.25">
      <c s="92" t="s">
        <v>2215</v>
      </c>
      <c s="147"/>
      <c s="297"/>
      <c s="324"/>
      <c s="208"/>
      <c s="128"/>
      <c s="128"/>
      <c s="128"/>
    </row>
    <row customHeight="1" ht="17.25">
      <c s="55" t="s">
        <v>2217</v>
      </c>
      <c s="209"/>
      <c s="318"/>
      <c s="297"/>
      <c s="55"/>
      <c s="128"/>
      <c s="128"/>
      <c s="128"/>
    </row>
    <row customHeight="1" ht="17.25">
      <c s="55" t="s">
        <v>2219</v>
      </c>
      <c s="147"/>
      <c s="297"/>
      <c s="297"/>
      <c s="55"/>
      <c s="128"/>
      <c s="128"/>
      <c s="128"/>
    </row>
    <row customHeight="1" ht="17.25">
      <c s="194" t="s">
        <v>2220</v>
      </c>
      <c s="147"/>
      <c s="293">
        <f>SUM(C46:C47)</f>
        <v>0</v>
      </c>
      <c s="293">
        <f>SUM(D46:D47)</f>
        <v>0</v>
      </c>
      <c s="55"/>
      <c s="128"/>
      <c s="128"/>
      <c s="128"/>
    </row>
    <row customHeight="1" ht="17.25">
      <c s="55" t="s">
        <v>2221</v>
      </c>
      <c s="147"/>
      <c s="297"/>
      <c s="297"/>
      <c s="194" t="s">
        <v>2214</v>
      </c>
      <c s="184"/>
      <c s="293">
        <f>C48-G34-G35-G37-G39-G40</f>
        <v>0</v>
      </c>
      <c s="293">
        <f>D48-H34-H35-H37-H39-H40</f>
        <v>0</v>
      </c>
    </row>
    <row customHeight="1" ht="17.25">
      <c s="55" t="s">
        <v>2222</v>
      </c>
      <c s="147"/>
      <c s="297"/>
      <c s="297"/>
      <c s="55" t="s">
        <v>3109</v>
      </c>
      <c s="184"/>
      <c s="297"/>
      <c s="297"/>
    </row>
    <row customHeight="1" ht="17.25">
      <c s="75" t="s">
        <v>2223</v>
      </c>
      <c s="147"/>
      <c s="293">
        <f>SUM(C34,C35,C37,C38,C39,C40,C45)</f>
        <v>4688</v>
      </c>
      <c s="293">
        <f>SUM(D34,D35,D37,D38,D39,D40,D45)</f>
        <v>0</v>
      </c>
      <c s="75" t="s">
        <v>2224</v>
      </c>
      <c s="184"/>
      <c s="293">
        <f>SUM(G34:G35,G37,G39:G40,G46)</f>
        <v>4688</v>
      </c>
      <c s="293">
        <f>SUM(H34:H35,H37,H39:H40,H46)</f>
        <v>0</v>
      </c>
    </row>
  </sheetData>
  <sheetProtection autoFilter="0" sort="1" allowResizeRows="1" allowResizeColumns="1" objects="1" allowDragInsertRows="1" allowDragInsertColumns="1" insertRows="1" insertColumns="1" deleteRows="1" deleteColumns="1"/>
  <mergeCells count="3">
    <mergeCell ref="A1:H1"/>
    <mergeCell ref="A2:H2"/>
    <mergeCell ref="A3:H3"/>
  </mergeCells>
  <dataValidations count="1">
    <dataValidation type="decimal" allowBlank="1" showInputMessage="1" showErrorMessage="1" sqref="B5:D34 F5:H27 F34:H34 C35:D48 G35:H35 G37:H37 G39:H40 G46:H48">
      <formula1>-99999999999999</formula1>
      <formula2>99999999999999</formula2>
    </dataValidation>
  </dataValidations>
  <printOptions gridLines="1" horizontalCentered="1"/>
  <pageMargins left="3.00" right="2.00" top="1.00" bottom="1.00" header="0.00" footer="0.00"/>
  <pageSetup pageOrder="overThenDown" orientation="landscape" blackAndWhite="1"/>
  <headerFooter>
    <oddHeader>&amp;L&amp;C@$&amp;R</oddHeader>
    <oddFooter>&amp;L&amp;C@&amp;- &amp;P&amp;-$&amp;R</oddFooter>
    <evenHeader>&amp;L&amp;C@$&amp;R</evenHeader>
    <evenFooter>&amp;L&amp;C@&amp;- &amp;P&amp;-$&amp;R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83AD8-D024-BFD8-60C8-D56E844CFEE8}" mc:Ignorable="x14ac">
  <dimension ref="A1:H276"/>
  <sheetViews>
    <sheetView defaultGridColor="0" colorId="8" topLeftCell="A1" workbookViewId="0" showZeros="0">
      <selection activeCell="A1" sqref="A1:H1"/>
    </sheetView>
  </sheetViews>
  <sheetFormatPr defaultColWidth="9.125" customHeight="1" defaultRowHeight="12.75"/>
  <cols>
    <col min="1" max="1" style="427" width="39.125" customWidth="1"/>
    <col min="2" max="4" style="427" width="13.625" customWidth="1"/>
    <col min="5" max="5" style="427" width="51.875" customWidth="1"/>
    <col min="6" max="8" style="427" width="14.125" customWidth="1"/>
  </cols>
  <sheetData>
    <row customHeight="1" ht="33.75">
      <c s="312" t="str">
        <f>'##BASEINFO'!$B$2&amp;"度"&amp;'##BASEINFO'!$B$7&amp;"乡镇政府性基金收支决算录入表"</f>
        <v>2010年度芷江侗族自治县乡镇政府性基金收支决算录入表</v>
      </c>
      <c s="69"/>
      <c s="69"/>
      <c s="69"/>
      <c s="69"/>
      <c s="69"/>
      <c s="69"/>
      <c s="69"/>
    </row>
    <row customHeight="1" ht="17.25">
      <c s="120" t="s">
        <v>196</v>
      </c>
      <c s="120"/>
      <c s="120"/>
      <c s="120"/>
      <c s="120"/>
      <c s="120"/>
      <c s="120"/>
      <c s="120"/>
    </row>
    <row customHeight="1" ht="17.25">
      <c s="120" t="s">
        <v>206</v>
      </c>
      <c s="120"/>
      <c s="120"/>
      <c s="120"/>
      <c s="120"/>
      <c s="120"/>
      <c s="120"/>
      <c s="120"/>
    </row>
    <row customHeight="1" ht="28.5">
      <c s="151" t="s">
        <v>2122</v>
      </c>
      <c s="94" t="s">
        <v>2227</v>
      </c>
      <c s="94" t="s">
        <v>209</v>
      </c>
      <c s="185" t="s">
        <v>3053</v>
      </c>
      <c s="75" t="s">
        <v>2122</v>
      </c>
      <c s="94" t="s">
        <v>2227</v>
      </c>
      <c s="94" t="s">
        <v>209</v>
      </c>
      <c s="185" t="s">
        <v>3053</v>
      </c>
    </row>
    <row customHeight="1" ht="17.25">
      <c s="125"/>
      <c s="128"/>
      <c s="128"/>
      <c s="128"/>
      <c s="188" t="s">
        <v>1000</v>
      </c>
      <c s="293">
        <f>F6</f>
        <v>0</v>
      </c>
      <c s="293">
        <f>G6</f>
        <v>0</v>
      </c>
      <c s="293">
        <f>H6</f>
        <v>0</v>
      </c>
    </row>
    <row customHeight="1" ht="17.25">
      <c s="125"/>
      <c s="128"/>
      <c s="128"/>
      <c s="128"/>
      <c s="188" t="s">
        <v>1092</v>
      </c>
      <c s="293">
        <f>F7</f>
        <v>0</v>
      </c>
      <c s="293">
        <f>G7</f>
        <v>0</v>
      </c>
      <c s="293">
        <f>H7</f>
        <v>0</v>
      </c>
    </row>
    <row customHeight="1" ht="17.25">
      <c s="186" t="s">
        <v>2305</v>
      </c>
      <c s="293">
        <f>SUM(B8:B10)</f>
        <v>0</v>
      </c>
      <c s="293">
        <f>SUM(C8:C10)</f>
        <v>0</v>
      </c>
      <c s="293">
        <f>SUM(D8:D10)</f>
        <v>0</v>
      </c>
      <c s="189" t="s">
        <v>2306</v>
      </c>
      <c s="297"/>
      <c s="297"/>
      <c s="297"/>
    </row>
    <row customHeight="1" ht="17.25">
      <c s="187" t="s">
        <v>2307</v>
      </c>
      <c s="297"/>
      <c s="297"/>
      <c s="297"/>
      <c s="189"/>
      <c s="128"/>
      <c s="128"/>
      <c s="128"/>
    </row>
    <row customHeight="1" ht="17.25">
      <c s="187" t="s">
        <v>2308</v>
      </c>
      <c s="297"/>
      <c s="297"/>
      <c s="297"/>
      <c s="189"/>
      <c s="128"/>
      <c s="128"/>
      <c s="128"/>
    </row>
    <row customHeight="1" ht="17.25">
      <c s="187" t="s">
        <v>2309</v>
      </c>
      <c s="297"/>
      <c s="297"/>
      <c s="297"/>
      <c s="188"/>
      <c s="128"/>
      <c s="128"/>
      <c s="128"/>
    </row>
    <row customHeight="1" ht="17.25">
      <c s="92"/>
      <c s="128"/>
      <c s="128"/>
      <c s="128"/>
      <c s="103" t="s">
        <v>1191</v>
      </c>
      <c s="293">
        <f>F12</f>
        <v>0</v>
      </c>
      <c s="293">
        <f>G12</f>
        <v>0</v>
      </c>
      <c s="293">
        <f>H12</f>
        <v>0</v>
      </c>
    </row>
    <row customHeight="1" ht="17.25">
      <c s="92"/>
      <c s="128"/>
      <c s="128"/>
      <c s="128"/>
      <c s="188" t="s">
        <v>1235</v>
      </c>
      <c s="293">
        <f>F13</f>
        <v>0</v>
      </c>
      <c s="293">
        <f>G13</f>
        <v>0</v>
      </c>
      <c s="293">
        <f>H13</f>
        <v>0</v>
      </c>
    </row>
    <row customHeight="1" ht="17.25">
      <c s="186" t="s">
        <v>2310</v>
      </c>
      <c s="297"/>
      <c s="297"/>
      <c s="297"/>
      <c s="189" t="s">
        <v>2311</v>
      </c>
      <c s="297"/>
      <c s="297"/>
      <c s="297"/>
    </row>
    <row customHeight="1" ht="17.25">
      <c s="92"/>
      <c s="128"/>
      <c s="128"/>
      <c s="128"/>
      <c s="103" t="s">
        <v>1264</v>
      </c>
      <c s="293">
        <f>SUM(F15,F22)</f>
        <v>0</v>
      </c>
      <c s="293">
        <f>SUM(G15,G22)</f>
        <v>0</v>
      </c>
      <c s="293">
        <f>SUM(H15,H22)</f>
        <v>0</v>
      </c>
    </row>
    <row customHeight="1" ht="17.25">
      <c s="91" t="s">
        <v>2312</v>
      </c>
      <c s="297"/>
      <c s="297"/>
      <c s="297"/>
      <c s="103" t="s">
        <v>2313</v>
      </c>
      <c s="293">
        <f>SUM(F16:F21)</f>
        <v>0</v>
      </c>
      <c s="293">
        <f>SUM(G16:G21)</f>
        <v>0</v>
      </c>
      <c s="293">
        <f>SUM(H16:H21)</f>
        <v>0</v>
      </c>
    </row>
    <row customHeight="1" ht="17.25">
      <c s="92"/>
      <c s="128"/>
      <c s="128"/>
      <c s="128"/>
      <c s="134" t="s">
        <v>1305</v>
      </c>
      <c s="297"/>
      <c s="297"/>
      <c s="297"/>
    </row>
    <row customHeight="1" ht="17.25">
      <c s="92"/>
      <c s="128"/>
      <c s="128"/>
      <c s="128"/>
      <c s="134" t="s">
        <v>1306</v>
      </c>
      <c s="297"/>
      <c s="297"/>
      <c s="297"/>
    </row>
    <row customHeight="1" ht="17.25">
      <c s="92"/>
      <c s="128"/>
      <c s="128"/>
      <c s="128"/>
      <c s="134" t="s">
        <v>1307</v>
      </c>
      <c s="297"/>
      <c s="297"/>
      <c s="297"/>
    </row>
    <row customHeight="1" ht="17.25">
      <c s="92"/>
      <c s="128"/>
      <c s="128"/>
      <c s="128"/>
      <c s="134" t="s">
        <v>1308</v>
      </c>
      <c s="297"/>
      <c s="297"/>
      <c s="297"/>
    </row>
    <row customHeight="1" ht="17.25">
      <c s="92"/>
      <c s="128"/>
      <c s="128"/>
      <c s="128"/>
      <c s="134" t="s">
        <v>1309</v>
      </c>
      <c s="297"/>
      <c s="297"/>
      <c s="297"/>
    </row>
    <row customHeight="1" ht="17.25">
      <c s="92"/>
      <c s="128"/>
      <c s="128"/>
      <c s="128"/>
      <c s="134" t="s">
        <v>2315</v>
      </c>
      <c s="297"/>
      <c s="297"/>
      <c s="297"/>
    </row>
    <row customHeight="1" ht="17.25">
      <c s="91" t="s">
        <v>2316</v>
      </c>
      <c s="297"/>
      <c s="297"/>
      <c s="297"/>
      <c s="103" t="s">
        <v>2317</v>
      </c>
      <c s="293">
        <f>SUM(F23:F28)</f>
        <v>0</v>
      </c>
      <c s="293">
        <f>SUM(G23:G28)</f>
        <v>0</v>
      </c>
      <c s="293">
        <f>SUM(H23:H28)</f>
        <v>0</v>
      </c>
    </row>
    <row customHeight="1" ht="17.25">
      <c s="92"/>
      <c s="128"/>
      <c s="128"/>
      <c s="128"/>
      <c s="134" t="s">
        <v>1305</v>
      </c>
      <c s="297"/>
      <c s="297"/>
      <c s="297"/>
    </row>
    <row customHeight="1" ht="17.25">
      <c s="92"/>
      <c s="128"/>
      <c s="128"/>
      <c s="128"/>
      <c s="134" t="s">
        <v>1306</v>
      </c>
      <c s="297"/>
      <c s="297"/>
      <c s="297"/>
    </row>
    <row customHeight="1" ht="17.25">
      <c s="92"/>
      <c s="128"/>
      <c s="128"/>
      <c s="128"/>
      <c s="134" t="s">
        <v>1307</v>
      </c>
      <c s="297"/>
      <c s="297"/>
      <c s="297"/>
    </row>
    <row customHeight="1" ht="17.25">
      <c s="92"/>
      <c s="128"/>
      <c s="128"/>
      <c s="128"/>
      <c s="134" t="s">
        <v>1308</v>
      </c>
      <c s="297"/>
      <c s="297"/>
      <c s="297"/>
    </row>
    <row customHeight="1" ht="17.25">
      <c s="92"/>
      <c s="128"/>
      <c s="128"/>
      <c s="128"/>
      <c s="134" t="s">
        <v>1309</v>
      </c>
      <c s="297"/>
      <c s="297"/>
      <c s="297"/>
    </row>
    <row customHeight="1" ht="17.25">
      <c s="92"/>
      <c s="128"/>
      <c s="128"/>
      <c s="128"/>
      <c s="189" t="s">
        <v>2319</v>
      </c>
      <c s="297"/>
      <c s="297"/>
      <c s="297"/>
    </row>
    <row customHeight="1" ht="17.25">
      <c s="92"/>
      <c s="128"/>
      <c s="128"/>
      <c s="128"/>
      <c s="188" t="s">
        <v>1312</v>
      </c>
      <c s="293">
        <f>SUM(F30)</f>
        <v>0</v>
      </c>
      <c s="293">
        <f>SUM(G30)</f>
        <v>0</v>
      </c>
      <c s="293">
        <f>SUM(H30)</f>
        <v>0</v>
      </c>
    </row>
    <row customHeight="1" ht="17.25">
      <c s="186" t="s">
        <v>2320</v>
      </c>
      <c s="297"/>
      <c s="297"/>
      <c s="297"/>
      <c s="188" t="s">
        <v>2321</v>
      </c>
      <c s="293">
        <f>SUM(F31:F36)</f>
        <v>0</v>
      </c>
      <c s="293">
        <f>SUM(G31:G36)</f>
        <v>0</v>
      </c>
      <c s="293">
        <f>SUM(H31:H36)</f>
        <v>0</v>
      </c>
    </row>
    <row customHeight="1" ht="17.25">
      <c s="92"/>
      <c s="128"/>
      <c s="128"/>
      <c s="128"/>
      <c s="189" t="s">
        <v>2323</v>
      </c>
      <c s="297"/>
      <c s="297"/>
      <c s="297"/>
    </row>
    <row customHeight="1" ht="17.25">
      <c s="92"/>
      <c s="128"/>
      <c s="128"/>
      <c s="128"/>
      <c s="189" t="s">
        <v>2324</v>
      </c>
      <c s="297"/>
      <c s="297"/>
      <c s="297"/>
    </row>
    <row customHeight="1" ht="17.25">
      <c s="92"/>
      <c s="128"/>
      <c s="128"/>
      <c s="128"/>
      <c s="189" t="s">
        <v>2325</v>
      </c>
      <c s="297"/>
      <c s="297"/>
      <c s="297"/>
    </row>
    <row customHeight="1" ht="17.25">
      <c s="92"/>
      <c s="128"/>
      <c s="128"/>
      <c s="128"/>
      <c s="189" t="s">
        <v>2326</v>
      </c>
      <c s="297"/>
      <c s="297"/>
      <c s="297"/>
    </row>
    <row customHeight="1" ht="17.25">
      <c s="92"/>
      <c s="128"/>
      <c s="128"/>
      <c s="128"/>
      <c s="189" t="s">
        <v>2327</v>
      </c>
      <c s="297"/>
      <c s="297"/>
      <c s="297"/>
    </row>
    <row customHeight="1" ht="17.25">
      <c s="92"/>
      <c s="128"/>
      <c s="128"/>
      <c s="128"/>
      <c s="189" t="s">
        <v>2328</v>
      </c>
      <c s="297"/>
      <c s="297"/>
      <c s="297"/>
    </row>
    <row customHeight="1" ht="17.25">
      <c s="92"/>
      <c s="128"/>
      <c s="128"/>
      <c s="128"/>
      <c s="103" t="s">
        <v>1359</v>
      </c>
      <c s="293">
        <f>SUM(F38,F41,F48)</f>
        <v>0</v>
      </c>
      <c s="293">
        <f>SUM(G38,G41,G48)</f>
        <v>0</v>
      </c>
      <c s="293">
        <f>SUM(H38,H41,H48)</f>
        <v>0</v>
      </c>
    </row>
    <row customHeight="1" ht="17.25">
      <c s="186" t="s">
        <v>2329</v>
      </c>
      <c s="293">
        <f>SUM(B39:B40)</f>
        <v>0</v>
      </c>
      <c s="293">
        <f>SUM(C39:C40)</f>
        <v>0</v>
      </c>
      <c s="293">
        <f>SUM(D39:D40)</f>
        <v>0</v>
      </c>
      <c s="188" t="s">
        <v>1376</v>
      </c>
      <c s="293">
        <f>F39+F40</f>
        <v>0</v>
      </c>
      <c s="293">
        <f>G39+G40</f>
        <v>0</v>
      </c>
      <c s="293">
        <f>H39+H40</f>
        <v>0</v>
      </c>
    </row>
    <row customHeight="1" ht="17.25">
      <c s="187" t="s">
        <v>2330</v>
      </c>
      <c s="297"/>
      <c s="297"/>
      <c s="297"/>
      <c s="189" t="s">
        <v>2331</v>
      </c>
      <c s="297"/>
      <c s="297"/>
      <c s="297"/>
    </row>
    <row customHeight="1" ht="17.25">
      <c s="187" t="s">
        <v>2332</v>
      </c>
      <c s="297"/>
      <c s="297"/>
      <c s="297"/>
      <c s="189" t="s">
        <v>2333</v>
      </c>
      <c s="297"/>
      <c s="297"/>
      <c s="297"/>
    </row>
    <row customHeight="1" ht="17.25">
      <c s="91" t="s">
        <v>2334</v>
      </c>
      <c s="293">
        <f>SUM(B42:B44)</f>
        <v>0</v>
      </c>
      <c s="293">
        <f>SUM(C42:C44)</f>
        <v>0</v>
      </c>
      <c s="293">
        <f>SUM(D42:D44)</f>
        <v>0</v>
      </c>
      <c s="188" t="s">
        <v>2335</v>
      </c>
      <c s="293">
        <f>SUM(F42:F47)</f>
        <v>0</v>
      </c>
      <c s="293">
        <f>SUM(G42:G47)</f>
        <v>0</v>
      </c>
      <c s="293">
        <f>SUM(H42:H47)</f>
        <v>0</v>
      </c>
    </row>
    <row customHeight="1" ht="17.25">
      <c s="93" t="s">
        <v>2337</v>
      </c>
      <c s="297"/>
      <c s="297"/>
      <c s="297"/>
      <c s="189" t="s">
        <v>2338</v>
      </c>
      <c s="297"/>
      <c s="297"/>
      <c s="297"/>
    </row>
    <row customHeight="1" ht="17.25">
      <c s="93" t="s">
        <v>2340</v>
      </c>
      <c s="297"/>
      <c s="297"/>
      <c s="297"/>
      <c s="189" t="s">
        <v>2341</v>
      </c>
      <c s="297"/>
      <c s="297"/>
      <c s="297"/>
    </row>
    <row customHeight="1" ht="17.25">
      <c s="93" t="s">
        <v>2343</v>
      </c>
      <c s="297"/>
      <c s="297"/>
      <c s="297"/>
      <c s="189" t="s">
        <v>2344</v>
      </c>
      <c s="297"/>
      <c s="297"/>
      <c s="297"/>
    </row>
    <row customHeight="1" ht="17.25">
      <c s="92"/>
      <c s="128"/>
      <c s="128"/>
      <c s="128"/>
      <c s="189" t="s">
        <v>2346</v>
      </c>
      <c s="297"/>
      <c s="297"/>
      <c s="297"/>
    </row>
    <row customHeight="1" ht="17.25">
      <c s="92"/>
      <c s="128"/>
      <c s="128"/>
      <c s="128"/>
      <c s="189" t="s">
        <v>2347</v>
      </c>
      <c s="297"/>
      <c s="297"/>
      <c s="297"/>
    </row>
    <row customHeight="1" ht="17.25">
      <c s="92"/>
      <c s="128"/>
      <c s="128"/>
      <c s="128"/>
      <c s="189" t="s">
        <v>2348</v>
      </c>
      <c s="297"/>
      <c s="297"/>
      <c s="297"/>
    </row>
    <row customHeight="1" ht="17.25">
      <c s="91" t="s">
        <v>2349</v>
      </c>
      <c s="293">
        <f>SUM(B49:B50)</f>
        <v>0</v>
      </c>
      <c s="293">
        <f>SUM(C49:C50)</f>
        <v>0</v>
      </c>
      <c s="293">
        <f>SUM(D49:D50)</f>
        <v>0</v>
      </c>
      <c s="188" t="s">
        <v>2350</v>
      </c>
      <c s="293">
        <f>SUM(F49:F52)</f>
        <v>0</v>
      </c>
      <c s="293">
        <f>SUM(G49:G52)</f>
        <v>0</v>
      </c>
      <c s="293">
        <f>SUM(H49:H52)</f>
        <v>0</v>
      </c>
    </row>
    <row customHeight="1" ht="17.25">
      <c s="93" t="s">
        <v>2352</v>
      </c>
      <c s="297"/>
      <c s="297"/>
      <c s="297"/>
      <c s="189" t="s">
        <v>2353</v>
      </c>
      <c s="297"/>
      <c s="297"/>
      <c s="297"/>
    </row>
    <row customHeight="1" ht="17.25">
      <c s="93" t="s">
        <v>2355</v>
      </c>
      <c s="297"/>
      <c s="297"/>
      <c s="297"/>
      <c s="189" t="s">
        <v>2356</v>
      </c>
      <c s="297"/>
      <c s="297"/>
      <c s="297"/>
    </row>
    <row customHeight="1" ht="17.25">
      <c s="92"/>
      <c s="128"/>
      <c s="128"/>
      <c s="128"/>
      <c s="189" t="s">
        <v>2358</v>
      </c>
      <c s="297"/>
      <c s="297"/>
      <c s="297"/>
    </row>
    <row customHeight="1" ht="17.25">
      <c s="92"/>
      <c s="128"/>
      <c s="128"/>
      <c s="128"/>
      <c s="189" t="s">
        <v>2359</v>
      </c>
      <c s="297"/>
      <c s="297"/>
      <c s="297"/>
    </row>
    <row customHeight="1" ht="17.25">
      <c s="92"/>
      <c s="128"/>
      <c s="128"/>
      <c s="128"/>
      <c s="188" t="s">
        <v>1399</v>
      </c>
      <c s="293">
        <f>SUM(F54,F61,F65)</f>
        <v>0</v>
      </c>
      <c s="293">
        <f>SUM(G54,G61,G65)</f>
        <v>0</v>
      </c>
      <c s="293">
        <f>SUM(H54,H61,H65)</f>
        <v>0</v>
      </c>
    </row>
    <row customHeight="1" ht="17.25">
      <c s="92"/>
      <c s="128"/>
      <c s="128"/>
      <c s="128"/>
      <c s="188" t="s">
        <v>1467</v>
      </c>
      <c s="293">
        <f>SUM(F55)</f>
        <v>0</v>
      </c>
      <c s="293">
        <f>SUM(G55)</f>
        <v>0</v>
      </c>
      <c s="293">
        <f>SUM(H55)</f>
        <v>0</v>
      </c>
    </row>
    <row customHeight="1" ht="17.25">
      <c s="91" t="s">
        <v>2360</v>
      </c>
      <c s="297"/>
      <c s="297"/>
      <c s="297"/>
      <c s="189" t="s">
        <v>2361</v>
      </c>
      <c s="293">
        <f>SUM(F56:F60)</f>
        <v>0</v>
      </c>
      <c s="293">
        <f>SUM(G56:G60)</f>
        <v>0</v>
      </c>
      <c s="293">
        <f>SUM(H56:H60)</f>
        <v>0</v>
      </c>
    </row>
    <row customHeight="1" ht="17.25">
      <c s="92"/>
      <c s="128"/>
      <c s="128"/>
      <c s="128"/>
      <c s="189" t="s">
        <v>2363</v>
      </c>
      <c s="297"/>
      <c s="297"/>
      <c s="297"/>
    </row>
    <row customHeight="1" ht="17.25">
      <c s="92"/>
      <c s="128"/>
      <c s="128"/>
      <c s="128"/>
      <c s="189" t="s">
        <v>2364</v>
      </c>
      <c s="297"/>
      <c s="297"/>
      <c s="297"/>
    </row>
    <row customHeight="1" ht="17.25">
      <c s="92"/>
      <c s="128"/>
      <c s="128"/>
      <c s="128"/>
      <c s="189" t="s">
        <v>2365</v>
      </c>
      <c s="297"/>
      <c s="297"/>
      <c s="297"/>
    </row>
    <row customHeight="1" ht="17.25">
      <c s="92"/>
      <c s="128"/>
      <c s="128"/>
      <c s="128"/>
      <c s="189" t="s">
        <v>2366</v>
      </c>
      <c s="297"/>
      <c s="297"/>
      <c s="297"/>
    </row>
    <row customHeight="1" ht="17.25">
      <c s="92"/>
      <c s="128"/>
      <c s="128"/>
      <c s="128"/>
      <c s="189" t="s">
        <v>2367</v>
      </c>
      <c s="297"/>
      <c s="297"/>
      <c s="297"/>
    </row>
    <row customHeight="1" ht="17.25">
      <c s="91" t="s">
        <v>2368</v>
      </c>
      <c s="297"/>
      <c s="297"/>
      <c s="297"/>
      <c s="188" t="s">
        <v>2369</v>
      </c>
      <c s="293">
        <f>SUM(F62:F64)</f>
        <v>0</v>
      </c>
      <c s="293">
        <f>SUM(G62:G64)</f>
        <v>0</v>
      </c>
      <c s="293">
        <f>SUM(H62:H64)</f>
        <v>0</v>
      </c>
    </row>
    <row customHeight="1" ht="17.25">
      <c s="92"/>
      <c s="128"/>
      <c s="128"/>
      <c s="128"/>
      <c s="189" t="s">
        <v>2371</v>
      </c>
      <c s="297"/>
      <c s="297"/>
      <c s="297"/>
    </row>
    <row customHeight="1" ht="17.25">
      <c s="92"/>
      <c s="128"/>
      <c s="128"/>
      <c s="128"/>
      <c s="189" t="s">
        <v>2372</v>
      </c>
      <c s="297"/>
      <c s="297"/>
      <c s="297"/>
    </row>
    <row customHeight="1" ht="17.25">
      <c s="92"/>
      <c s="128"/>
      <c s="128"/>
      <c s="128"/>
      <c s="189" t="s">
        <v>2373</v>
      </c>
      <c s="297"/>
      <c s="297"/>
      <c s="297"/>
    </row>
    <row customHeight="1" ht="17.25">
      <c s="91" t="s">
        <v>2374</v>
      </c>
      <c s="297"/>
      <c s="297"/>
      <c s="297"/>
      <c s="188" t="s">
        <v>2375</v>
      </c>
      <c s="293">
        <f>SUM(F66:F68)</f>
        <v>0</v>
      </c>
      <c s="293">
        <f>SUM(G66:G68)</f>
        <v>0</v>
      </c>
      <c s="293">
        <f>SUM(H66:H68)</f>
        <v>0</v>
      </c>
    </row>
    <row customHeight="1" ht="17.25">
      <c s="92"/>
      <c s="128"/>
      <c s="128"/>
      <c s="128"/>
      <c s="189" t="s">
        <v>2371</v>
      </c>
      <c s="297"/>
      <c s="297"/>
      <c s="297"/>
    </row>
    <row customHeight="1" ht="17.25">
      <c s="92"/>
      <c s="128"/>
      <c s="128"/>
      <c s="128"/>
      <c s="189" t="s">
        <v>2372</v>
      </c>
      <c s="297"/>
      <c s="297"/>
      <c s="297"/>
    </row>
    <row customHeight="1" ht="17.25">
      <c s="92"/>
      <c s="128"/>
      <c s="128"/>
      <c s="128"/>
      <c s="189" t="s">
        <v>2377</v>
      </c>
      <c s="297"/>
      <c s="297"/>
      <c s="297"/>
    </row>
    <row customHeight="1" ht="17.25">
      <c s="92"/>
      <c s="128"/>
      <c s="128"/>
      <c s="128"/>
      <c s="188" t="s">
        <v>1620</v>
      </c>
      <c s="293">
        <f>SUM(F70,F77,F87,F93,F97:F98,F103)</f>
        <v>0</v>
      </c>
      <c s="293">
        <f>SUM(G70,G77,G87,G93,G97:G98,G103)</f>
        <v>0</v>
      </c>
      <c s="293">
        <f>SUM(H70,H77,H87,H93,H97:H98,H103)</f>
        <v>0</v>
      </c>
    </row>
    <row customHeight="1" ht="17.25">
      <c s="91" t="s">
        <v>2378</v>
      </c>
      <c s="293">
        <f>SUM(B71:B75)</f>
        <v>0</v>
      </c>
      <c s="293">
        <f>SUM(C71:C75)</f>
        <v>0</v>
      </c>
      <c s="293">
        <f>SUM(D71:D75)</f>
        <v>0</v>
      </c>
      <c s="188" t="s">
        <v>2379</v>
      </c>
      <c s="293">
        <f>SUM(F71:F76)</f>
        <v>0</v>
      </c>
      <c s="293">
        <f>SUM(G71:G76)</f>
        <v>0</v>
      </c>
      <c s="293">
        <f>SUM(H71:H76)</f>
        <v>0</v>
      </c>
    </row>
    <row customHeight="1" ht="17.25">
      <c s="93" t="s">
        <v>2381</v>
      </c>
      <c s="297"/>
      <c s="297"/>
      <c s="297"/>
      <c s="189" t="s">
        <v>2382</v>
      </c>
      <c s="297"/>
      <c s="297"/>
      <c s="297"/>
    </row>
    <row customHeight="1" ht="17.25">
      <c s="93" t="s">
        <v>2383</v>
      </c>
      <c s="297"/>
      <c s="297"/>
      <c s="297"/>
      <c s="189" t="s">
        <v>2071</v>
      </c>
      <c s="297"/>
      <c s="297"/>
      <c s="297"/>
    </row>
    <row customHeight="1" ht="17.25">
      <c s="93" t="s">
        <v>2384</v>
      </c>
      <c s="297"/>
      <c s="297"/>
      <c s="297"/>
      <c s="189" t="s">
        <v>2385</v>
      </c>
      <c s="297"/>
      <c s="297"/>
      <c s="297"/>
    </row>
    <row customHeight="1" ht="17.25">
      <c s="93" t="s">
        <v>2387</v>
      </c>
      <c s="297"/>
      <c s="297"/>
      <c s="297"/>
      <c s="189" t="s">
        <v>2388</v>
      </c>
      <c s="301"/>
      <c s="297"/>
      <c s="297"/>
    </row>
    <row customHeight="1" ht="17.25">
      <c s="200" t="s">
        <v>2390</v>
      </c>
      <c s="301"/>
      <c s="301"/>
      <c s="301"/>
      <c s="189" t="s">
        <v>2391</v>
      </c>
      <c s="297"/>
      <c s="324"/>
      <c s="297"/>
    </row>
    <row s="423" customFormat="1" customHeight="1" ht="17.25">
      <c s="142"/>
      <c s="145"/>
      <c s="145"/>
      <c s="145"/>
      <c s="199" t="s">
        <v>2393</v>
      </c>
      <c s="318"/>
      <c s="297"/>
      <c s="297"/>
    </row>
    <row customHeight="1" ht="17.25">
      <c s="114" t="s">
        <v>2394</v>
      </c>
      <c s="333">
        <f>SUM(B78:B81)</f>
        <v>0</v>
      </c>
      <c s="333">
        <f>SUM(C78:C81)</f>
        <v>0</v>
      </c>
      <c s="333">
        <f>SUM(D78:D81)</f>
        <v>0</v>
      </c>
      <c s="188" t="s">
        <v>2395</v>
      </c>
      <c s="293">
        <f>SUM(F78:F86)</f>
        <v>0</v>
      </c>
      <c s="293">
        <f>SUM(G78:G86)</f>
        <v>0</v>
      </c>
      <c s="293">
        <f>SUM(H78:H86)</f>
        <v>0</v>
      </c>
    </row>
    <row customHeight="1" ht="17.25">
      <c s="93" t="s">
        <v>2397</v>
      </c>
      <c s="297"/>
      <c s="297"/>
      <c s="297"/>
      <c s="189" t="s">
        <v>2398</v>
      </c>
      <c s="297"/>
      <c s="297"/>
      <c s="297"/>
    </row>
    <row customHeight="1" ht="17.25">
      <c s="93" t="s">
        <v>2399</v>
      </c>
      <c s="297"/>
      <c s="297"/>
      <c s="297"/>
      <c s="189" t="s">
        <v>2400</v>
      </c>
      <c s="297"/>
      <c s="297"/>
      <c s="297"/>
    </row>
    <row customHeight="1" ht="17.25">
      <c s="93" t="s">
        <v>2401</v>
      </c>
      <c s="297"/>
      <c s="297"/>
      <c s="297"/>
      <c s="189" t="s">
        <v>2402</v>
      </c>
      <c s="297"/>
      <c s="297"/>
      <c s="297"/>
    </row>
    <row customHeight="1" ht="17.25">
      <c s="93" t="s">
        <v>2404</v>
      </c>
      <c s="297"/>
      <c s="297"/>
      <c s="297"/>
      <c s="189" t="s">
        <v>2405</v>
      </c>
      <c s="297"/>
      <c s="297"/>
      <c s="297"/>
    </row>
    <row customHeight="1" ht="17.25">
      <c s="92"/>
      <c s="128"/>
      <c s="128"/>
      <c s="128"/>
      <c s="189" t="s">
        <v>2407</v>
      </c>
      <c s="297"/>
      <c s="297"/>
      <c s="297"/>
    </row>
    <row customHeight="1" ht="17.25">
      <c s="92"/>
      <c s="128"/>
      <c s="128"/>
      <c s="128"/>
      <c s="189" t="s">
        <v>2408</v>
      </c>
      <c s="297"/>
      <c s="297"/>
      <c s="297"/>
    </row>
    <row customHeight="1" ht="17.25">
      <c s="92"/>
      <c s="128"/>
      <c s="128"/>
      <c s="128"/>
      <c s="189" t="s">
        <v>2071</v>
      </c>
      <c s="297"/>
      <c s="297"/>
      <c s="297"/>
    </row>
    <row customHeight="1" ht="17.25">
      <c s="92"/>
      <c s="128"/>
      <c s="128"/>
      <c s="128"/>
      <c s="189" t="s">
        <v>2388</v>
      </c>
      <c s="297"/>
      <c s="297"/>
      <c s="297"/>
    </row>
    <row customHeight="1" ht="17.25">
      <c s="92"/>
      <c s="128"/>
      <c s="128"/>
      <c s="128"/>
      <c s="189" t="s">
        <v>2409</v>
      </c>
      <c s="297"/>
      <c s="297"/>
      <c s="297"/>
    </row>
    <row customHeight="1" ht="17.25">
      <c s="91" t="s">
        <v>2410</v>
      </c>
      <c s="297"/>
      <c s="297"/>
      <c s="297"/>
      <c s="188" t="s">
        <v>2411</v>
      </c>
      <c s="293">
        <f>SUM(F88:F92)</f>
        <v>0</v>
      </c>
      <c s="293">
        <f>SUM(G88:G92)</f>
        <v>0</v>
      </c>
      <c s="293">
        <f>SUM(H88:H92)</f>
        <v>0</v>
      </c>
    </row>
    <row customHeight="1" ht="17.25">
      <c s="92"/>
      <c s="128"/>
      <c s="128"/>
      <c s="128"/>
      <c s="189" t="s">
        <v>2413</v>
      </c>
      <c s="297"/>
      <c s="297"/>
      <c s="297"/>
    </row>
    <row customHeight="1" ht="17.25">
      <c s="92"/>
      <c s="128"/>
      <c s="128"/>
      <c s="128"/>
      <c s="189" t="s">
        <v>2414</v>
      </c>
      <c s="297"/>
      <c s="297"/>
      <c s="297"/>
    </row>
    <row customHeight="1" ht="17.25">
      <c s="92"/>
      <c s="128"/>
      <c s="128"/>
      <c s="128"/>
      <c s="189" t="s">
        <v>2415</v>
      </c>
      <c s="297"/>
      <c s="297"/>
      <c s="297"/>
    </row>
    <row customHeight="1" ht="17.25">
      <c s="92"/>
      <c s="128"/>
      <c s="128"/>
      <c s="128"/>
      <c s="189" t="s">
        <v>2416</v>
      </c>
      <c s="297"/>
      <c s="297"/>
      <c s="297"/>
    </row>
    <row customHeight="1" ht="17.25">
      <c s="92"/>
      <c s="128"/>
      <c s="128"/>
      <c s="128"/>
      <c s="189" t="s">
        <v>2417</v>
      </c>
      <c s="297"/>
      <c s="297"/>
      <c s="297"/>
    </row>
    <row customHeight="1" ht="17.25">
      <c s="91" t="s">
        <v>2418</v>
      </c>
      <c s="297"/>
      <c s="297"/>
      <c s="297"/>
      <c s="188" t="s">
        <v>2419</v>
      </c>
      <c s="293">
        <f>SUM(F94:F96)</f>
        <v>0</v>
      </c>
      <c s="293">
        <f>SUM(G94:G96)</f>
        <v>0</v>
      </c>
      <c s="293">
        <f>SUM(H94:H96)</f>
        <v>0</v>
      </c>
    </row>
    <row customHeight="1" ht="17.25">
      <c s="92"/>
      <c s="128"/>
      <c s="128"/>
      <c s="128"/>
      <c s="189" t="s">
        <v>2398</v>
      </c>
      <c s="297"/>
      <c s="297"/>
      <c s="297"/>
    </row>
    <row customHeight="1" ht="17.25">
      <c s="92"/>
      <c s="128"/>
      <c s="128"/>
      <c s="128"/>
      <c s="189" t="s">
        <v>2400</v>
      </c>
      <c s="297"/>
      <c s="297"/>
      <c s="297"/>
    </row>
    <row customHeight="1" ht="17.25">
      <c s="92"/>
      <c s="128"/>
      <c s="128"/>
      <c s="128"/>
      <c s="189" t="s">
        <v>2421</v>
      </c>
      <c s="297"/>
      <c s="297"/>
      <c s="297"/>
    </row>
    <row customHeight="1" ht="17.25">
      <c s="91" t="s">
        <v>2422</v>
      </c>
      <c s="297"/>
      <c s="297"/>
      <c s="297"/>
      <c s="188" t="s">
        <v>2423</v>
      </c>
      <c s="297"/>
      <c s="297"/>
      <c s="297"/>
    </row>
    <row customHeight="1" ht="17.25">
      <c s="91" t="s">
        <v>2425</v>
      </c>
      <c s="293">
        <f>SUM(B99:B100)</f>
        <v>0</v>
      </c>
      <c s="293">
        <f>SUM(C99:C100)</f>
        <v>0</v>
      </c>
      <c s="293">
        <f>SUM(D99:D100)</f>
        <v>0</v>
      </c>
      <c s="188" t="s">
        <v>2698</v>
      </c>
      <c s="293">
        <f>SUM(F99:F102)</f>
        <v>0</v>
      </c>
      <c s="293">
        <f>SUM(G99:G102)</f>
        <v>0</v>
      </c>
      <c s="293">
        <f>SUM(H99:H102)</f>
        <v>0</v>
      </c>
    </row>
    <row customHeight="1" ht="17.25">
      <c s="93" t="s">
        <v>2428</v>
      </c>
      <c s="297"/>
      <c s="297"/>
      <c s="297"/>
      <c s="189" t="s">
        <v>2429</v>
      </c>
      <c s="297"/>
      <c s="297"/>
      <c s="297"/>
    </row>
    <row customHeight="1" ht="17.25">
      <c s="93" t="s">
        <v>2431</v>
      </c>
      <c s="297"/>
      <c s="297"/>
      <c s="297"/>
      <c s="189" t="s">
        <v>2432</v>
      </c>
      <c s="297"/>
      <c s="297"/>
      <c s="297"/>
    </row>
    <row customHeight="1" ht="17.25">
      <c s="92"/>
      <c s="128"/>
      <c s="128"/>
      <c s="128"/>
      <c s="189" t="s">
        <v>2434</v>
      </c>
      <c s="297"/>
      <c s="297"/>
      <c s="297"/>
    </row>
    <row customHeight="1" ht="17.25">
      <c s="92"/>
      <c s="128"/>
      <c s="128"/>
      <c s="128"/>
      <c s="189" t="s">
        <v>2435</v>
      </c>
      <c s="297"/>
      <c s="297"/>
      <c s="297"/>
    </row>
    <row customHeight="1" ht="17.25">
      <c s="91" t="s">
        <v>2436</v>
      </c>
      <c s="297"/>
      <c s="297"/>
      <c s="297"/>
      <c s="188" t="s">
        <v>2437</v>
      </c>
      <c s="293">
        <f>SUM(F104:F108)</f>
        <v>0</v>
      </c>
      <c s="293">
        <f>SUM(G104:G108)</f>
        <v>0</v>
      </c>
      <c s="293">
        <f>SUM(H104:H108)</f>
        <v>0</v>
      </c>
    </row>
    <row customHeight="1" ht="17.25">
      <c s="92"/>
      <c s="128"/>
      <c s="128"/>
      <c s="128"/>
      <c s="189" t="s">
        <v>2413</v>
      </c>
      <c s="297"/>
      <c s="297"/>
      <c s="297"/>
    </row>
    <row customHeight="1" ht="17.25">
      <c s="92"/>
      <c s="128"/>
      <c s="128"/>
      <c s="128"/>
      <c s="189" t="s">
        <v>2414</v>
      </c>
      <c s="297"/>
      <c s="297"/>
      <c s="297"/>
    </row>
    <row customHeight="1" ht="17.25">
      <c s="92"/>
      <c s="128"/>
      <c s="128"/>
      <c s="128"/>
      <c s="189" t="s">
        <v>2415</v>
      </c>
      <c s="297"/>
      <c s="297"/>
      <c s="297"/>
    </row>
    <row customHeight="1" ht="17.25">
      <c s="92"/>
      <c s="128"/>
      <c s="128"/>
      <c s="128"/>
      <c s="189" t="s">
        <v>2416</v>
      </c>
      <c s="297"/>
      <c s="297"/>
      <c s="297"/>
    </row>
    <row customHeight="1" ht="17.25">
      <c s="92"/>
      <c s="128"/>
      <c s="128"/>
      <c s="128"/>
      <c s="189" t="s">
        <v>2439</v>
      </c>
      <c s="297"/>
      <c s="297"/>
      <c s="297"/>
    </row>
    <row customHeight="1" ht="17.25">
      <c s="92"/>
      <c s="128"/>
      <c s="128"/>
      <c s="128"/>
      <c s="188" t="s">
        <v>1637</v>
      </c>
      <c s="293">
        <f>SUM(F110,F117,F134,F159)</f>
        <v>22</v>
      </c>
      <c s="293">
        <f>SUM(G110,G117,G134,G159)</f>
        <v>22</v>
      </c>
      <c s="293">
        <f>SUM(H110,H117,H134,H159)</f>
        <v>0</v>
      </c>
    </row>
    <row customHeight="1" ht="17.25">
      <c s="92"/>
      <c s="128"/>
      <c s="128"/>
      <c s="128"/>
      <c s="188" t="s">
        <v>1638</v>
      </c>
      <c s="293">
        <f>F111</f>
        <v>0</v>
      </c>
      <c s="293">
        <f>G111</f>
        <v>0</v>
      </c>
      <c s="293">
        <f>H111</f>
        <v>0</v>
      </c>
    </row>
    <row customHeight="1" ht="17.25">
      <c s="91" t="s">
        <v>2440</v>
      </c>
      <c s="297"/>
      <c s="297"/>
      <c s="297"/>
      <c s="189" t="s">
        <v>2441</v>
      </c>
      <c s="293">
        <f>SUM(F112:F116)</f>
        <v>0</v>
      </c>
      <c s="293">
        <f>SUM(G112:G116)</f>
        <v>0</v>
      </c>
      <c s="293">
        <f>SUM(H112:H116)</f>
        <v>0</v>
      </c>
    </row>
    <row customHeight="1" ht="17.25">
      <c s="92"/>
      <c s="128"/>
      <c s="128"/>
      <c s="128"/>
      <c s="189" t="s">
        <v>2443</v>
      </c>
      <c s="297"/>
      <c s="297"/>
      <c s="297"/>
    </row>
    <row customHeight="1" ht="17.25">
      <c s="92"/>
      <c s="128"/>
      <c s="128"/>
      <c s="128"/>
      <c s="189" t="s">
        <v>2444</v>
      </c>
      <c s="297"/>
      <c s="297"/>
      <c s="297"/>
    </row>
    <row customHeight="1" ht="17.25">
      <c s="92"/>
      <c s="128"/>
      <c s="128"/>
      <c s="128"/>
      <c s="189" t="s">
        <v>2445</v>
      </c>
      <c s="297"/>
      <c s="297"/>
      <c s="297"/>
    </row>
    <row customHeight="1" ht="17.25">
      <c s="92"/>
      <c s="128"/>
      <c s="128"/>
      <c s="128"/>
      <c s="189" t="s">
        <v>2446</v>
      </c>
      <c s="297"/>
      <c s="297"/>
      <c s="297"/>
    </row>
    <row customHeight="1" ht="17.25">
      <c s="92"/>
      <c s="128"/>
      <c s="128"/>
      <c s="128"/>
      <c s="189" t="s">
        <v>2447</v>
      </c>
      <c s="297"/>
      <c s="297"/>
      <c s="297"/>
    </row>
    <row customHeight="1" ht="17.25">
      <c s="92"/>
      <c s="128"/>
      <c s="128"/>
      <c s="128"/>
      <c s="188" t="s">
        <v>1682</v>
      </c>
      <c s="293">
        <f>SUM(F118,F126)</f>
        <v>0</v>
      </c>
      <c s="293">
        <f>SUM(G118,G126)</f>
        <v>0</v>
      </c>
      <c s="293">
        <f>SUM(H118,H126)</f>
        <v>0</v>
      </c>
    </row>
    <row customHeight="1" ht="17.25">
      <c s="91" t="s">
        <v>2448</v>
      </c>
      <c s="293">
        <f>SUM(B119:B120)</f>
        <v>0</v>
      </c>
      <c s="293">
        <f>SUM(C119:C120)</f>
        <v>0</v>
      </c>
      <c s="293">
        <f>SUM(D119:D120)</f>
        <v>0</v>
      </c>
      <c s="189" t="s">
        <v>2449</v>
      </c>
      <c s="293">
        <f>SUM(F119:F125)</f>
        <v>0</v>
      </c>
      <c s="293">
        <f>SUM(G119:G125)</f>
        <v>0</v>
      </c>
      <c s="293">
        <f>SUM(H119:H125)</f>
        <v>0</v>
      </c>
    </row>
    <row customHeight="1" ht="17.25">
      <c s="93" t="s">
        <v>2451</v>
      </c>
      <c s="297"/>
      <c s="297"/>
      <c s="297"/>
      <c s="189" t="s">
        <v>2452</v>
      </c>
      <c s="297"/>
      <c s="297"/>
      <c s="297"/>
    </row>
    <row customHeight="1" ht="17.25">
      <c s="93" t="s">
        <v>2454</v>
      </c>
      <c s="297"/>
      <c s="297"/>
      <c s="297"/>
      <c s="189" t="s">
        <v>2455</v>
      </c>
      <c s="297"/>
      <c s="297"/>
      <c s="297"/>
    </row>
    <row customHeight="1" ht="17.25">
      <c s="92"/>
      <c s="128"/>
      <c s="128"/>
      <c s="128"/>
      <c s="189" t="s">
        <v>2457</v>
      </c>
      <c s="297"/>
      <c s="297"/>
      <c s="297"/>
    </row>
    <row customHeight="1" ht="17.25">
      <c s="92"/>
      <c s="128"/>
      <c s="128"/>
      <c s="128"/>
      <c s="189" t="s">
        <v>2458</v>
      </c>
      <c s="297"/>
      <c s="297"/>
      <c s="297"/>
    </row>
    <row customHeight="1" ht="17.25">
      <c s="92"/>
      <c s="128"/>
      <c s="128"/>
      <c s="128"/>
      <c s="189" t="s">
        <v>2459</v>
      </c>
      <c s="297"/>
      <c s="297"/>
      <c s="297"/>
    </row>
    <row customHeight="1" ht="17.25">
      <c s="92"/>
      <c s="128"/>
      <c s="128"/>
      <c s="128"/>
      <c s="189" t="s">
        <v>2460</v>
      </c>
      <c s="297"/>
      <c s="297"/>
      <c s="297"/>
    </row>
    <row customHeight="1" ht="17.25">
      <c s="92"/>
      <c s="128"/>
      <c s="128"/>
      <c s="128"/>
      <c s="189" t="s">
        <v>2461</v>
      </c>
      <c s="297"/>
      <c s="297"/>
      <c s="297"/>
    </row>
    <row customHeight="1" ht="17.25">
      <c s="91" t="s">
        <v>2462</v>
      </c>
      <c s="293">
        <f>SUM(B127:B128)</f>
        <v>0</v>
      </c>
      <c s="293">
        <f>SUM(C127:C128)</f>
        <v>0</v>
      </c>
      <c s="293">
        <f>SUM(D127:D128)</f>
        <v>0</v>
      </c>
      <c s="189" t="s">
        <v>2463</v>
      </c>
      <c s="293">
        <f>SUM(F127:F133)</f>
        <v>0</v>
      </c>
      <c s="293">
        <f>SUM(G127:G133)</f>
        <v>0</v>
      </c>
      <c s="293">
        <f>SUM(H127:H133)</f>
        <v>0</v>
      </c>
    </row>
    <row customHeight="1" ht="17.25">
      <c s="93" t="s">
        <v>2464</v>
      </c>
      <c s="297"/>
      <c s="297"/>
      <c s="297"/>
      <c s="189" t="s">
        <v>2465</v>
      </c>
      <c s="297"/>
      <c s="297"/>
      <c s="297"/>
    </row>
    <row customHeight="1" ht="17.25">
      <c s="93" t="s">
        <v>2466</v>
      </c>
      <c s="297"/>
      <c s="297"/>
      <c s="297"/>
      <c s="189" t="s">
        <v>2467</v>
      </c>
      <c s="297"/>
      <c s="297"/>
      <c s="297"/>
    </row>
    <row customHeight="1" ht="17.25">
      <c s="92"/>
      <c s="128"/>
      <c s="128"/>
      <c s="128"/>
      <c s="189" t="s">
        <v>2468</v>
      </c>
      <c s="297"/>
      <c s="297"/>
      <c s="297"/>
    </row>
    <row customHeight="1" ht="17.25">
      <c s="92"/>
      <c s="128"/>
      <c s="128"/>
      <c s="128"/>
      <c s="189" t="s">
        <v>2469</v>
      </c>
      <c s="297"/>
      <c s="297"/>
      <c s="297"/>
    </row>
    <row customHeight="1" ht="17.25">
      <c s="92"/>
      <c s="128"/>
      <c s="128"/>
      <c s="128"/>
      <c s="189" t="s">
        <v>2470</v>
      </c>
      <c s="297"/>
      <c s="297"/>
      <c s="297"/>
    </row>
    <row customHeight="1" ht="17.25">
      <c s="92"/>
      <c s="128"/>
      <c s="128"/>
      <c s="128"/>
      <c s="189" t="s">
        <v>2471</v>
      </c>
      <c s="297"/>
      <c s="297"/>
      <c s="297"/>
    </row>
    <row customHeight="1" ht="17.25">
      <c s="92"/>
      <c s="128"/>
      <c s="128"/>
      <c s="128"/>
      <c s="189" t="s">
        <v>2472</v>
      </c>
      <c s="297"/>
      <c s="297"/>
      <c s="297"/>
    </row>
    <row customHeight="1" ht="17.25">
      <c s="92"/>
      <c s="128"/>
      <c s="128"/>
      <c s="128"/>
      <c s="188" t="s">
        <v>1709</v>
      </c>
      <c s="293">
        <f>SUM(F135,F140,F146,F149,F154)</f>
        <v>22</v>
      </c>
      <c s="293">
        <f>SUM(G135,G140,G146,G149,G154)</f>
        <v>22</v>
      </c>
      <c s="293">
        <f>SUM(H135,H140,H146,H149,H154)</f>
        <v>0</v>
      </c>
    </row>
    <row customHeight="1" ht="17.25">
      <c s="91" t="s">
        <v>2473</v>
      </c>
      <c s="293">
        <f>SUM(B136:B137)</f>
        <v>0</v>
      </c>
      <c s="293">
        <f>SUM(C136:C137)</f>
        <v>0</v>
      </c>
      <c s="293">
        <f>SUM(D136:D137)</f>
        <v>0</v>
      </c>
      <c s="189" t="s">
        <v>2474</v>
      </c>
      <c s="293">
        <f>SUM(F136:F139)</f>
        <v>0</v>
      </c>
      <c s="293">
        <f>SUM(G136:G139)</f>
        <v>0</v>
      </c>
      <c s="293">
        <f>SUM(H136:H139)</f>
        <v>0</v>
      </c>
    </row>
    <row customHeight="1" ht="17.25">
      <c s="93" t="s">
        <v>2476</v>
      </c>
      <c s="297"/>
      <c s="297"/>
      <c s="297"/>
      <c s="189" t="s">
        <v>2477</v>
      </c>
      <c s="297"/>
      <c s="297"/>
      <c s="297"/>
    </row>
    <row customHeight="1" ht="17.25">
      <c s="93" t="s">
        <v>2479</v>
      </c>
      <c s="297"/>
      <c s="297"/>
      <c s="297"/>
      <c s="189" t="s">
        <v>2480</v>
      </c>
      <c s="297"/>
      <c s="297"/>
      <c s="297"/>
    </row>
    <row customHeight="1" ht="17.25">
      <c s="93"/>
      <c s="128"/>
      <c s="128"/>
      <c s="128"/>
      <c s="189" t="s">
        <v>2482</v>
      </c>
      <c s="297"/>
      <c s="297"/>
      <c s="297"/>
    </row>
    <row customHeight="1" ht="17.25">
      <c s="93"/>
      <c s="128"/>
      <c s="128"/>
      <c s="128"/>
      <c s="189" t="s">
        <v>2483</v>
      </c>
      <c s="297"/>
      <c s="297"/>
      <c s="297"/>
    </row>
    <row customHeight="1" ht="17.25">
      <c s="91" t="s">
        <v>2484</v>
      </c>
      <c s="293">
        <f>SUM(B141:B142)</f>
        <v>0</v>
      </c>
      <c s="293">
        <f>SUM(C141:C142)</f>
        <v>0</v>
      </c>
      <c s="293">
        <f>SUM(D141:D142)</f>
        <v>0</v>
      </c>
      <c s="189" t="s">
        <v>2485</v>
      </c>
      <c s="293">
        <f>SUM(F141:F145)</f>
        <v>22</v>
      </c>
      <c s="293">
        <f>SUM(G141:G145)</f>
        <v>22</v>
      </c>
      <c s="293">
        <f>SUM(H141:H145)</f>
        <v>0</v>
      </c>
    </row>
    <row customHeight="1" ht="17.25">
      <c s="93" t="s">
        <v>2487</v>
      </c>
      <c s="297"/>
      <c s="297"/>
      <c s="297"/>
      <c s="189" t="s">
        <v>2488</v>
      </c>
      <c s="297">
        <v>8</v>
      </c>
      <c s="297">
        <v>8</v>
      </c>
      <c s="297"/>
    </row>
    <row customHeight="1" ht="17.25">
      <c s="93" t="s">
        <v>2490</v>
      </c>
      <c s="297"/>
      <c s="297"/>
      <c s="297"/>
      <c s="189" t="s">
        <v>2491</v>
      </c>
      <c s="297">
        <v>1</v>
      </c>
      <c s="297">
        <v>1</v>
      </c>
      <c s="297"/>
    </row>
    <row customHeight="1" ht="17.25">
      <c s="92"/>
      <c s="128"/>
      <c s="128"/>
      <c s="128"/>
      <c s="189" t="s">
        <v>2493</v>
      </c>
      <c s="297">
        <v>4</v>
      </c>
      <c s="297">
        <v>4</v>
      </c>
      <c s="297"/>
    </row>
    <row customHeight="1" ht="17.25">
      <c s="92"/>
      <c s="128"/>
      <c s="128"/>
      <c s="128"/>
      <c s="189" t="s">
        <v>2494</v>
      </c>
      <c s="297"/>
      <c s="297"/>
      <c s="297"/>
    </row>
    <row customHeight="1" ht="17.25">
      <c s="92"/>
      <c s="128"/>
      <c s="128"/>
      <c s="128"/>
      <c s="189" t="s">
        <v>2495</v>
      </c>
      <c s="297">
        <v>9</v>
      </c>
      <c s="297">
        <v>9</v>
      </c>
      <c s="297"/>
    </row>
    <row customHeight="1" ht="17.25">
      <c s="91" t="s">
        <v>2496</v>
      </c>
      <c s="297"/>
      <c s="297"/>
      <c s="297"/>
      <c s="189" t="s">
        <v>2497</v>
      </c>
      <c s="293">
        <f>SUM(F147:F148)</f>
        <v>0</v>
      </c>
      <c s="293">
        <f>SUM(G147:G148)</f>
        <v>0</v>
      </c>
      <c s="293">
        <f>SUM(H147:H148)</f>
        <v>0</v>
      </c>
    </row>
    <row customHeight="1" ht="17.25">
      <c s="92"/>
      <c s="128"/>
      <c s="128"/>
      <c s="128"/>
      <c s="189" t="s">
        <v>2499</v>
      </c>
      <c s="297"/>
      <c s="297"/>
      <c s="297"/>
    </row>
    <row customHeight="1" ht="17.25">
      <c s="92"/>
      <c s="128"/>
      <c s="128"/>
      <c s="128"/>
      <c s="189" t="s">
        <v>2500</v>
      </c>
      <c s="297"/>
      <c s="297"/>
      <c s="297"/>
    </row>
    <row customHeight="1" ht="17.25">
      <c s="91" t="s">
        <v>2501</v>
      </c>
      <c s="293">
        <f>SUM(B150:B151)</f>
        <v>0</v>
      </c>
      <c s="293">
        <f>SUM(C150:C151)</f>
        <v>0</v>
      </c>
      <c s="293">
        <f>SUM(D150:D151)</f>
        <v>0</v>
      </c>
      <c s="189" t="s">
        <v>2502</v>
      </c>
      <c s="293">
        <f>SUM(F150:F153)</f>
        <v>0</v>
      </c>
      <c s="293">
        <f>SUM(G150:G153)</f>
        <v>0</v>
      </c>
      <c s="293">
        <f>SUM(H150:H153)</f>
        <v>0</v>
      </c>
    </row>
    <row customHeight="1" ht="17.25">
      <c s="93" t="s">
        <v>2504</v>
      </c>
      <c s="297"/>
      <c s="297"/>
      <c s="297"/>
      <c s="189" t="s">
        <v>2505</v>
      </c>
      <c s="297"/>
      <c s="297"/>
      <c s="297"/>
    </row>
    <row customHeight="1" ht="17.25">
      <c s="93" t="s">
        <v>2507</v>
      </c>
      <c s="297"/>
      <c s="297"/>
      <c s="297"/>
      <c s="189" t="s">
        <v>2508</v>
      </c>
      <c s="297"/>
      <c s="297"/>
      <c s="297"/>
    </row>
    <row customHeight="1" ht="17.25">
      <c s="92"/>
      <c s="128"/>
      <c s="128"/>
      <c s="128"/>
      <c s="189" t="s">
        <v>2510</v>
      </c>
      <c s="297"/>
      <c s="297"/>
      <c s="297"/>
    </row>
    <row customHeight="1" ht="17.25">
      <c s="92"/>
      <c s="128"/>
      <c s="128"/>
      <c s="128"/>
      <c s="189" t="s">
        <v>2511</v>
      </c>
      <c s="297"/>
      <c s="297"/>
      <c s="297"/>
    </row>
    <row customHeight="1" ht="17.25">
      <c s="91" t="s">
        <v>2512</v>
      </c>
      <c s="297"/>
      <c s="297"/>
      <c s="297"/>
      <c s="189" t="s">
        <v>2513</v>
      </c>
      <c s="293">
        <f>SUM(F155:F158)</f>
        <v>0</v>
      </c>
      <c s="293">
        <f>SUM(G155:G158)</f>
        <v>0</v>
      </c>
      <c s="293">
        <f>SUM(H155:H158)</f>
        <v>0</v>
      </c>
    </row>
    <row customHeight="1" ht="17.25">
      <c s="92"/>
      <c s="128"/>
      <c s="128"/>
      <c s="128"/>
      <c s="189" t="s">
        <v>2515</v>
      </c>
      <c s="297"/>
      <c s="297"/>
      <c s="297"/>
    </row>
    <row customHeight="1" ht="17.25">
      <c s="92"/>
      <c s="128"/>
      <c s="128"/>
      <c s="128"/>
      <c s="189" t="s">
        <v>2516</v>
      </c>
      <c s="297"/>
      <c s="297"/>
      <c s="297"/>
    </row>
    <row customHeight="1" ht="17.25">
      <c s="92"/>
      <c s="128"/>
      <c s="128"/>
      <c s="128"/>
      <c s="189" t="s">
        <v>2517</v>
      </c>
      <c s="297"/>
      <c s="297"/>
      <c s="297"/>
    </row>
    <row customHeight="1" ht="17.25">
      <c s="92"/>
      <c s="128"/>
      <c s="128"/>
      <c s="128"/>
      <c s="189" t="s">
        <v>2518</v>
      </c>
      <c s="297"/>
      <c s="297"/>
      <c s="297"/>
    </row>
    <row customHeight="1" ht="17.25">
      <c s="92"/>
      <c s="128"/>
      <c s="128"/>
      <c s="128"/>
      <c s="188" t="s">
        <v>1731</v>
      </c>
      <c s="293">
        <f>SUM(F160,F163)</f>
        <v>0</v>
      </c>
      <c s="293">
        <f>SUM(G160,G163)</f>
        <v>0</v>
      </c>
      <c s="293">
        <f>SUM(H160,H163)</f>
        <v>0</v>
      </c>
    </row>
    <row customHeight="1" ht="17.25">
      <c s="91" t="s">
        <v>2519</v>
      </c>
      <c s="297"/>
      <c s="297"/>
      <c s="297"/>
      <c s="189" t="s">
        <v>2520</v>
      </c>
      <c s="293">
        <f>SUM(F161:F162)</f>
        <v>0</v>
      </c>
      <c s="293">
        <f>SUM(G161:G162)</f>
        <v>0</v>
      </c>
      <c s="293">
        <f>SUM(H161:H162)</f>
        <v>0</v>
      </c>
    </row>
    <row customHeight="1" ht="17.25">
      <c s="92"/>
      <c s="128"/>
      <c s="128"/>
      <c s="128"/>
      <c s="189" t="s">
        <v>2522</v>
      </c>
      <c s="297"/>
      <c s="297"/>
      <c s="297"/>
    </row>
    <row customHeight="1" ht="17.25">
      <c s="92"/>
      <c s="128"/>
      <c s="128"/>
      <c s="128"/>
      <c s="189" t="s">
        <v>2523</v>
      </c>
      <c s="297"/>
      <c s="297"/>
      <c s="297"/>
    </row>
    <row customHeight="1" ht="17.25">
      <c s="91" t="s">
        <v>2524</v>
      </c>
      <c s="293">
        <f>SUM(B164:B166)</f>
        <v>0</v>
      </c>
      <c s="293">
        <f>SUM(C164:C166)</f>
        <v>0</v>
      </c>
      <c s="293">
        <f>SUM(D164:D166)</f>
        <v>0</v>
      </c>
      <c s="189" t="s">
        <v>2525</v>
      </c>
      <c s="293">
        <f>SUM(F164:F167)</f>
        <v>0</v>
      </c>
      <c s="293">
        <f>SUM(G164:G167)</f>
        <v>0</v>
      </c>
      <c s="293">
        <f>SUM(H164:H167)</f>
        <v>0</v>
      </c>
    </row>
    <row customHeight="1" ht="17.25">
      <c s="93" t="s">
        <v>2527</v>
      </c>
      <c s="297"/>
      <c s="297"/>
      <c s="297"/>
      <c s="189" t="s">
        <v>2528</v>
      </c>
      <c s="297"/>
      <c s="297"/>
      <c s="297"/>
    </row>
    <row customHeight="1" ht="17.25">
      <c s="93" t="s">
        <v>2529</v>
      </c>
      <c s="297"/>
      <c s="297"/>
      <c s="297"/>
      <c s="189" t="s">
        <v>2530</v>
      </c>
      <c s="297"/>
      <c s="297"/>
      <c s="297"/>
    </row>
    <row customHeight="1" ht="17.25">
      <c s="93" t="s">
        <v>2531</v>
      </c>
      <c s="297"/>
      <c s="297"/>
      <c s="297"/>
      <c s="189" t="s">
        <v>2532</v>
      </c>
      <c s="297"/>
      <c s="297"/>
      <c s="297"/>
    </row>
    <row customHeight="1" ht="17.25">
      <c s="92"/>
      <c s="128"/>
      <c s="128"/>
      <c s="128"/>
      <c s="189" t="s">
        <v>2533</v>
      </c>
      <c s="297"/>
      <c s="297"/>
      <c s="297"/>
    </row>
    <row customHeight="1" ht="17.25">
      <c s="92"/>
      <c s="128"/>
      <c s="128"/>
      <c s="128"/>
      <c s="188" t="s">
        <v>1761</v>
      </c>
      <c s="293">
        <f>SUM(F169,F190,F204)</f>
        <v>0</v>
      </c>
      <c s="293">
        <f>SUM(G169,G190,G204)</f>
        <v>0</v>
      </c>
      <c s="293">
        <f>SUM(H169,H190,H204)</f>
        <v>0</v>
      </c>
    </row>
    <row customHeight="1" ht="17.25">
      <c s="92"/>
      <c s="128"/>
      <c s="128"/>
      <c s="128"/>
      <c s="188" t="s">
        <v>1762</v>
      </c>
      <c s="293">
        <f>SUM(F170,F175,F179,F184,F189)</f>
        <v>0</v>
      </c>
      <c s="293">
        <f>SUM(G170,G175,G179,G184,G189)</f>
        <v>0</v>
      </c>
      <c s="293">
        <f>SUM(H170,H175,H179,H184,H189)</f>
        <v>0</v>
      </c>
    </row>
    <row customHeight="1" ht="17.25">
      <c s="91" t="s">
        <v>2534</v>
      </c>
      <c s="297"/>
      <c s="297"/>
      <c s="297"/>
      <c s="189" t="s">
        <v>2535</v>
      </c>
      <c s="293">
        <f>SUM(F171:F174)</f>
        <v>0</v>
      </c>
      <c s="293">
        <f>SUM(G171:G174)</f>
        <v>0</v>
      </c>
      <c s="293">
        <f>SUM(H171:H174)</f>
        <v>0</v>
      </c>
    </row>
    <row customHeight="1" ht="17.25">
      <c s="92"/>
      <c s="128"/>
      <c s="128"/>
      <c s="128"/>
      <c s="189" t="s">
        <v>2537</v>
      </c>
      <c s="297"/>
      <c s="297"/>
      <c s="297"/>
    </row>
    <row customHeight="1" ht="17.25">
      <c s="92"/>
      <c s="128"/>
      <c s="128"/>
      <c s="128"/>
      <c s="189" t="s">
        <v>2538</v>
      </c>
      <c s="297"/>
      <c s="297"/>
      <c s="297"/>
    </row>
    <row customHeight="1" ht="17.25">
      <c s="92"/>
      <c s="128"/>
      <c s="128"/>
      <c s="128"/>
      <c s="189" t="s">
        <v>2539</v>
      </c>
      <c s="297"/>
      <c s="297"/>
      <c s="297"/>
    </row>
    <row customHeight="1" ht="17.25">
      <c s="92"/>
      <c s="128"/>
      <c s="128"/>
      <c s="128"/>
      <c s="189" t="s">
        <v>2540</v>
      </c>
      <c s="297"/>
      <c s="297"/>
      <c s="297"/>
    </row>
    <row customHeight="1" ht="17.25">
      <c s="91" t="s">
        <v>2541</v>
      </c>
      <c s="293">
        <f>SUM(B176:B177)</f>
        <v>0</v>
      </c>
      <c s="293">
        <f>SUM(C176:C177)</f>
        <v>0</v>
      </c>
      <c s="293">
        <f>SUM(D176:D177)</f>
        <v>0</v>
      </c>
      <c s="189" t="s">
        <v>2542</v>
      </c>
      <c s="293">
        <f>SUM(F176:F178)</f>
        <v>0</v>
      </c>
      <c s="293">
        <f>SUM(G176:G178)</f>
        <v>0</v>
      </c>
      <c s="293">
        <f>SUM(H176:H178)</f>
        <v>0</v>
      </c>
    </row>
    <row customHeight="1" ht="17.25">
      <c s="93" t="s">
        <v>2544</v>
      </c>
      <c s="297"/>
      <c s="297"/>
      <c s="297"/>
      <c s="189" t="s">
        <v>2545</v>
      </c>
      <c s="297"/>
      <c s="297"/>
      <c s="297"/>
    </row>
    <row customHeight="1" ht="17.25">
      <c s="93" t="s">
        <v>2547</v>
      </c>
      <c s="297"/>
      <c s="297"/>
      <c s="297"/>
      <c s="189" t="s">
        <v>2548</v>
      </c>
      <c s="297"/>
      <c s="297"/>
      <c s="297"/>
    </row>
    <row customHeight="1" ht="17.25">
      <c s="93"/>
      <c s="128"/>
      <c s="128"/>
      <c s="128"/>
      <c s="189" t="s">
        <v>2550</v>
      </c>
      <c s="297"/>
      <c s="297"/>
      <c s="297"/>
    </row>
    <row customHeight="1" ht="17.25">
      <c s="186" t="s">
        <v>2551</v>
      </c>
      <c s="297"/>
      <c s="297"/>
      <c s="297"/>
      <c s="189" t="s">
        <v>2552</v>
      </c>
      <c s="293">
        <f>SUM(F180:F183)</f>
        <v>0</v>
      </c>
      <c s="293">
        <f>SUM(G180:G183)</f>
        <v>0</v>
      </c>
      <c s="293">
        <f>SUM(H180:H183)</f>
        <v>0</v>
      </c>
    </row>
    <row customHeight="1" ht="17.25">
      <c s="92"/>
      <c s="128"/>
      <c s="128"/>
      <c s="128"/>
      <c s="189" t="s">
        <v>2553</v>
      </c>
      <c s="297"/>
      <c s="297"/>
      <c s="297"/>
    </row>
    <row customHeight="1" ht="17.25">
      <c s="92"/>
      <c s="128"/>
      <c s="128"/>
      <c s="128"/>
      <c s="189" t="s">
        <v>2554</v>
      </c>
      <c s="297"/>
      <c s="297"/>
      <c s="297"/>
    </row>
    <row customHeight="1" ht="17.25">
      <c s="92"/>
      <c s="128"/>
      <c s="128"/>
      <c s="128"/>
      <c s="189" t="s">
        <v>2555</v>
      </c>
      <c s="297"/>
      <c s="297"/>
      <c s="297"/>
    </row>
    <row customHeight="1" ht="17.25">
      <c s="92"/>
      <c s="128"/>
      <c s="128"/>
      <c s="128"/>
      <c s="189" t="s">
        <v>2556</v>
      </c>
      <c s="297"/>
      <c s="297"/>
      <c s="297"/>
    </row>
    <row customHeight="1" ht="17.25">
      <c s="91" t="s">
        <v>2557</v>
      </c>
      <c s="297"/>
      <c s="297"/>
      <c s="297"/>
      <c s="189" t="s">
        <v>2558</v>
      </c>
      <c s="293">
        <f>SUM(F185:F188)</f>
        <v>0</v>
      </c>
      <c s="293">
        <f>SUM(G185:G188)</f>
        <v>0</v>
      </c>
      <c s="293">
        <f>SUM(H185:H188)</f>
        <v>0</v>
      </c>
    </row>
    <row customHeight="1" ht="17.25">
      <c s="92"/>
      <c s="128"/>
      <c s="128"/>
      <c s="128"/>
      <c s="189" t="s">
        <v>2560</v>
      </c>
      <c s="297"/>
      <c s="297"/>
      <c s="297"/>
    </row>
    <row customHeight="1" ht="17.25">
      <c s="92"/>
      <c s="128"/>
      <c s="128"/>
      <c s="128"/>
      <c s="189" t="s">
        <v>2561</v>
      </c>
      <c s="297"/>
      <c s="297"/>
      <c s="297"/>
    </row>
    <row customHeight="1" ht="17.25">
      <c s="92"/>
      <c s="128"/>
      <c s="128"/>
      <c s="128"/>
      <c s="189" t="s">
        <v>2562</v>
      </c>
      <c s="297"/>
      <c s="297"/>
      <c s="297"/>
    </row>
    <row customHeight="1" ht="17.25">
      <c s="92"/>
      <c s="128"/>
      <c s="128"/>
      <c s="128"/>
      <c s="189" t="s">
        <v>2563</v>
      </c>
      <c s="297"/>
      <c s="297"/>
      <c s="297"/>
    </row>
    <row customHeight="1" ht="17.25">
      <c s="186" t="s">
        <v>2564</v>
      </c>
      <c s="297"/>
      <c s="297"/>
      <c s="297"/>
      <c s="189" t="s">
        <v>2565</v>
      </c>
      <c s="297"/>
      <c s="297"/>
      <c s="297"/>
    </row>
    <row customHeight="1" ht="17.25">
      <c s="92"/>
      <c s="128"/>
      <c s="128"/>
      <c s="128"/>
      <c s="188" t="s">
        <v>1791</v>
      </c>
      <c s="293">
        <f>SUM(F191,F200,F203)</f>
        <v>0</v>
      </c>
      <c s="293">
        <f>SUM(G191,G200,G203)</f>
        <v>0</v>
      </c>
      <c s="293">
        <f>SUM(H191,H200,H203)</f>
        <v>0</v>
      </c>
    </row>
    <row customHeight="1" ht="17.25">
      <c s="91" t="s">
        <v>2566</v>
      </c>
      <c s="297"/>
      <c s="297"/>
      <c s="297"/>
      <c s="189" t="s">
        <v>2567</v>
      </c>
      <c s="293">
        <f>SUM(F192:F199)</f>
        <v>0</v>
      </c>
      <c s="293">
        <f>SUM(G192:G199)</f>
        <v>0</v>
      </c>
      <c s="293">
        <f>SUM(H192:H199)</f>
        <v>0</v>
      </c>
    </row>
    <row customHeight="1" ht="17.25">
      <c s="92"/>
      <c s="128"/>
      <c s="128"/>
      <c s="128"/>
      <c s="189" t="s">
        <v>2569</v>
      </c>
      <c s="297"/>
      <c s="297"/>
      <c s="297"/>
    </row>
    <row customHeight="1" ht="17.25">
      <c s="92"/>
      <c s="128"/>
      <c s="128"/>
      <c s="128"/>
      <c s="189" t="s">
        <v>2570</v>
      </c>
      <c s="297"/>
      <c s="297"/>
      <c s="297"/>
    </row>
    <row customHeight="1" ht="17.25">
      <c s="92"/>
      <c s="128"/>
      <c s="128"/>
      <c s="128"/>
      <c s="189" t="s">
        <v>2571</v>
      </c>
      <c s="297"/>
      <c s="297"/>
      <c s="297"/>
    </row>
    <row customHeight="1" ht="17.25">
      <c s="92"/>
      <c s="128"/>
      <c s="128"/>
      <c s="128"/>
      <c s="189" t="s">
        <v>2572</v>
      </c>
      <c s="297"/>
      <c s="297"/>
      <c s="297"/>
    </row>
    <row customHeight="1" ht="17.25">
      <c s="92"/>
      <c s="128"/>
      <c s="128"/>
      <c s="128"/>
      <c s="189" t="s">
        <v>2573</v>
      </c>
      <c s="297"/>
      <c s="297"/>
      <c s="297"/>
    </row>
    <row customHeight="1" ht="17.25">
      <c s="92"/>
      <c s="128"/>
      <c s="128"/>
      <c s="128"/>
      <c s="189" t="s">
        <v>2574</v>
      </c>
      <c s="297"/>
      <c s="297"/>
      <c s="297"/>
    </row>
    <row customHeight="1" ht="17.25">
      <c s="92"/>
      <c s="128"/>
      <c s="128"/>
      <c s="128"/>
      <c s="189" t="s">
        <v>2575</v>
      </c>
      <c s="297"/>
      <c s="297"/>
      <c s="297"/>
    </row>
    <row customHeight="1" ht="17.25">
      <c s="92"/>
      <c s="128"/>
      <c s="128"/>
      <c s="128"/>
      <c s="189" t="s">
        <v>2576</v>
      </c>
      <c s="297"/>
      <c s="297"/>
      <c s="297"/>
    </row>
    <row customHeight="1" ht="17.25">
      <c s="91" t="s">
        <v>2577</v>
      </c>
      <c s="297"/>
      <c s="297"/>
      <c s="297"/>
      <c s="189" t="s">
        <v>2578</v>
      </c>
      <c s="293">
        <f>SUM(F201:F202)</f>
        <v>0</v>
      </c>
      <c s="293">
        <f>SUM(G201:G202)</f>
        <v>0</v>
      </c>
      <c s="293">
        <f>SUM(H201:H202)</f>
        <v>0</v>
      </c>
    </row>
    <row customHeight="1" ht="17.25">
      <c s="92"/>
      <c s="128"/>
      <c s="128"/>
      <c s="128"/>
      <c s="189" t="s">
        <v>2580</v>
      </c>
      <c s="297"/>
      <c s="297"/>
      <c s="297"/>
    </row>
    <row customHeight="1" ht="17.25">
      <c s="92"/>
      <c s="128"/>
      <c s="128"/>
      <c s="128"/>
      <c s="189" t="s">
        <v>2581</v>
      </c>
      <c s="297"/>
      <c s="297"/>
      <c s="297"/>
    </row>
    <row customHeight="1" ht="17.25">
      <c s="186" t="s">
        <v>2582</v>
      </c>
      <c s="297"/>
      <c s="297"/>
      <c s="297"/>
      <c s="189" t="s">
        <v>2583</v>
      </c>
      <c s="297"/>
      <c s="297"/>
      <c s="297"/>
    </row>
    <row customHeight="1" ht="17.25">
      <c s="92"/>
      <c s="128"/>
      <c s="128"/>
      <c s="128"/>
      <c s="188" t="s">
        <v>1797</v>
      </c>
      <c s="293">
        <f>SUM(F205,F211)</f>
        <v>0</v>
      </c>
      <c s="293">
        <f>SUM(G205,G211)</f>
        <v>0</v>
      </c>
      <c s="293">
        <f>SUM(H205,H211)</f>
        <v>0</v>
      </c>
    </row>
    <row customHeight="1" ht="17.25">
      <c s="91" t="s">
        <v>2585</v>
      </c>
      <c s="297"/>
      <c s="297"/>
      <c s="297"/>
      <c s="189" t="s">
        <v>2586</v>
      </c>
      <c s="293">
        <f>SUM(F206:F210)</f>
        <v>0</v>
      </c>
      <c s="293">
        <f>SUM(G206:G210)</f>
        <v>0</v>
      </c>
      <c s="293">
        <f>SUM(H206:H210)</f>
        <v>0</v>
      </c>
    </row>
    <row customHeight="1" ht="17.25">
      <c s="92"/>
      <c s="128"/>
      <c s="128"/>
      <c s="128"/>
      <c s="189" t="s">
        <v>2588</v>
      </c>
      <c s="297"/>
      <c s="297"/>
      <c s="297"/>
    </row>
    <row customHeight="1" ht="17.25">
      <c s="92"/>
      <c s="128"/>
      <c s="128"/>
      <c s="128"/>
      <c s="189" t="s">
        <v>2589</v>
      </c>
      <c s="297"/>
      <c s="297"/>
      <c s="297"/>
    </row>
    <row customHeight="1" ht="17.25">
      <c s="92"/>
      <c s="128"/>
      <c s="128"/>
      <c s="128"/>
      <c s="189" t="s">
        <v>2590</v>
      </c>
      <c s="297"/>
      <c s="297"/>
      <c s="297"/>
    </row>
    <row customHeight="1" ht="17.25">
      <c s="92"/>
      <c s="128"/>
      <c s="128"/>
      <c s="128"/>
      <c s="189" t="s">
        <v>2591</v>
      </c>
      <c s="297"/>
      <c s="297"/>
      <c s="297"/>
    </row>
    <row customHeight="1" ht="17.25">
      <c s="92"/>
      <c s="128"/>
      <c s="128"/>
      <c s="128"/>
      <c s="189" t="s">
        <v>2592</v>
      </c>
      <c s="297"/>
      <c s="297"/>
      <c s="297"/>
    </row>
    <row customHeight="1" ht="17.25">
      <c s="91" t="s">
        <v>2593</v>
      </c>
      <c s="297"/>
      <c s="297"/>
      <c s="297"/>
      <c s="189" t="s">
        <v>2594</v>
      </c>
      <c s="293">
        <f>SUM(F212:F217)</f>
        <v>0</v>
      </c>
      <c s="293">
        <f>SUM(G212:G217)</f>
        <v>0</v>
      </c>
      <c s="293">
        <f>SUM(H212:H217)</f>
        <v>0</v>
      </c>
    </row>
    <row customHeight="1" ht="17.25">
      <c s="92"/>
      <c s="128"/>
      <c s="128"/>
      <c s="128"/>
      <c s="189" t="s">
        <v>2596</v>
      </c>
      <c s="297"/>
      <c s="297"/>
      <c s="297"/>
    </row>
    <row customHeight="1" ht="17.25">
      <c s="92"/>
      <c s="128"/>
      <c s="128"/>
      <c s="128"/>
      <c s="189" t="s">
        <v>2597</v>
      </c>
      <c s="297"/>
      <c s="297"/>
      <c s="297"/>
    </row>
    <row customHeight="1" ht="17.25">
      <c s="92"/>
      <c s="128"/>
      <c s="128"/>
      <c s="128"/>
      <c s="189" t="s">
        <v>2598</v>
      </c>
      <c s="297"/>
      <c s="297"/>
      <c s="297"/>
    </row>
    <row customHeight="1" ht="17.25">
      <c s="92"/>
      <c s="128"/>
      <c s="128"/>
      <c s="128"/>
      <c s="189" t="s">
        <v>2599</v>
      </c>
      <c s="297"/>
      <c s="297"/>
      <c s="297"/>
    </row>
    <row customHeight="1" ht="17.25">
      <c s="92"/>
      <c s="128"/>
      <c s="128"/>
      <c s="128"/>
      <c s="189" t="s">
        <v>2600</v>
      </c>
      <c s="297"/>
      <c s="297"/>
      <c s="297"/>
    </row>
    <row customHeight="1" ht="17.25">
      <c s="92"/>
      <c s="128"/>
      <c s="128"/>
      <c s="128"/>
      <c s="189" t="s">
        <v>2601</v>
      </c>
      <c s="297"/>
      <c s="297"/>
      <c s="297"/>
    </row>
    <row customHeight="1" ht="17.25">
      <c s="92"/>
      <c s="128"/>
      <c s="128"/>
      <c s="128"/>
      <c s="188" t="s">
        <v>1817</v>
      </c>
      <c s="293">
        <f>SUM(F219,F227,F234)</f>
        <v>0</v>
      </c>
      <c s="293">
        <f>SUM(G219,G227,G234)</f>
        <v>0</v>
      </c>
      <c s="293">
        <f>SUM(H219,H227,H234)</f>
        <v>0</v>
      </c>
    </row>
    <row customHeight="1" ht="17.25">
      <c s="92"/>
      <c s="128"/>
      <c s="128"/>
      <c s="128"/>
      <c s="188" t="s">
        <v>1825</v>
      </c>
      <c s="293">
        <f>SUM(F220)</f>
        <v>0</v>
      </c>
      <c s="293">
        <f>SUM(G220)</f>
        <v>0</v>
      </c>
      <c s="293">
        <f>SUM(H220)</f>
        <v>0</v>
      </c>
    </row>
    <row customHeight="1" ht="17.25">
      <c s="91" t="s">
        <v>2602</v>
      </c>
      <c s="297"/>
      <c s="297"/>
      <c s="297"/>
      <c s="189" t="s">
        <v>2603</v>
      </c>
      <c s="293">
        <f>SUM(F221:F226)</f>
        <v>0</v>
      </c>
      <c s="293">
        <f>SUM(G221:G226)</f>
        <v>0</v>
      </c>
      <c s="293">
        <f>SUM(H221:H226)</f>
        <v>0</v>
      </c>
    </row>
    <row customHeight="1" ht="17.25">
      <c s="92"/>
      <c s="128"/>
      <c s="128"/>
      <c s="128"/>
      <c s="189" t="s">
        <v>2605</v>
      </c>
      <c s="297"/>
      <c s="297"/>
      <c s="297"/>
    </row>
    <row customHeight="1" ht="17.25">
      <c s="92"/>
      <c s="128"/>
      <c s="128"/>
      <c s="128"/>
      <c s="189" t="s">
        <v>2606</v>
      </c>
      <c s="297"/>
      <c s="297"/>
      <c s="297"/>
    </row>
    <row customHeight="1" ht="17.25">
      <c s="92"/>
      <c s="128"/>
      <c s="128"/>
      <c s="128"/>
      <c s="189" t="s">
        <v>2607</v>
      </c>
      <c s="297"/>
      <c s="297"/>
      <c s="297"/>
    </row>
    <row customHeight="1" ht="17.25">
      <c s="92"/>
      <c s="128"/>
      <c s="128"/>
      <c s="128"/>
      <c s="189" t="s">
        <v>2608</v>
      </c>
      <c s="297"/>
      <c s="297"/>
      <c s="297"/>
    </row>
    <row customHeight="1" ht="17.25">
      <c s="92"/>
      <c s="128"/>
      <c s="128"/>
      <c s="128"/>
      <c s="189" t="s">
        <v>2609</v>
      </c>
      <c s="297"/>
      <c s="297"/>
      <c s="297"/>
    </row>
    <row customHeight="1" ht="17.25">
      <c s="92"/>
      <c s="128"/>
      <c s="128"/>
      <c s="128"/>
      <c s="189" t="s">
        <v>2610</v>
      </c>
      <c s="297"/>
      <c s="297"/>
      <c s="297"/>
    </row>
    <row customHeight="1" ht="17.25">
      <c s="92"/>
      <c s="128"/>
      <c s="128"/>
      <c s="128"/>
      <c s="188" t="s">
        <v>1838</v>
      </c>
      <c s="293">
        <f>SUM(F228)</f>
        <v>0</v>
      </c>
      <c s="293">
        <f>SUM(G228)</f>
        <v>0</v>
      </c>
      <c s="293">
        <f>SUM(H228)</f>
        <v>0</v>
      </c>
    </row>
    <row customHeight="1" ht="17.25">
      <c s="91" t="s">
        <v>2611</v>
      </c>
      <c s="297"/>
      <c s="297"/>
      <c s="297"/>
      <c s="189" t="s">
        <v>2612</v>
      </c>
      <c s="293">
        <f>SUM(F229:F233)</f>
        <v>0</v>
      </c>
      <c s="293">
        <f>SUM(G229:G233)</f>
        <v>0</v>
      </c>
      <c s="293">
        <f>SUM(H229:H233)</f>
        <v>0</v>
      </c>
    </row>
    <row customHeight="1" ht="17.25">
      <c s="92"/>
      <c s="128"/>
      <c s="128"/>
      <c s="128"/>
      <c s="189" t="s">
        <v>2614</v>
      </c>
      <c s="297"/>
      <c s="297"/>
      <c s="297"/>
    </row>
    <row customHeight="1" ht="17.25">
      <c s="92"/>
      <c s="128"/>
      <c s="128"/>
      <c s="128"/>
      <c s="189" t="s">
        <v>2615</v>
      </c>
      <c s="297"/>
      <c s="297"/>
      <c s="297"/>
    </row>
    <row customHeight="1" ht="17.25">
      <c s="92"/>
      <c s="128"/>
      <c s="128"/>
      <c s="128"/>
      <c s="189" t="s">
        <v>2616</v>
      </c>
      <c s="297"/>
      <c s="297"/>
      <c s="297"/>
    </row>
    <row customHeight="1" ht="17.25">
      <c s="92"/>
      <c s="128"/>
      <c s="128"/>
      <c s="128"/>
      <c s="189" t="s">
        <v>2617</v>
      </c>
      <c s="297"/>
      <c s="297"/>
      <c s="297"/>
    </row>
    <row customHeight="1" ht="17.25">
      <c s="92"/>
      <c s="128"/>
      <c s="128"/>
      <c s="128"/>
      <c s="189" t="s">
        <v>2618</v>
      </c>
      <c s="297"/>
      <c s="297"/>
      <c s="297"/>
    </row>
    <row customHeight="1" ht="17.25">
      <c s="92"/>
      <c s="128"/>
      <c s="128"/>
      <c s="128"/>
      <c s="103" t="s">
        <v>1840</v>
      </c>
      <c s="293">
        <f>SUM(F235,F237:F241)</f>
        <v>0</v>
      </c>
      <c s="293">
        <f>SUM(G235,G237:G241)</f>
        <v>0</v>
      </c>
      <c s="293">
        <f>SUM(H235,H237:H241)</f>
        <v>0</v>
      </c>
    </row>
    <row customHeight="1" ht="17.25">
      <c s="91" t="s">
        <v>2619</v>
      </c>
      <c s="297"/>
      <c s="297"/>
      <c s="297"/>
      <c s="134" t="s">
        <v>2620</v>
      </c>
      <c s="297"/>
      <c s="297"/>
      <c s="297"/>
    </row>
    <row customHeight="1" ht="17.25">
      <c s="91" t="s">
        <v>2622</v>
      </c>
      <c s="293">
        <f>SUM(B237:B238)</f>
        <v>0</v>
      </c>
      <c s="293">
        <f>SUM(C237:C238)</f>
        <v>0</v>
      </c>
      <c s="293">
        <f>SUM(D237:D238)</f>
        <v>0</v>
      </c>
      <c s="134"/>
      <c s="128"/>
      <c s="128"/>
      <c s="128"/>
    </row>
    <row customHeight="1" ht="17.25">
      <c s="93" t="s">
        <v>2625</v>
      </c>
      <c s="297"/>
      <c s="297"/>
      <c s="297"/>
      <c s="134" t="s">
        <v>2699</v>
      </c>
      <c s="297"/>
      <c s="297"/>
      <c s="297"/>
    </row>
    <row customHeight="1" ht="17.25">
      <c s="93" t="s">
        <v>2628</v>
      </c>
      <c s="297"/>
      <c s="297"/>
      <c s="297"/>
      <c s="134" t="s">
        <v>2700</v>
      </c>
      <c s="297"/>
      <c s="297"/>
      <c s="297"/>
    </row>
    <row customHeight="1" ht="17.25">
      <c s="93"/>
      <c s="128"/>
      <c s="128"/>
      <c s="128"/>
      <c s="134" t="s">
        <v>2701</v>
      </c>
      <c s="297"/>
      <c s="297"/>
      <c s="297"/>
    </row>
    <row customHeight="1" ht="17.25">
      <c s="91" t="s">
        <v>2632</v>
      </c>
      <c s="297"/>
      <c s="297"/>
      <c s="297"/>
      <c s="134" t="s">
        <v>2633</v>
      </c>
      <c s="297"/>
      <c s="297"/>
      <c s="297"/>
    </row>
    <row customHeight="1" ht="17.25">
      <c s="91" t="s">
        <v>2635</v>
      </c>
      <c s="297"/>
      <c s="297"/>
      <c s="297"/>
      <c s="134" t="s">
        <v>2636</v>
      </c>
      <c s="293">
        <f>SUM(F242:F245)</f>
        <v>0</v>
      </c>
      <c s="293">
        <f>SUM(G242:G245)</f>
        <v>0</v>
      </c>
      <c s="293">
        <f>SUM(H242:H245)</f>
        <v>0</v>
      </c>
    </row>
    <row customHeight="1" ht="17.25">
      <c s="92"/>
      <c s="128"/>
      <c s="128"/>
      <c s="128"/>
      <c s="134" t="s">
        <v>2638</v>
      </c>
      <c s="297"/>
      <c s="297"/>
      <c s="297"/>
    </row>
    <row customHeight="1" ht="17.25">
      <c s="92"/>
      <c s="128"/>
      <c s="128"/>
      <c s="128"/>
      <c s="134" t="s">
        <v>2639</v>
      </c>
      <c s="297"/>
      <c s="297"/>
      <c s="297"/>
    </row>
    <row customHeight="1" ht="17.25">
      <c s="92"/>
      <c s="128"/>
      <c s="128"/>
      <c s="128"/>
      <c s="134" t="s">
        <v>2640</v>
      </c>
      <c s="297"/>
      <c s="297"/>
      <c s="297"/>
    </row>
    <row customHeight="1" ht="17.25">
      <c s="92"/>
      <c s="128"/>
      <c s="128"/>
      <c s="128"/>
      <c s="189" t="s">
        <v>2641</v>
      </c>
      <c s="297"/>
      <c s="297"/>
      <c s="297"/>
    </row>
    <row customHeight="1" ht="17.25">
      <c s="92"/>
      <c s="128"/>
      <c s="128"/>
      <c s="128"/>
      <c s="188" t="s">
        <v>1884</v>
      </c>
      <c s="293">
        <f>SUM(F247)</f>
        <v>0</v>
      </c>
      <c s="293">
        <f>SUM(G247)</f>
        <v>0</v>
      </c>
      <c s="293">
        <f>SUM(H247)</f>
        <v>0</v>
      </c>
    </row>
    <row customHeight="1" ht="17.25">
      <c s="92"/>
      <c s="128"/>
      <c s="128"/>
      <c s="128"/>
      <c s="188" t="s">
        <v>1904</v>
      </c>
      <c s="293">
        <f>SUM(F248)</f>
        <v>0</v>
      </c>
      <c s="293">
        <f>SUM(G248)</f>
        <v>0</v>
      </c>
      <c s="293">
        <f>SUM(H248)</f>
        <v>0</v>
      </c>
    </row>
    <row customHeight="1" ht="17.25">
      <c s="91" t="s">
        <v>2642</v>
      </c>
      <c s="297"/>
      <c s="297"/>
      <c s="297"/>
      <c s="189" t="s">
        <v>2643</v>
      </c>
      <c s="293">
        <f>SUM(F249:F253)</f>
        <v>0</v>
      </c>
      <c s="293">
        <f>SUM(G249:G253)</f>
        <v>0</v>
      </c>
      <c s="293">
        <f>SUM(H249:H253)</f>
        <v>0</v>
      </c>
    </row>
    <row customHeight="1" ht="17.25">
      <c s="92"/>
      <c s="128"/>
      <c s="128"/>
      <c s="128"/>
      <c s="189" t="s">
        <v>2645</v>
      </c>
      <c s="297"/>
      <c s="297"/>
      <c s="297"/>
    </row>
    <row customHeight="1" ht="17.25">
      <c s="92"/>
      <c s="128"/>
      <c s="128"/>
      <c s="128"/>
      <c s="189" t="s">
        <v>2646</v>
      </c>
      <c s="297"/>
      <c s="297"/>
      <c s="297"/>
    </row>
    <row customHeight="1" ht="17.25">
      <c s="92"/>
      <c s="128"/>
      <c s="128"/>
      <c s="128"/>
      <c s="189" t="s">
        <v>2647</v>
      </c>
      <c s="297"/>
      <c s="297"/>
      <c s="297"/>
    </row>
    <row customHeight="1" ht="17.25">
      <c s="92"/>
      <c s="128"/>
      <c s="128"/>
      <c s="128"/>
      <c s="189" t="s">
        <v>2648</v>
      </c>
      <c s="297"/>
      <c s="297"/>
      <c s="297"/>
    </row>
    <row customHeight="1" ht="17.25">
      <c s="92"/>
      <c s="128"/>
      <c s="128"/>
      <c s="128"/>
      <c s="189" t="s">
        <v>2649</v>
      </c>
      <c s="297"/>
      <c s="297"/>
      <c s="297"/>
    </row>
    <row customHeight="1" ht="17.25">
      <c s="92"/>
      <c s="128"/>
      <c s="128"/>
      <c s="128"/>
      <c s="188" t="s">
        <v>1914</v>
      </c>
      <c s="293">
        <f>SUM(F255)</f>
        <v>0</v>
      </c>
      <c s="293">
        <f>SUM(G255)</f>
        <v>0</v>
      </c>
      <c s="293">
        <f>SUM(H255)</f>
        <v>0</v>
      </c>
    </row>
    <row customHeight="1" ht="17.25">
      <c s="92"/>
      <c s="128"/>
      <c s="128"/>
      <c s="128"/>
      <c s="188" t="s">
        <v>1933</v>
      </c>
      <c s="293">
        <f>SUM(F256:F257)</f>
        <v>0</v>
      </c>
      <c s="293">
        <f>SUM(G256:G257)</f>
        <v>0</v>
      </c>
      <c s="293">
        <f>SUM(H256:H257)</f>
        <v>0</v>
      </c>
    </row>
    <row customHeight="1" ht="17.25">
      <c s="91" t="s">
        <v>2650</v>
      </c>
      <c s="297"/>
      <c s="297"/>
      <c s="297"/>
      <c s="189" t="s">
        <v>2651</v>
      </c>
      <c s="297"/>
      <c s="297"/>
      <c s="297"/>
    </row>
    <row customHeight="1" ht="17.25">
      <c s="91" t="s">
        <v>2653</v>
      </c>
      <c s="297"/>
      <c s="297"/>
      <c s="297"/>
      <c s="189" t="s">
        <v>2654</v>
      </c>
      <c s="297"/>
      <c s="297"/>
      <c s="297"/>
    </row>
    <row customHeight="1" ht="17.25">
      <c s="92"/>
      <c s="128"/>
      <c s="128"/>
      <c s="128"/>
      <c s="188" t="s">
        <v>2655</v>
      </c>
      <c s="293">
        <f>SUM(F259,F266)</f>
        <v>3</v>
      </c>
      <c s="293">
        <f>SUM(G259,G266)</f>
        <v>3</v>
      </c>
      <c s="293">
        <f>SUM(H259,H266)</f>
        <v>0</v>
      </c>
    </row>
    <row customHeight="1" ht="17.25">
      <c s="129" t="s">
        <v>2656</v>
      </c>
      <c s="293">
        <f>SUM(B260:B261)</f>
        <v>0</v>
      </c>
      <c s="293">
        <f>SUM(C260:C261)</f>
        <v>0</v>
      </c>
      <c s="293">
        <f>SUM(D260:D261)</f>
        <v>0</v>
      </c>
      <c s="188" t="s">
        <v>2657</v>
      </c>
      <c s="293">
        <f>SUM(F260:F265)</f>
        <v>0</v>
      </c>
      <c s="293">
        <f>SUM(G260:G265)</f>
        <v>0</v>
      </c>
      <c s="293">
        <f>SUM(H260:H265)</f>
        <v>0</v>
      </c>
    </row>
    <row customHeight="1" ht="17.25">
      <c s="127" t="s">
        <v>2659</v>
      </c>
      <c s="297"/>
      <c s="297"/>
      <c s="297"/>
      <c s="189" t="s">
        <v>2660</v>
      </c>
      <c s="297"/>
      <c s="297"/>
      <c s="297"/>
    </row>
    <row customHeight="1" ht="17.25">
      <c s="127" t="s">
        <v>2662</v>
      </c>
      <c s="297"/>
      <c s="297"/>
      <c s="297"/>
      <c s="189" t="s">
        <v>2663</v>
      </c>
      <c s="297"/>
      <c s="297"/>
      <c s="297"/>
    </row>
    <row customHeight="1" ht="17.25">
      <c s="92"/>
      <c s="128"/>
      <c s="128"/>
      <c s="128"/>
      <c s="189" t="s">
        <v>2665</v>
      </c>
      <c s="297"/>
      <c s="297"/>
      <c s="297"/>
    </row>
    <row customHeight="1" ht="17.25">
      <c s="92"/>
      <c s="128"/>
      <c s="128"/>
      <c s="128"/>
      <c s="190" t="s">
        <v>2666</v>
      </c>
      <c s="297"/>
      <c s="297"/>
      <c s="297"/>
    </row>
    <row customHeight="1" ht="17.25">
      <c s="92"/>
      <c s="128"/>
      <c s="128"/>
      <c s="128"/>
      <c s="189" t="s">
        <v>2667</v>
      </c>
      <c s="297"/>
      <c s="297"/>
      <c s="297"/>
    </row>
    <row customHeight="1" ht="17.25">
      <c s="92"/>
      <c s="128"/>
      <c s="128"/>
      <c s="128"/>
      <c s="189" t="s">
        <v>2668</v>
      </c>
      <c s="297"/>
      <c s="297"/>
      <c s="297"/>
    </row>
    <row customHeight="1" ht="17.25">
      <c s="91" t="s">
        <v>2669</v>
      </c>
      <c s="297"/>
      <c s="297"/>
      <c s="297"/>
      <c s="103" t="s">
        <v>2670</v>
      </c>
      <c s="297">
        <v>3</v>
      </c>
      <c s="297">
        <v>3</v>
      </c>
      <c s="297"/>
    </row>
    <row customHeight="1" ht="17.25">
      <c s="86" t="s">
        <v>2302</v>
      </c>
      <c s="293">
        <f>SUM(B7,B13,B15,B22,B30,B38,B41,B48,B55,B61,B65,B70,B77,B87,B93,B97:B98,B103,B111,B118,B126,B135,B140,B146,B149,B154,B160)+SUM(B163,B170,B175,B179,B184,B189,B191,B200,B203,B205,B211,B220,B228,B235:B236,B240:B241,B248,B256:B257,B259,B266)</f>
        <v>0</v>
      </c>
      <c s="293">
        <f>SUM(C7,C13,C15,C22,C30,C38,C41,C48,C55,C61,C65,C70,C77,C87,C93,C97:C98,C103,C111,C118,C126,C135,C140,C146,C149,C154,C160)+SUM(C163,C170,C175,C179,C184,C189,C191,C200,C203,C205,C211,C220,C228,C235:C236,C240:C241,C248,C256:C257,C259,C266)</f>
        <v>0</v>
      </c>
      <c s="293">
        <f>SUM(D7,D13,D15,D22,D30,D38,D41,D48,D55,D61,D65,D70,D77,D87,D93,D97:D98,D103,D111,D118,D126,D135,D140,D146,D149,D154,D160)+SUM(D163,D170,D175,D179,D184,D189,D191,D200,D203,D205,D211,D220,D228,D235:D236,D240:D241,D248,D256:D257,D259,D266)</f>
        <v>0</v>
      </c>
      <c s="148" t="s">
        <v>2303</v>
      </c>
      <c s="293">
        <f>SUM(F5,F11,F14,F29,F37,F53,F69,F109,F168,F218,F246,F254,F258)</f>
        <v>25</v>
      </c>
      <c s="293">
        <f>SUM(G5,G11,G14,G29,G37,G53,G69,G109,G168,G218,G246,G254,G258)</f>
        <v>25</v>
      </c>
      <c s="293">
        <f>SUM(H5,H11,H14,H29,H37,H53,H69,H109,H168,H218,H246,H254,H258)</f>
        <v>0</v>
      </c>
    </row>
    <row customHeight="1" ht="17.25">
      <c s="95" t="s">
        <v>2124</v>
      </c>
      <c s="147"/>
      <c s="297">
        <v>25</v>
      </c>
      <c s="297"/>
      <c s="183" t="s">
        <v>2183</v>
      </c>
      <c s="184"/>
      <c s="297"/>
      <c s="297"/>
    </row>
    <row customHeight="1" ht="17.25">
      <c s="92" t="s">
        <v>2674</v>
      </c>
      <c s="147"/>
      <c s="297"/>
      <c s="297"/>
      <c s="135"/>
      <c s="128"/>
      <c s="128"/>
      <c s="128"/>
    </row>
    <row customHeight="1" ht="17.25">
      <c s="91" t="s">
        <v>2208</v>
      </c>
      <c s="147"/>
      <c s="297"/>
      <c s="297"/>
      <c s="183"/>
      <c s="128"/>
      <c s="128"/>
      <c s="128"/>
    </row>
    <row customHeight="1" ht="17.25">
      <c s="91" t="s">
        <v>2272</v>
      </c>
      <c s="147"/>
      <c s="293">
        <f>SUM(C272:C274)</f>
        <v>0</v>
      </c>
      <c s="293">
        <f>SUM(D272:D274)</f>
        <v>0</v>
      </c>
      <c s="183" t="s">
        <v>2212</v>
      </c>
      <c s="184"/>
      <c s="297"/>
      <c s="297"/>
    </row>
    <row customHeight="1" ht="17.25">
      <c s="93" t="s">
        <v>2686</v>
      </c>
      <c s="147"/>
      <c s="297"/>
      <c s="297"/>
      <c s="183"/>
      <c s="128"/>
      <c s="128"/>
      <c s="128"/>
    </row>
    <row customHeight="1" ht="17.25">
      <c s="92" t="s">
        <v>2687</v>
      </c>
      <c s="147"/>
      <c s="297"/>
      <c s="297"/>
      <c s="183"/>
      <c s="128"/>
      <c s="128"/>
      <c s="128"/>
    </row>
    <row customHeight="1" ht="17.25">
      <c s="92" t="s">
        <v>2688</v>
      </c>
      <c s="147"/>
      <c s="297"/>
      <c s="297"/>
      <c s="183" t="s">
        <v>2214</v>
      </c>
      <c s="184"/>
      <c s="293">
        <f>C276-G267-G268-G271</f>
        <v>0</v>
      </c>
      <c s="293">
        <f>D276-H267-H268-H271</f>
        <v>0</v>
      </c>
    </row>
    <row customHeight="1" ht="17.25">
      <c s="92"/>
      <c s="128"/>
      <c s="128"/>
      <c s="128"/>
      <c s="148"/>
      <c s="128"/>
      <c s="128"/>
      <c s="128"/>
    </row>
    <row customHeight="1" ht="17.25">
      <c s="86" t="s">
        <v>2223</v>
      </c>
      <c s="147"/>
      <c s="293">
        <f>SUM(C267,C268,C270,C271)</f>
        <v>25</v>
      </c>
      <c s="293">
        <f>SUM(D267,D268,D270,D271)</f>
        <v>0</v>
      </c>
      <c s="148" t="s">
        <v>2224</v>
      </c>
      <c s="184"/>
      <c s="293">
        <f>SUM(G267,G268,G271,G274)</f>
        <v>25</v>
      </c>
      <c s="293">
        <f>SUM(H267,H268,H271,H274)</f>
        <v>0</v>
      </c>
    </row>
  </sheetData>
  <sheetProtection autoFilter="0" sort="1" allowResizeRows="1" allowResizeColumns="1" objects="1" allowDragInsertRows="1" allowDragInsertColumns="1" insertRows="1" insertColumns="1" deleteRows="1" deleteColumns="1"/>
  <mergeCells count="3">
    <mergeCell ref="A3:H3"/>
    <mergeCell ref="A1:H1"/>
    <mergeCell ref="A2:H2"/>
  </mergeCells>
  <dataValidations count="1">
    <dataValidation type="decimal" allowBlank="1" showInputMessage="1" showErrorMessage="1" sqref="F5:H7 B7:D10 F11:H235 B13:D13 B15:D15 B22:D22 B30:D30 B38:D44 B48:D50 B55:D55 B61:D61 B65:D65 B70:D75 B77:D81 B87:D87 B93:D93 B97:D100 B103:D103 B111:D111 B118:D120 B126:D128 B135:D137 B140:D142 B146:D146 B149:D151 B154:D154 B160:D160 B163:D166 B170:D170 B175:D177 B179:D179 B184:D184 B189:D189 B191:D191 B200:D200 B203:D203 B205:D205 B211:D211 B220:D220 B228:D228 B235:D238 F237:H267 B240:D241 B248:D248 B256:D257 B259:D261 B266:D267 C268:D274 G268:H268 G271:H271 G274:H274 C276:D276 G276:H276">
      <formula1>-99999999999999</formula1>
      <formula2>99999999999999</formula2>
    </dataValidation>
  </dataValidations>
  <printOptions gridLines="1" horizontalCentered="1"/>
  <pageMargins left="3.00" right="2.00" top="1.00" bottom="1.00" header="0.00" footer="0.00"/>
  <pageSetup scale="99" pageOrder="downThenOver" orientation="landscape" blackAndWhite="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52568-3E75-B498-33A8-BFED72848C18}" mc:Ignorable="x14ac">
  <dimension ref="A1:H65513"/>
  <sheetViews>
    <sheetView defaultGridColor="0" colorId="8" topLeftCell="A1" showGridLines="0" workbookViewId="0" showZeros="0">
      <selection activeCell="A1" sqref="A1:H1"/>
    </sheetView>
  </sheetViews>
  <sheetFormatPr defaultColWidth="9.125" customHeight="1" defaultRowHeight="12.75"/>
  <cols>
    <col min="1" max="1" style="428" width="23.875" customWidth="1"/>
    <col min="2" max="4" style="428" width="14.50390625" customWidth="1"/>
    <col min="5" max="5" style="428" width="24.75390625" customWidth="1"/>
    <col min="6" max="8" style="428" width="14.375" customWidth="1"/>
  </cols>
  <sheetData>
    <row s="428" customFormat="1" customHeight="1" ht="35.25">
      <c s="288" t="str">
        <f>'##BASEINFO'!$B$2&amp;"度"&amp;'##BASEINFO'!$B$7&amp;"乡镇国有资本经营预算收支决算录入表"</f>
        <v>2010年度芷江侗族自治县乡镇国有资本经营预算收支决算录入表</v>
      </c>
      <c s="71"/>
      <c s="71"/>
      <c s="71"/>
      <c s="71"/>
      <c s="71"/>
      <c s="71"/>
      <c s="71"/>
    </row>
    <row s="428" customFormat="1" customHeight="1" ht="17.25">
      <c s="70" t="s">
        <v>198</v>
      </c>
      <c s="70"/>
      <c s="70"/>
      <c s="70"/>
      <c s="70"/>
      <c s="70"/>
      <c s="70"/>
      <c s="70"/>
    </row>
    <row s="428" customFormat="1" customHeight="1" ht="17.25">
      <c s="137" t="s">
        <v>206</v>
      </c>
      <c s="137"/>
      <c s="137"/>
      <c s="137"/>
      <c s="137"/>
      <c s="137"/>
      <c s="137"/>
      <c s="137"/>
    </row>
    <row s="428" customFormat="1" customHeight="1" ht="34.5">
      <c s="122" t="s">
        <v>2122</v>
      </c>
      <c s="212" t="s">
        <v>2227</v>
      </c>
      <c s="212" t="s">
        <v>209</v>
      </c>
      <c s="124" t="s">
        <v>3053</v>
      </c>
      <c s="122" t="s">
        <v>2122</v>
      </c>
      <c s="212" t="s">
        <v>2227</v>
      </c>
      <c s="212" t="s">
        <v>209</v>
      </c>
      <c s="124" t="s">
        <v>3053</v>
      </c>
    </row>
    <row s="428" customFormat="1" customHeight="1" ht="17.25">
      <c s="91" t="s">
        <v>3110</v>
      </c>
      <c s="297"/>
      <c s="297"/>
      <c s="297"/>
      <c s="103" t="s">
        <v>1399</v>
      </c>
      <c s="297"/>
      <c s="297"/>
      <c s="370"/>
    </row>
    <row s="428" customFormat="1" customHeight="1" ht="17.25">
      <c s="91" t="s">
        <v>3111</v>
      </c>
      <c s="297"/>
      <c s="297"/>
      <c s="297"/>
      <c s="101" t="s">
        <v>1637</v>
      </c>
      <c s="297"/>
      <c s="297"/>
      <c s="297"/>
    </row>
    <row s="428" customFormat="1" customHeight="1" ht="17.25">
      <c s="91" t="s">
        <v>3112</v>
      </c>
      <c s="297"/>
      <c s="297"/>
      <c s="297"/>
      <c s="101" t="s">
        <v>1761</v>
      </c>
      <c s="297"/>
      <c s="297"/>
      <c s="297"/>
    </row>
    <row s="428" customFormat="1" customHeight="1" ht="17.25">
      <c s="91" t="s">
        <v>3113</v>
      </c>
      <c s="297"/>
      <c s="297"/>
      <c s="297"/>
      <c s="101" t="s">
        <v>1817</v>
      </c>
      <c s="297"/>
      <c s="297"/>
      <c s="297"/>
    </row>
    <row s="428" customFormat="1" customHeight="1" ht="17.25">
      <c s="91" t="s">
        <v>3114</v>
      </c>
      <c s="297"/>
      <c s="297"/>
      <c s="297"/>
      <c s="101" t="s">
        <v>1884</v>
      </c>
      <c s="297"/>
      <c s="297"/>
      <c s="297"/>
    </row>
    <row s="428" customFormat="1" customHeight="1" ht="17.25">
      <c s="91"/>
      <c s="128"/>
      <c s="128"/>
      <c s="128"/>
      <c s="101" t="s">
        <v>1941</v>
      </c>
      <c s="297"/>
      <c s="297"/>
      <c s="297"/>
    </row>
    <row s="428" customFormat="1" customHeight="1" ht="17.25">
      <c s="86" t="s">
        <v>2703</v>
      </c>
      <c s="293">
        <f>SUM(B5:B9)</f>
        <v>0</v>
      </c>
      <c s="293">
        <f>SUM(C5:C9)</f>
        <v>0</v>
      </c>
      <c s="293">
        <f>SUM(D5:D9)</f>
        <v>0</v>
      </c>
      <c s="148" t="s">
        <v>2704</v>
      </c>
      <c s="293">
        <f>SUM(F5:F10)</f>
        <v>0</v>
      </c>
      <c s="293">
        <f>SUM(G5:G10)</f>
        <v>0</v>
      </c>
      <c s="293">
        <f>SUM(H5:H10)</f>
        <v>0</v>
      </c>
    </row>
    <row s="428" customFormat="1" customHeight="1" ht="17.25">
      <c s="92"/>
      <c s="147"/>
      <c s="128"/>
      <c s="128"/>
      <c s="104"/>
      <c s="128"/>
      <c s="128"/>
      <c s="128"/>
    </row>
    <row s="428" customFormat="1" customHeight="1" ht="17.25">
      <c s="99"/>
      <c s="147"/>
      <c s="128"/>
      <c s="128"/>
      <c s="104"/>
      <c s="128"/>
      <c s="128"/>
      <c s="128"/>
    </row>
    <row s="428" customFormat="1" customHeight="1" ht="17.25">
      <c s="92"/>
      <c s="147"/>
      <c s="128"/>
      <c s="128"/>
      <c s="104"/>
      <c s="128"/>
      <c s="128"/>
      <c s="128"/>
    </row>
    <row s="428" customFormat="1" customHeight="1" ht="17.25">
      <c s="92"/>
      <c s="147"/>
      <c s="128"/>
      <c s="128"/>
      <c s="136"/>
      <c s="128"/>
      <c s="128"/>
      <c s="128"/>
    </row>
    <row s="428" customFormat="1" customHeight="1" ht="17.25">
      <c s="92"/>
      <c s="147"/>
      <c s="128"/>
      <c s="128"/>
      <c s="104"/>
      <c s="128"/>
      <c s="128"/>
      <c s="128"/>
    </row>
    <row s="428" customFormat="1" customHeight="1" ht="17.25">
      <c s="92"/>
      <c s="147"/>
      <c s="128"/>
      <c s="128"/>
      <c s="104"/>
      <c s="128"/>
      <c s="128"/>
      <c s="128"/>
    </row>
    <row s="428" customFormat="1" customHeight="1" ht="17.25">
      <c s="92"/>
      <c s="147"/>
      <c s="128"/>
      <c s="128"/>
      <c s="104"/>
      <c s="128"/>
      <c s="128"/>
      <c s="128"/>
    </row>
    <row s="428" customFormat="1" customHeight="1" ht="17.25">
      <c s="92"/>
      <c s="147"/>
      <c s="128"/>
      <c s="128"/>
      <c s="104"/>
      <c s="128"/>
      <c s="128"/>
      <c s="128"/>
    </row>
    <row s="428" customFormat="1" customHeight="1" ht="17.25">
      <c s="95" t="s">
        <v>3115</v>
      </c>
      <c s="147"/>
      <c s="297"/>
      <c s="297"/>
      <c s="101" t="s">
        <v>2212</v>
      </c>
      <c s="147"/>
      <c s="297"/>
      <c s="297"/>
    </row>
    <row s="428" customFormat="1" customHeight="1" ht="17.25">
      <c s="91" t="s">
        <v>2208</v>
      </c>
      <c s="147"/>
      <c s="297"/>
      <c s="297"/>
      <c s="103" t="s">
        <v>2214</v>
      </c>
      <c s="147"/>
      <c s="293">
        <f>C26-G11-G20</f>
        <v>0</v>
      </c>
      <c s="293">
        <f>D26-H11-H20</f>
        <v>0</v>
      </c>
    </row>
    <row s="428" customFormat="1" customHeight="1" ht="17.25">
      <c s="92"/>
      <c s="128"/>
      <c s="128"/>
      <c s="128"/>
      <c s="134"/>
      <c s="128"/>
      <c s="128"/>
      <c s="128"/>
    </row>
    <row s="428" customFormat="1" customHeight="1" ht="17.25">
      <c s="92"/>
      <c s="128"/>
      <c s="128"/>
      <c s="128"/>
      <c s="104"/>
      <c s="128"/>
      <c s="128"/>
      <c s="128"/>
    </row>
    <row s="428" customFormat="1" customHeight="1" ht="17.25">
      <c s="92"/>
      <c s="128"/>
      <c s="128"/>
      <c s="128"/>
      <c s="104"/>
      <c s="128"/>
      <c s="128"/>
      <c s="128"/>
    </row>
    <row s="428" customFormat="1" customHeight="1" ht="17.25">
      <c s="92"/>
      <c s="128"/>
      <c s="128"/>
      <c s="128"/>
      <c s="135"/>
      <c s="128"/>
      <c s="128"/>
      <c s="128"/>
    </row>
    <row s="428" customFormat="1" customHeight="1" ht="17.25">
      <c s="86" t="s">
        <v>2223</v>
      </c>
      <c s="430"/>
      <c s="293">
        <f>C11+C20+C21</f>
        <v>0</v>
      </c>
      <c s="293">
        <f>D11+D20+D21</f>
        <v>0</v>
      </c>
      <c s="148" t="s">
        <v>2224</v>
      </c>
      <c s="430"/>
      <c s="293">
        <f>G11+G20+G21</f>
        <v>0</v>
      </c>
      <c s="293">
        <f>H11+H20+H21</f>
        <v>0</v>
      </c>
    </row>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row s="428" customFormat="1" customHeight="1" ht="12.75"/>
  </sheetData>
  <sheetProtection autoFilter="0" sort="1" allowResizeRows="1" allowResizeColumns="1" objects="1" allowDragInsertRows="1" allowDragInsertColumns="1" insertRows="1" insertColumns="1" deleteRows="1" deleteColumns="1"/>
  <mergeCells count="3">
    <mergeCell ref="A1:H1"/>
    <mergeCell ref="A2:H2"/>
    <mergeCell ref="A3:H3"/>
  </mergeCells>
  <dataValidations count="1">
    <dataValidation type="decimal" allowBlank="1" showInputMessage="1" showErrorMessage="1" sqref="B5:D9 F5:H11 B11:D11 C20:D21 G20:H21 C26:D26 G26:H26">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CD4D8-2E18-E888-8C95-DB359B86CCE8}" mc:Ignorable="x14ac">
  <dimension ref="A1:F38"/>
  <sheetViews>
    <sheetView defaultGridColor="0" colorId="8" topLeftCell="A1" showGridLines="0" workbookViewId="0" showZeros="0">
      <selection activeCell="A1" sqref="A1:F1"/>
    </sheetView>
  </sheetViews>
  <sheetFormatPr defaultColWidth="9.125" customHeight="1" defaultRowHeight="12.75"/>
  <cols>
    <col min="1" max="1" style="262" width="9.75390625" customWidth="1"/>
    <col min="2" max="2" style="262" width="13.50390625" customWidth="1"/>
    <col min="3" max="3" style="262" width="43.75390625" customWidth="1"/>
    <col min="4" max="4" style="262" width="7.75390625" customWidth="1"/>
    <col min="5" max="5" style="262" width="36.25390625" customWidth="1"/>
    <col min="6" max="6" style="262" width="12.125" customWidth="1"/>
  </cols>
  <sheetData>
    <row customHeight="1" ht="33.75">
      <c s="66" t="s">
        <v>162</v>
      </c>
      <c s="66"/>
      <c s="66"/>
      <c s="66"/>
      <c s="66"/>
      <c s="66"/>
    </row>
    <row customHeight="1" ht="17.25">
      <c s="58"/>
      <c s="58"/>
      <c s="58"/>
      <c s="58"/>
      <c s="58"/>
      <c s="58"/>
    </row>
    <row customHeight="1" ht="17.25">
      <c s="58"/>
      <c s="220" t="s">
        <v>163</v>
      </c>
      <c s="220" t="s">
        <v>164</v>
      </c>
      <c s="220" t="s">
        <v>165</v>
      </c>
      <c s="220"/>
      <c s="58"/>
    </row>
    <row customHeight="1" ht="1.5">
      <c s="221"/>
      <c s="222"/>
      <c s="222"/>
      <c s="222"/>
      <c s="222"/>
      <c s="221"/>
    </row>
    <row customHeight="1" ht="17.25">
      <c s="58"/>
      <c s="78" t="s">
        <v>1</v>
      </c>
      <c s="55" t="s">
        <v>166</v>
      </c>
      <c s="269">
        <f>A37+1</f>
        <v>1</v>
      </c>
      <c s="79" t="s">
        <v>56</v>
      </c>
      <c s="58" t="s">
        <v>56</v>
      </c>
    </row>
    <row customHeight="1" ht="1.5">
      <c s="58"/>
      <c s="80"/>
      <c s="81"/>
      <c s="82"/>
      <c s="79"/>
      <c s="58"/>
    </row>
    <row customHeight="1" ht="17.25">
      <c s="58"/>
      <c s="56" t="s">
        <v>167</v>
      </c>
      <c s="55" t="s">
        <v>17</v>
      </c>
      <c s="275"/>
      <c s="67" t="s">
        <v>168</v>
      </c>
      <c s="58" t="s">
        <v>56</v>
      </c>
    </row>
    <row customHeight="1" ht="17.25">
      <c s="58"/>
      <c s="56" t="s">
        <v>169</v>
      </c>
      <c s="55" t="s">
        <v>170</v>
      </c>
      <c s="275"/>
      <c s="67"/>
      <c s="58" t="s">
        <v>56</v>
      </c>
    </row>
    <row customHeight="1" ht="17.25">
      <c s="58"/>
      <c s="56" t="s">
        <v>171</v>
      </c>
      <c s="55" t="s">
        <v>27</v>
      </c>
      <c s="275"/>
      <c s="67"/>
      <c s="58" t="s">
        <v>56</v>
      </c>
    </row>
    <row customHeight="1" ht="17.25">
      <c s="58"/>
      <c s="56" t="s">
        <v>172</v>
      </c>
      <c s="55" t="s">
        <v>32</v>
      </c>
      <c s="275"/>
      <c s="67"/>
      <c s="58" t="s">
        <v>56</v>
      </c>
    </row>
    <row customHeight="1" ht="17.25">
      <c s="58"/>
      <c s="56" t="s">
        <v>173</v>
      </c>
      <c s="55" t="s">
        <v>36</v>
      </c>
      <c s="275"/>
      <c s="67"/>
      <c s="58" t="s">
        <v>56</v>
      </c>
    </row>
    <row customHeight="1" ht="1.5">
      <c s="51"/>
      <c s="77"/>
      <c s="77"/>
      <c s="84"/>
      <c s="77"/>
      <c s="51"/>
    </row>
    <row customHeight="1" ht="17.25">
      <c s="58"/>
      <c s="56" t="s">
        <v>174</v>
      </c>
      <c s="55" t="s">
        <v>46</v>
      </c>
      <c s="275"/>
      <c s="74" t="s">
        <v>175</v>
      </c>
      <c s="58" t="s">
        <v>56</v>
      </c>
    </row>
    <row customHeight="1" ht="17.25">
      <c s="58"/>
      <c s="56" t="s">
        <v>176</v>
      </c>
      <c s="55" t="s">
        <v>49</v>
      </c>
      <c s="275"/>
      <c s="74"/>
      <c s="58" t="s">
        <v>56</v>
      </c>
    </row>
    <row customHeight="1" ht="17.25">
      <c s="58"/>
      <c s="56" t="s">
        <v>177</v>
      </c>
      <c s="55" t="s">
        <v>54</v>
      </c>
      <c s="275"/>
      <c s="74"/>
      <c s="58" t="s">
        <v>56</v>
      </c>
    </row>
    <row customHeight="1" ht="17.25">
      <c s="58"/>
      <c s="56" t="s">
        <v>178</v>
      </c>
      <c s="55" t="s">
        <v>59</v>
      </c>
      <c s="275"/>
      <c s="74"/>
      <c s="58" t="s">
        <v>56</v>
      </c>
    </row>
    <row customHeight="1" ht="1.5">
      <c s="51"/>
      <c s="77"/>
      <c s="77"/>
      <c s="84"/>
      <c s="77"/>
      <c s="51"/>
    </row>
    <row customHeight="1" ht="17.25">
      <c s="58"/>
      <c s="56" t="s">
        <v>179</v>
      </c>
      <c s="55" t="s">
        <v>67</v>
      </c>
      <c s="275"/>
      <c s="67" t="s">
        <v>180</v>
      </c>
      <c s="58" t="s">
        <v>56</v>
      </c>
    </row>
    <row customHeight="1" ht="17.25">
      <c s="58"/>
      <c s="56" t="s">
        <v>181</v>
      </c>
      <c s="55" t="s">
        <v>72</v>
      </c>
      <c s="275"/>
      <c s="67"/>
      <c s="58" t="s">
        <v>56</v>
      </c>
    </row>
    <row customHeight="1" ht="1.5">
      <c s="51"/>
      <c s="77"/>
      <c s="77"/>
      <c s="84"/>
      <c s="77"/>
      <c s="51"/>
    </row>
    <row customHeight="1" ht="17.25">
      <c s="51"/>
      <c s="56" t="s">
        <v>182</v>
      </c>
      <c s="55" t="s">
        <v>183</v>
      </c>
      <c s="275"/>
      <c s="67" t="s">
        <v>184</v>
      </c>
      <c s="51"/>
    </row>
    <row customHeight="1" ht="17.25">
      <c s="51"/>
      <c s="56" t="s">
        <v>185</v>
      </c>
      <c s="55" t="s">
        <v>186</v>
      </c>
      <c s="275"/>
      <c s="67"/>
      <c s="51"/>
    </row>
    <row customHeight="1" ht="17.25">
      <c s="51"/>
      <c s="56" t="s">
        <v>187</v>
      </c>
      <c s="55" t="s">
        <v>188</v>
      </c>
      <c s="275"/>
      <c s="67"/>
      <c s="51"/>
    </row>
    <row customHeight="1" ht="1.5">
      <c s="51"/>
      <c s="77"/>
      <c s="77"/>
      <c s="84"/>
      <c s="117"/>
      <c s="51"/>
    </row>
    <row customHeight="1" ht="17.25">
      <c s="58"/>
      <c s="56" t="s">
        <v>189</v>
      </c>
      <c s="55" t="s">
        <v>96</v>
      </c>
      <c s="275"/>
      <c s="67" t="s">
        <v>190</v>
      </c>
      <c s="58" t="s">
        <v>56</v>
      </c>
    </row>
    <row customHeight="1" ht="17.25">
      <c s="58"/>
      <c s="56" t="s">
        <v>191</v>
      </c>
      <c s="55" t="s">
        <v>99</v>
      </c>
      <c s="275"/>
      <c s="67"/>
      <c s="58" t="s">
        <v>56</v>
      </c>
    </row>
    <row customHeight="1" ht="17.25">
      <c s="58"/>
      <c s="56" t="s">
        <v>192</v>
      </c>
      <c s="55" t="s">
        <v>193</v>
      </c>
      <c s="275"/>
      <c s="67"/>
      <c s="58" t="s">
        <v>56</v>
      </c>
    </row>
    <row customHeight="1" ht="1.5">
      <c s="51"/>
      <c s="77"/>
      <c s="77"/>
      <c s="84"/>
      <c s="118"/>
      <c s="51"/>
    </row>
    <row customHeight="1" ht="17.25">
      <c s="58"/>
      <c s="56" t="s">
        <v>194</v>
      </c>
      <c s="55" t="s">
        <v>108</v>
      </c>
      <c s="275"/>
      <c s="67" t="s">
        <v>195</v>
      </c>
      <c s="52"/>
    </row>
    <row customHeight="1" ht="17.25">
      <c s="58"/>
      <c s="56" t="s">
        <v>196</v>
      </c>
      <c s="55" t="s">
        <v>197</v>
      </c>
      <c s="275"/>
      <c s="67"/>
      <c s="58" t="s">
        <v>56</v>
      </c>
    </row>
    <row customHeight="1" ht="17.25">
      <c s="58"/>
      <c s="56" t="s">
        <v>198</v>
      </c>
      <c s="55" t="s">
        <v>114</v>
      </c>
      <c s="275"/>
      <c s="67"/>
      <c s="58"/>
    </row>
    <row customHeight="1" ht="17.25">
      <c s="58"/>
      <c s="56" t="s">
        <v>199</v>
      </c>
      <c s="55" t="s">
        <v>200</v>
      </c>
      <c s="275"/>
      <c s="67"/>
      <c s="58"/>
    </row>
    <row customHeight="1" ht="17.25">
      <c s="58"/>
      <c s="56" t="s">
        <v>201</v>
      </c>
      <c s="55" t="s">
        <v>120</v>
      </c>
      <c s="275"/>
      <c s="67"/>
      <c s="58"/>
    </row>
    <row customHeight="1" ht="17.25">
      <c s="58"/>
      <c s="56" t="s">
        <v>202</v>
      </c>
      <c s="55" t="s">
        <v>123</v>
      </c>
      <c s="275"/>
      <c s="67"/>
      <c s="58"/>
    </row>
    <row customHeight="1" ht="17.25">
      <c s="58"/>
      <c s="56" t="s">
        <v>203</v>
      </c>
      <c s="55" t="s">
        <v>204</v>
      </c>
      <c s="275"/>
      <c s="67"/>
      <c s="58"/>
    </row>
    <row customHeight="1" ht="16.5">
      <c s="51"/>
      <c s="51"/>
      <c r="D36" s="51"/>
      <c s="51"/>
      <c s="51"/>
    </row>
    <row customHeight="1" ht="12.75" hidden="1">
      <c s="283"/>
      <c s="57"/>
      <c s="50"/>
      <c s="53"/>
      <c s="58"/>
      <c s="58"/>
    </row>
    <row customHeight="1" ht="16.5"/>
  </sheetData>
  <sheetProtection autoFilter="0" sort="1" allowResizeRows="1" allowResizeColumns="1" objects="1" allowDragInsertRows="1" allowDragInsertColumns="1" insertRows="1" insertColumns="1" deleteRows="1" deleteColumns="1"/>
  <mergeCells count="7">
    <mergeCell ref="A1:F1"/>
    <mergeCell ref="E7:E11"/>
    <mergeCell ref="E13:E16"/>
    <mergeCell ref="E18:E19"/>
    <mergeCell ref="E21:E23"/>
    <mergeCell ref="E29:E35"/>
    <mergeCell ref="E25:E27"/>
  </mergeCells>
  <dataValidations count="1">
    <dataValidation type="decimal" allowBlank="1" showInputMessage="1" showErrorMessage="1" sqref="D5 D7:D11 D13:D16 D18:D19 D21:D23 D25:D27 D29:D35 A37">
      <formula1>-99999999999999</formula1>
      <formula2>99999999999999</formula2>
    </dataValidation>
  </dataValidations>
  <printOptions gridLines="1" verticalCentered="1"/>
  <pageMargins left="3.00" right="2.00" top="1.00" bottom="1.00" header="0.50" footer="0.5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61008-D6F8-AC84-7008-43E0F39AC1C8}" mc:Ignorable="x14ac">
  <dimension ref="A1:F35"/>
  <sheetViews>
    <sheetView defaultGridColor="0" colorId="8" topLeftCell="A1" showGridLines="0" workbookViewId="0" showZeros="0">
      <selection activeCell="A1" sqref="A1:F1"/>
    </sheetView>
  </sheetViews>
  <sheetFormatPr defaultColWidth="9.125" customHeight="1" defaultRowHeight="12.75"/>
  <cols>
    <col min="1" max="1" style="262" width="37.375" customWidth="1"/>
    <col min="2" max="3" style="262" width="15.00390625" customWidth="1"/>
    <col min="4" max="4" style="262" width="37.375" customWidth="1"/>
    <col min="5" max="6" style="262" width="15.00390625" customWidth="1"/>
  </cols>
  <sheetData>
    <row customHeight="1" ht="33.75">
      <c s="288" t="str">
        <f>'##BASEINFO'!$B$2&amp;"度"&amp;'##BASEINFO'!$B$7&amp;"乡镇预算外财政专户资金收支决算录入表"</f>
        <v>2010年度芷江侗族自治县乡镇预算外财政专户资金收支决算录入表</v>
      </c>
      <c s="71"/>
      <c s="71"/>
      <c s="71"/>
      <c s="71"/>
      <c s="71"/>
    </row>
    <row customHeight="1" ht="17.25">
      <c s="70" t="s">
        <v>199</v>
      </c>
      <c s="70"/>
      <c s="70"/>
      <c s="70"/>
      <c s="70"/>
      <c s="70"/>
    </row>
    <row customHeight="1" ht="17.25">
      <c s="70" t="s">
        <v>206</v>
      </c>
      <c s="70"/>
      <c s="70"/>
      <c s="70"/>
      <c s="70"/>
      <c s="137"/>
    </row>
    <row customHeight="1" ht="28.5">
      <c s="151" t="s">
        <v>2122</v>
      </c>
      <c s="130" t="s">
        <v>209</v>
      </c>
      <c s="130" t="s">
        <v>3053</v>
      </c>
      <c s="151" t="s">
        <v>2122</v>
      </c>
      <c s="192" t="s">
        <v>209</v>
      </c>
      <c s="168" t="s">
        <v>3053</v>
      </c>
    </row>
    <row customHeight="1" ht="17.25">
      <c s="92" t="s">
        <v>3116</v>
      </c>
      <c s="297"/>
      <c s="297"/>
      <c s="135" t="s">
        <v>3055</v>
      </c>
      <c s="297"/>
      <c s="324"/>
    </row>
    <row customHeight="1" ht="17.25">
      <c s="92" t="s">
        <v>3117</v>
      </c>
      <c s="297"/>
      <c s="297"/>
      <c s="135" t="s">
        <v>3057</v>
      </c>
      <c s="297"/>
      <c s="324"/>
    </row>
    <row customHeight="1" ht="17.25">
      <c s="92" t="s">
        <v>3118</v>
      </c>
      <c s="297"/>
      <c s="297"/>
      <c s="135" t="s">
        <v>3059</v>
      </c>
      <c s="297"/>
      <c s="324"/>
    </row>
    <row customHeight="1" ht="17.25">
      <c s="92" t="s">
        <v>3119</v>
      </c>
      <c s="297"/>
      <c s="297"/>
      <c s="135" t="s">
        <v>3061</v>
      </c>
      <c s="297"/>
      <c s="324"/>
    </row>
    <row customHeight="1" ht="17.25">
      <c s="92" t="s">
        <v>3120</v>
      </c>
      <c s="297"/>
      <c s="297"/>
      <c s="135" t="s">
        <v>3063</v>
      </c>
      <c s="297"/>
      <c s="324"/>
    </row>
    <row customHeight="1" ht="17.25">
      <c s="92" t="s">
        <v>3121</v>
      </c>
      <c s="297"/>
      <c s="297"/>
      <c s="135" t="s">
        <v>3065</v>
      </c>
      <c s="297"/>
      <c s="324"/>
    </row>
    <row customHeight="1" ht="17.25">
      <c s="161"/>
      <c s="128"/>
      <c s="128"/>
      <c s="135" t="s">
        <v>3067</v>
      </c>
      <c s="297"/>
      <c s="324"/>
    </row>
    <row customHeight="1" ht="17.25">
      <c s="191"/>
      <c s="128"/>
      <c s="128"/>
      <c s="135" t="s">
        <v>3069</v>
      </c>
      <c s="297"/>
      <c s="324"/>
    </row>
    <row customHeight="1" ht="17.25">
      <c s="92"/>
      <c s="128"/>
      <c s="128"/>
      <c s="135" t="s">
        <v>3071</v>
      </c>
      <c s="297"/>
      <c s="324"/>
    </row>
    <row customHeight="1" ht="17.25">
      <c s="191"/>
      <c s="128"/>
      <c s="128"/>
      <c s="135" t="s">
        <v>3073</v>
      </c>
      <c s="297"/>
      <c s="324"/>
    </row>
    <row customHeight="1" ht="17.25">
      <c s="191"/>
      <c s="128"/>
      <c s="128"/>
      <c s="135" t="s">
        <v>3075</v>
      </c>
      <c s="297"/>
      <c s="324"/>
    </row>
    <row customHeight="1" ht="17.25">
      <c s="191"/>
      <c s="128"/>
      <c s="128"/>
      <c s="135" t="s">
        <v>3077</v>
      </c>
      <c s="297"/>
      <c s="324"/>
    </row>
    <row customHeight="1" ht="17.25">
      <c s="191"/>
      <c s="128"/>
      <c s="128"/>
      <c s="135" t="s">
        <v>3079</v>
      </c>
      <c s="297"/>
      <c s="324"/>
    </row>
    <row customHeight="1" ht="17.25">
      <c s="191"/>
      <c s="128"/>
      <c s="128"/>
      <c s="135" t="s">
        <v>3081</v>
      </c>
      <c s="297"/>
      <c s="324"/>
    </row>
    <row customHeight="1" ht="17.25">
      <c s="92"/>
      <c s="128"/>
      <c s="128"/>
      <c s="135" t="s">
        <v>3083</v>
      </c>
      <c s="297"/>
      <c s="324"/>
    </row>
    <row customHeight="1" ht="17.25">
      <c s="92"/>
      <c s="128"/>
      <c s="128"/>
      <c s="135" t="s">
        <v>3085</v>
      </c>
      <c s="297"/>
      <c s="324"/>
    </row>
    <row customHeight="1" ht="17.25">
      <c s="92"/>
      <c s="128"/>
      <c s="128"/>
      <c s="135" t="s">
        <v>3087</v>
      </c>
      <c s="297"/>
      <c s="324"/>
    </row>
    <row customHeight="1" ht="17.25">
      <c s="92"/>
      <c s="128"/>
      <c s="128"/>
      <c s="135" t="s">
        <v>3089</v>
      </c>
      <c s="297"/>
      <c s="324"/>
    </row>
    <row customHeight="1" ht="17.25">
      <c s="92"/>
      <c s="128"/>
      <c s="128"/>
      <c s="135" t="s">
        <v>3091</v>
      </c>
      <c s="297"/>
      <c s="324"/>
    </row>
    <row customHeight="1" ht="17.25">
      <c s="92"/>
      <c s="128"/>
      <c s="128"/>
      <c s="135" t="s">
        <v>3093</v>
      </c>
      <c s="297"/>
      <c s="324"/>
    </row>
    <row customHeight="1" ht="17.25">
      <c s="92"/>
      <c s="128"/>
      <c s="128"/>
      <c s="135" t="s">
        <v>3122</v>
      </c>
      <c s="297"/>
      <c s="324"/>
    </row>
    <row customHeight="1" ht="17.25">
      <c s="191"/>
      <c s="128"/>
      <c s="128"/>
      <c s="135" t="s">
        <v>3123</v>
      </c>
      <c s="297"/>
      <c s="324"/>
    </row>
    <row customHeight="1" ht="17.25">
      <c s="86" t="s">
        <v>2766</v>
      </c>
      <c s="293">
        <f>SUM(B5:B7)</f>
        <v>0</v>
      </c>
      <c s="293">
        <f>SUM(C5:C7)</f>
        <v>0</v>
      </c>
      <c s="148" t="s">
        <v>2973</v>
      </c>
      <c s="293">
        <f>SUM(E5:E26)</f>
        <v>0</v>
      </c>
      <c s="322">
        <f>SUM(F5:F26)</f>
        <v>0</v>
      </c>
    </row>
    <row customHeight="1" ht="17.25">
      <c s="92"/>
      <c s="128"/>
      <c s="128"/>
      <c s="135"/>
      <c s="128"/>
      <c s="89"/>
    </row>
    <row customHeight="1" ht="17.25">
      <c s="95" t="s">
        <v>2124</v>
      </c>
      <c s="297"/>
      <c s="297"/>
      <c s="183" t="s">
        <v>3124</v>
      </c>
      <c s="297"/>
      <c s="324"/>
    </row>
    <row customHeight="1" ht="17.25">
      <c s="191"/>
      <c s="145"/>
      <c s="145"/>
      <c s="183" t="s">
        <v>2988</v>
      </c>
      <c s="293">
        <f>SUM(E31:E33)</f>
        <v>0</v>
      </c>
      <c s="322">
        <f>SUM(F31:F33)</f>
        <v>0</v>
      </c>
    </row>
    <row customHeight="1" ht="17.25">
      <c s="191"/>
      <c s="145"/>
      <c s="145"/>
      <c s="135" t="s">
        <v>3125</v>
      </c>
      <c s="297"/>
      <c s="324"/>
    </row>
    <row customHeight="1" ht="17.25">
      <c s="92"/>
      <c s="145"/>
      <c s="145"/>
      <c s="135" t="s">
        <v>3126</v>
      </c>
      <c s="297"/>
      <c s="324"/>
    </row>
    <row customHeight="1" ht="17.25">
      <c s="92"/>
      <c s="145"/>
      <c s="145"/>
      <c s="135" t="s">
        <v>3127</v>
      </c>
      <c s="297"/>
      <c s="324"/>
    </row>
    <row customHeight="1" ht="17.25">
      <c s="95" t="s">
        <v>2208</v>
      </c>
      <c s="297"/>
      <c s="297"/>
      <c s="183" t="s">
        <v>2214</v>
      </c>
      <c s="293">
        <f>B35-E27-E29-E30</f>
        <v>0</v>
      </c>
      <c s="322">
        <f>C35-F27-F29-F30</f>
        <v>0</v>
      </c>
    </row>
    <row customHeight="1" ht="17.25">
      <c s="86" t="s">
        <v>2223</v>
      </c>
      <c s="293">
        <f>B27+B29+B34</f>
        <v>0</v>
      </c>
      <c s="293">
        <f>C27+C29+C34</f>
        <v>0</v>
      </c>
      <c s="148" t="s">
        <v>2224</v>
      </c>
      <c s="293">
        <f>E27+E29+E30+E34</f>
        <v>0</v>
      </c>
      <c s="322">
        <f>F27+F29+F30+F34</f>
        <v>0</v>
      </c>
    </row>
  </sheetData>
  <sheetProtection autoFilter="0" sort="1" allowResizeRows="1" allowResizeColumns="1" objects="1" allowDragInsertRows="1" allowDragInsertColumns="1" insertRows="1" insertColumns="1" deleteRows="1" deleteColumns="1"/>
  <mergeCells count="3">
    <mergeCell ref="A1:F1"/>
    <mergeCell ref="A2:F2"/>
    <mergeCell ref="A3:F3"/>
  </mergeCells>
  <dataValidations count="1">
    <dataValidation type="decimal" allowBlank="1" showInputMessage="1" showErrorMessage="1" sqref="B5:C10 E5:F27 B27:C27 B29:C29 E29:F35 B34:C35">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9C0B8-8978-62C8-FA08-DC73813FE288}" mc:Ignorable="x14ac">
  <dimension ref="A1:B32"/>
  <sheetViews>
    <sheetView defaultGridColor="0" colorId="8" topLeftCell="A1" showGridLines="0" workbookViewId="0" showZeros="0">
      <selection activeCell="A1" sqref="A1:B1"/>
    </sheetView>
  </sheetViews>
  <sheetFormatPr defaultColWidth="9.125" customHeight="1" defaultRowHeight="12.75"/>
  <cols>
    <col min="1" max="1" style="262" width="46.50390625" customWidth="1"/>
    <col min="2" max="2" style="262" width="23.50390625" customWidth="1"/>
  </cols>
  <sheetData>
    <row customHeight="1" ht="33.75">
      <c s="288" t="str">
        <f>'##BASEINFO'!$B$2&amp;"度"&amp;'##BASEINFO'!$B$7&amp;"乡镇基本情况录入表"</f>
        <v>2010年度芷江侗族自治县乡镇基本情况录入表</v>
      </c>
      <c s="71"/>
    </row>
    <row customHeight="1" ht="17.25">
      <c s="70" t="s">
        <v>201</v>
      </c>
      <c s="70"/>
    </row>
    <row customHeight="1" ht="17.25">
      <c s="137" t="s">
        <v>3128</v>
      </c>
      <c s="137"/>
    </row>
    <row customHeight="1" ht="17.25">
      <c s="122" t="s">
        <v>3129</v>
      </c>
      <c s="212" t="s">
        <v>3130</v>
      </c>
    </row>
    <row customHeight="1" ht="17.25">
      <c s="95" t="s">
        <v>3131</v>
      </c>
      <c s="434">
        <f>SUM(B28:B31)</f>
        <v>28</v>
      </c>
    </row>
    <row customHeight="1" ht="17.25">
      <c s="92" t="s">
        <v>3132</v>
      </c>
      <c s="435">
        <v>28</v>
      </c>
    </row>
    <row customHeight="1" ht="17.25">
      <c s="95" t="s">
        <v>3133</v>
      </c>
      <c s="436">
        <v>28</v>
      </c>
    </row>
    <row customHeight="1" ht="17.25">
      <c s="92" t="s">
        <v>3134</v>
      </c>
      <c s="436">
        <v>28</v>
      </c>
    </row>
    <row customHeight="1" ht="17.25">
      <c s="95" t="s">
        <v>3135</v>
      </c>
      <c s="436"/>
    </row>
    <row customHeight="1" ht="17.25">
      <c s="95" t="s">
        <v>3136</v>
      </c>
      <c s="434">
        <f>B11+B12</f>
        <v>0</v>
      </c>
    </row>
    <row customHeight="1" ht="17.25">
      <c s="92" t="s">
        <v>3137</v>
      </c>
      <c s="436"/>
    </row>
    <row customHeight="1" ht="17.25">
      <c s="92" t="s">
        <v>3138</v>
      </c>
      <c s="436"/>
    </row>
    <row customHeight="1" ht="17.25">
      <c s="92" t="s">
        <v>3139</v>
      </c>
      <c s="436"/>
    </row>
    <row customHeight="1" ht="17.25">
      <c s="95" t="s">
        <v>3140</v>
      </c>
      <c s="434">
        <f>SUM(B15:B18)</f>
        <v>74</v>
      </c>
    </row>
    <row customHeight="1" ht="17.25">
      <c s="92" t="s">
        <v>3141</v>
      </c>
      <c s="436">
        <v>36</v>
      </c>
    </row>
    <row customHeight="1" ht="17.25">
      <c s="92" t="s">
        <v>3142</v>
      </c>
      <c s="436">
        <v>38</v>
      </c>
    </row>
    <row customHeight="1" ht="17.25">
      <c s="92" t="s">
        <v>3143</v>
      </c>
      <c s="436"/>
    </row>
    <row customHeight="1" ht="17.25">
      <c s="92" t="s">
        <v>3144</v>
      </c>
      <c s="436"/>
    </row>
    <row customHeight="1" ht="17.25">
      <c s="95" t="s">
        <v>3145</v>
      </c>
      <c s="434">
        <f>SUM(B20:B21)</f>
        <v>768</v>
      </c>
    </row>
    <row customHeight="1" ht="17.25">
      <c s="92" t="s">
        <v>3146</v>
      </c>
      <c s="436">
        <v>652</v>
      </c>
    </row>
    <row customHeight="1" ht="17.25">
      <c s="92" t="s">
        <v>3147</v>
      </c>
      <c s="436">
        <v>116</v>
      </c>
    </row>
    <row customHeight="1" ht="17.25">
      <c s="92" t="s">
        <v>3148</v>
      </c>
      <c s="436"/>
    </row>
    <row customHeight="1" ht="17.25">
      <c s="95" t="s">
        <v>3149</v>
      </c>
      <c s="436"/>
    </row>
    <row customHeight="1" ht="17.25">
      <c s="95" t="s">
        <v>3150</v>
      </c>
      <c s="434">
        <f>SUM(B25:B26)</f>
        <v>370046</v>
      </c>
    </row>
    <row customHeight="1" ht="15.75">
      <c s="92" t="s">
        <v>3151</v>
      </c>
      <c s="437">
        <v>49085</v>
      </c>
    </row>
    <row customHeight="1" ht="17.25">
      <c s="92" t="s">
        <v>3152</v>
      </c>
      <c s="437">
        <v>320961</v>
      </c>
    </row>
    <row customHeight="1" ht="17.25">
      <c s="95" t="s">
        <v>3153</v>
      </c>
      <c s="206"/>
    </row>
    <row customHeight="1" ht="17.25">
      <c s="92" t="s">
        <v>3154</v>
      </c>
      <c s="436">
        <v>28</v>
      </c>
    </row>
    <row customHeight="1" ht="17.25">
      <c s="92" t="s">
        <v>3155</v>
      </c>
      <c s="436"/>
    </row>
    <row customHeight="1" ht="17.25">
      <c s="92" t="s">
        <v>3156</v>
      </c>
      <c s="436"/>
    </row>
    <row customHeight="1" ht="17.25">
      <c s="92" t="s">
        <v>3157</v>
      </c>
      <c s="436"/>
    </row>
    <row customHeight="1" ht="17.25">
      <c s="91" t="s">
        <v>3158</v>
      </c>
      <c s="436">
        <v>303</v>
      </c>
    </row>
  </sheetData>
  <sheetProtection autoFilter="0" sort="1" allowResizeRows="1" allowResizeColumns="1" objects="1" allowDragInsertRows="1" allowDragInsertColumns="1" insertRows="1" insertColumns="1" deleteRows="1" deleteColumns="1"/>
  <mergeCells count="3">
    <mergeCell ref="A1:B1"/>
    <mergeCell ref="A2:B2"/>
    <mergeCell ref="A3:B3"/>
  </mergeCells>
  <dataValidations count="1">
    <dataValidation type="decimal" allowBlank="1" showInputMessage="1" showErrorMessage="1" sqref="B5:B26 B28:B32">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15DE9-3E18-AF88-7CC8-68E497839BE8}" mc:Ignorable="x14ac">
  <dimension ref="A1:W206"/>
  <sheetViews>
    <sheetView defaultGridColor="0" colorId="8" topLeftCell="A1" showGridLines="0" workbookViewId="0" showZeros="0">
      <selection activeCell="A1" sqref="A1:W1"/>
    </sheetView>
  </sheetViews>
  <sheetFormatPr defaultColWidth="9.125" customHeight="1" defaultRowHeight="12.75"/>
  <cols>
    <col min="1" max="1" style="262" width="35.50390625" customWidth="1"/>
    <col min="2" max="23" style="262" width="12.625" customWidth="1"/>
  </cols>
  <sheetData>
    <row customHeight="1" ht="33.75">
      <c s="288" t="str">
        <f>'##BASEINFO'!$B$2&amp;"度"&amp;'##BASEINFO'!$B$7&amp;" 基本数字录入表"</f>
        <v>2010年度芷江侗族自治县 基本数字录入表</v>
      </c>
      <c s="71"/>
      <c s="71"/>
      <c s="71"/>
      <c s="71"/>
      <c s="71"/>
      <c s="71"/>
      <c s="71"/>
      <c s="71"/>
      <c s="71"/>
      <c s="71"/>
      <c s="71"/>
      <c s="71"/>
      <c s="71"/>
      <c s="71"/>
      <c s="71"/>
      <c s="71"/>
      <c s="71"/>
      <c s="71"/>
      <c s="71"/>
      <c s="71"/>
      <c s="71"/>
      <c s="71"/>
    </row>
    <row customHeight="1" ht="17.25">
      <c s="70" t="s">
        <v>202</v>
      </c>
      <c s="70"/>
      <c s="70"/>
      <c s="70"/>
      <c s="70"/>
      <c s="70"/>
      <c s="70"/>
      <c s="70"/>
      <c s="70"/>
      <c s="70"/>
      <c s="70"/>
      <c s="70"/>
      <c s="70"/>
      <c s="70"/>
      <c s="70"/>
      <c s="70"/>
      <c s="70"/>
      <c s="70"/>
      <c s="70"/>
      <c s="70"/>
      <c s="70"/>
      <c s="70"/>
      <c s="70"/>
    </row>
    <row customHeight="1" ht="17.25">
      <c s="70" t="s">
        <v>3128</v>
      </c>
      <c s="70"/>
      <c s="70"/>
      <c s="70"/>
      <c s="70"/>
      <c s="70"/>
      <c s="70"/>
      <c s="70"/>
      <c s="70"/>
      <c s="70"/>
      <c s="70"/>
      <c s="70"/>
      <c s="70"/>
      <c s="70"/>
      <c s="70"/>
      <c s="70"/>
      <c s="70"/>
      <c s="70"/>
      <c s="70"/>
      <c s="70"/>
      <c s="70"/>
      <c s="70"/>
      <c s="70"/>
    </row>
    <row customHeight="1" ht="17.25">
      <c s="73" t="s">
        <v>2122</v>
      </c>
      <c s="73" t="s">
        <v>3159</v>
      </c>
      <c s="72" t="s">
        <v>3160</v>
      </c>
      <c s="72"/>
      <c s="72"/>
      <c s="72"/>
      <c s="72"/>
      <c s="72" t="s">
        <v>3161</v>
      </c>
      <c s="72"/>
      <c s="72"/>
      <c s="72"/>
      <c s="72"/>
      <c s="72"/>
      <c s="72"/>
      <c s="72"/>
      <c s="72"/>
      <c s="72"/>
      <c s="72"/>
      <c s="72"/>
      <c s="72"/>
      <c s="72"/>
      <c s="72"/>
      <c s="73" t="s">
        <v>3162</v>
      </c>
    </row>
    <row customHeight="1" ht="17.25">
      <c s="73"/>
      <c s="73"/>
      <c s="72" t="s">
        <v>2997</v>
      </c>
      <c s="72" t="s">
        <v>3163</v>
      </c>
      <c s="72" t="s">
        <v>3164</v>
      </c>
      <c s="72" t="s">
        <v>3165</v>
      </c>
      <c s="72" t="s">
        <v>3166</v>
      </c>
      <c s="72" t="s">
        <v>3167</v>
      </c>
      <c s="72"/>
      <c s="72"/>
      <c s="72"/>
      <c s="72"/>
      <c s="73" t="s">
        <v>3168</v>
      </c>
      <c s="73"/>
      <c s="73"/>
      <c s="73"/>
      <c s="73"/>
      <c s="72" t="s">
        <v>3169</v>
      </c>
      <c s="72"/>
      <c s="72"/>
      <c s="72"/>
      <c s="72"/>
      <c s="73"/>
    </row>
    <row customHeight="1" ht="17.25">
      <c s="73"/>
      <c s="109"/>
      <c s="108"/>
      <c s="108"/>
      <c s="108"/>
      <c s="108"/>
      <c s="108"/>
      <c s="94" t="s">
        <v>2230</v>
      </c>
      <c s="94" t="s">
        <v>3163</v>
      </c>
      <c s="94" t="s">
        <v>3164</v>
      </c>
      <c s="94" t="s">
        <v>3165</v>
      </c>
      <c s="94" t="s">
        <v>3166</v>
      </c>
      <c s="130" t="s">
        <v>2230</v>
      </c>
      <c s="130" t="s">
        <v>3163</v>
      </c>
      <c s="130" t="s">
        <v>3164</v>
      </c>
      <c s="130" t="s">
        <v>3165</v>
      </c>
      <c s="130" t="s">
        <v>3166</v>
      </c>
      <c s="130" t="s">
        <v>2230</v>
      </c>
      <c s="130" t="s">
        <v>3163</v>
      </c>
      <c s="130" t="s">
        <v>3164</v>
      </c>
      <c s="130" t="s">
        <v>3165</v>
      </c>
      <c s="130" t="s">
        <v>3166</v>
      </c>
      <c s="109"/>
    </row>
    <row customHeight="1" ht="17.25">
      <c s="86" t="s">
        <v>3170</v>
      </c>
      <c s="434">
        <f>SUM(B8,B33,B42,B54,B67,B79,B88,B104,B113,B129,B143,B152,B158,B168,B173,B180,B189,B195,B199,B202)</f>
        <v>495</v>
      </c>
      <c s="439">
        <f>SUM(C8,C33,C42,C54,C67,C79,C88,C104,C113,C129,C143,C152,C158,C168,C173,C180,C189,C195,C199,C202)</f>
        <v>13462</v>
      </c>
      <c s="434">
        <f>SUM(D8,D33,D42,D54,D67,D79,D88,D104,D113,D129,D143,D152,D158,D168,D173,D180,D189,D195,D199,D202)</f>
        <v>9705</v>
      </c>
      <c s="434">
        <f>SUM(E8,E33,E42,E54,E67,E79,E88,E104,E113,E129,E143,E152,E158,E168,E173,E180,E189,E195,E199,E202)</f>
        <v>24</v>
      </c>
      <c s="434">
        <f>SUM(F8,F33,F42,F54,F67,F79,F88,F104,F113,F129,F143,F152,F158,F168,F173,F180,F189,F195,F199,F202)</f>
        <v>3693</v>
      </c>
      <c s="434">
        <f>SUM(G8,G33,G42,G54,G67,G79,G88,G104,G113,G129,G143,G152,G158,G168,G173,G180,G189,G195,G199,G202)</f>
        <v>40</v>
      </c>
      <c s="434">
        <f>SUM(H8,H33,H42,H54,H67,H79,H88,H104,H113,H129,H143,H152,H158,H168,H173,H180,H189,H195,H199,H202)</f>
        <v>6369</v>
      </c>
      <c s="434">
        <f>SUM(I8,I33,I42,I54,I67,I79,I88,I104,I113,I129,I143,I152,I158,I168,I173,I180,I189,I195,I199,I202)</f>
        <v>2912</v>
      </c>
      <c s="434">
        <f>SUM(J8,J33,J42,J54,J67,J79,J88,J104,J113,J129,J143,J152,J158,J168,J173,J180,J189,J195,J199,J202)</f>
        <v>23</v>
      </c>
      <c s="434">
        <f>SUM(K8,K33,K42,K54,K67,K79,K88,K104,K113,K129,K143,K152,K158,K168,K173,K180,K189,K195,K199,K202)</f>
        <v>3434</v>
      </c>
      <c s="434">
        <f>SUM(L8,L33,L42,L54,L67,L79,L88,L104,L113,L129,L143,L152,L158,L168,L173,L180,L189,L195,L199,L202)</f>
        <v>0</v>
      </c>
      <c s="434">
        <f>SUM(M8,M33,M42,M54,M67,M79,M88,M104,M113,M129,M143,M152,M158,M168,M173,M180,M189,M195,M199,M202)</f>
        <v>7062</v>
      </c>
      <c s="434">
        <f>SUM(N8,N33,N42,N54,N67,N79,N88,N104,N113,N129,N143,N152,N158,N168,N173,N180,N189,N195,N199,N202)</f>
        <v>6764</v>
      </c>
      <c s="434">
        <f>SUM(O8,O33,O42,O54,O67,O79,O88,O104,O113,O129,O143,O152,O158,O168,O173,O180,O189,O195,O199,O202)</f>
        <v>1</v>
      </c>
      <c s="434">
        <f>SUM(P8,P33,P42,P54,P67,P79,P88,P104,P113,P129,P143,P152,P158,P168,P173,P180,P189,P195,P199,P202)</f>
        <v>257</v>
      </c>
      <c s="434">
        <f>SUM(Q8,Q33,Q42,Q54,Q67,Q79,Q88,Q104,Q113,Q129,Q143,Q152,Q158,Q168,Q173,Q180,Q189,Q195,Q199,Q202)</f>
        <v>40</v>
      </c>
      <c s="434">
        <f>SUM(R8,R33,R42,R54,R67,R79,R88,R104,R113,R129,R143,R152,R158,R168,R173,R180,R189,R195,R199,R202)</f>
        <v>31</v>
      </c>
      <c s="434">
        <f>SUM(S8,S33,S42,S54,S67,S79,S88,S104,S113,S129,S143,S152,S158,S168,S173,S180,S189,S195,S199,S202)</f>
        <v>29</v>
      </c>
      <c s="434">
        <f>SUM(T8,T33,T42,T54,T67,T79,T88,T104,T113,T129,T143,T152,T158,T168,T173,T180,T189,T195,T199,T202)</f>
        <v>0</v>
      </c>
      <c s="434">
        <f>SUM(U8,U33,U42,U54,U67,U79,U88,U104,U113,U129,U143,U152,U158,U168,U173,U180,U189,U195,U199,U202)</f>
        <v>2</v>
      </c>
      <c s="434">
        <f>SUM(V8,V33,V42,V54,V67,V79,V88,V104,V113,V129,V143,V152,V158,V168,V173,V180,V189,V195,V199,V202)</f>
        <v>0</v>
      </c>
      <c s="434">
        <f>SUM(W8,W33,W42,W54,W67,W79,W88,W104,W113,W129,W143,W152,W158,W168,W173,W180,W189,W195,W199,W202)</f>
        <v>43905</v>
      </c>
    </row>
    <row customHeight="1" ht="17.25">
      <c s="95" t="s">
        <v>1000</v>
      </c>
      <c s="440">
        <f>SUM(B9:B32)</f>
        <v>202</v>
      </c>
      <c s="434">
        <f>SUM(D8:G8)</f>
        <v>1500</v>
      </c>
      <c s="434">
        <f>SUM(I8,N8,S8)</f>
        <v>1438</v>
      </c>
      <c s="434">
        <f>SUM(J8,O8,T8)</f>
        <v>0</v>
      </c>
      <c s="434">
        <f>SUM(K8,P8,U8)</f>
        <v>62</v>
      </c>
      <c s="434">
        <f>SUM(L8,Q8,V8)</f>
        <v>0</v>
      </c>
      <c s="434">
        <f>SUM(I8:L8)</f>
        <v>1360</v>
      </c>
      <c s="434">
        <f>SUM(I9:I32)</f>
        <v>1298</v>
      </c>
      <c s="434">
        <f>SUM(J9:J32)</f>
        <v>0</v>
      </c>
      <c s="434">
        <f>SUM(K9:K32)</f>
        <v>62</v>
      </c>
      <c s="434">
        <f>SUM(L9:L32)</f>
        <v>0</v>
      </c>
      <c s="434">
        <f>SUM(N8:Q8)</f>
        <v>140</v>
      </c>
      <c s="434">
        <f>SUM(N9:N32)</f>
        <v>140</v>
      </c>
      <c s="434">
        <f>SUM(O9:O32)</f>
        <v>0</v>
      </c>
      <c s="434">
        <f>SUM(P9:P32)</f>
        <v>0</v>
      </c>
      <c s="434">
        <f>SUM(Q9:Q32)</f>
        <v>0</v>
      </c>
      <c s="434">
        <f>SUM(S8:V8)</f>
        <v>0</v>
      </c>
      <c s="434">
        <f>SUM(S9:S32)</f>
        <v>0</v>
      </c>
      <c s="434">
        <f>SUM(T9:T32)</f>
        <v>0</v>
      </c>
      <c s="434">
        <f>SUM(U9:U32)</f>
        <v>0</v>
      </c>
      <c s="434">
        <f>SUM(V9:V32)</f>
        <v>0</v>
      </c>
      <c s="434">
        <f>SUM(W9:W32)</f>
        <v>0</v>
      </c>
    </row>
    <row customHeight="1" ht="17.25">
      <c s="92" t="s">
        <v>1001</v>
      </c>
      <c s="436">
        <v>29</v>
      </c>
      <c s="434">
        <f>SUM(D9:G9)</f>
        <v>55</v>
      </c>
      <c s="434">
        <f>SUM(I9,N9,S9)</f>
        <v>55</v>
      </c>
      <c s="434">
        <f>SUM(J9,O9,T9)</f>
        <v>0</v>
      </c>
      <c s="434">
        <f>SUM(K9,P9,U9)</f>
        <v>0</v>
      </c>
      <c s="434">
        <f>SUM(L9,Q9,V9)</f>
        <v>0</v>
      </c>
      <c s="434">
        <f>SUM(I9:L9)</f>
        <v>55</v>
      </c>
      <c s="436">
        <v>55</v>
      </c>
      <c s="436"/>
      <c s="436"/>
      <c s="436"/>
      <c s="434">
        <f>SUM(N9:Q9)</f>
        <v>0</v>
      </c>
      <c s="436"/>
      <c s="436"/>
      <c s="436"/>
      <c s="436"/>
      <c s="434">
        <f>SUM(S9:V9)</f>
        <v>0</v>
      </c>
      <c s="436"/>
      <c s="436"/>
      <c s="436"/>
      <c s="436"/>
      <c s="436"/>
    </row>
    <row customHeight="1" ht="17.25">
      <c s="92" t="s">
        <v>1013</v>
      </c>
      <c s="436">
        <v>4</v>
      </c>
      <c s="434">
        <f>SUM(D10:G10)</f>
        <v>57</v>
      </c>
      <c s="434">
        <f>SUM(I10,N10,S10)</f>
        <v>57</v>
      </c>
      <c s="434">
        <f>SUM(J10,O10,T10)</f>
        <v>0</v>
      </c>
      <c s="434">
        <f>SUM(K10,P10,U10)</f>
        <v>0</v>
      </c>
      <c s="434">
        <f>SUM(L10,Q10,V10)</f>
        <v>0</v>
      </c>
      <c s="434">
        <f>SUM(I10:L10)</f>
        <v>57</v>
      </c>
      <c s="436">
        <v>57</v>
      </c>
      <c s="436"/>
      <c s="436"/>
      <c s="436"/>
      <c s="434">
        <f>SUM(N10:Q10)</f>
        <v>0</v>
      </c>
      <c s="436"/>
      <c s="436"/>
      <c s="436"/>
      <c s="436"/>
      <c s="434">
        <f>SUM(S10:V10)</f>
        <v>0</v>
      </c>
      <c s="436"/>
      <c s="436"/>
      <c s="436"/>
      <c s="436"/>
      <c s="436"/>
    </row>
    <row customHeight="1" ht="17.25">
      <c s="92" t="s">
        <v>1018</v>
      </c>
      <c s="436">
        <v>33</v>
      </c>
      <c s="434">
        <f>SUM(D11:G11)</f>
        <v>453</v>
      </c>
      <c s="434">
        <f>SUM(I11,N11,S11)</f>
        <v>444</v>
      </c>
      <c s="434">
        <f>SUM(J11,O11,T11)</f>
        <v>0</v>
      </c>
      <c s="434">
        <f>SUM(K11,P11,U11)</f>
        <v>9</v>
      </c>
      <c s="434">
        <f>SUM(L11,Q11,V11)</f>
        <v>0</v>
      </c>
      <c s="434">
        <f>SUM(I11:L11)</f>
        <v>453</v>
      </c>
      <c s="436">
        <v>444</v>
      </c>
      <c s="436"/>
      <c s="436">
        <v>9</v>
      </c>
      <c s="436"/>
      <c s="434">
        <f>SUM(N11:Q11)</f>
        <v>0</v>
      </c>
      <c s="436"/>
      <c s="436"/>
      <c s="436"/>
      <c s="436"/>
      <c s="434">
        <f>SUM(S11:V11)</f>
        <v>0</v>
      </c>
      <c s="436"/>
      <c s="436"/>
      <c s="436"/>
      <c s="436"/>
      <c s="436"/>
    </row>
    <row customHeight="1" ht="17.25">
      <c s="92" t="s">
        <v>1026</v>
      </c>
      <c s="436">
        <v>3</v>
      </c>
      <c s="434">
        <f>SUM(D12:G12)</f>
        <v>60</v>
      </c>
      <c s="434">
        <f>SUM(I12,N12,S12)</f>
        <v>60</v>
      </c>
      <c s="434">
        <f>SUM(J12,O12,T12)</f>
        <v>0</v>
      </c>
      <c s="434">
        <f>SUM(K12,P12,U12)</f>
        <v>0</v>
      </c>
      <c s="434">
        <f>SUM(L12,Q12,V12)</f>
        <v>0</v>
      </c>
      <c s="434">
        <f>SUM(I12:L12)</f>
        <v>49</v>
      </c>
      <c s="436">
        <v>49</v>
      </c>
      <c s="436"/>
      <c s="436"/>
      <c s="436"/>
      <c s="434">
        <f>SUM(N12:Q12)</f>
        <v>11</v>
      </c>
      <c s="436">
        <v>11</v>
      </c>
      <c s="436"/>
      <c s="436"/>
      <c s="436"/>
      <c s="434">
        <f>SUM(S12:V12)</f>
        <v>0</v>
      </c>
      <c s="436"/>
      <c s="436"/>
      <c s="436"/>
      <c s="436"/>
      <c s="436"/>
    </row>
    <row customHeight="1" ht="17.25">
      <c s="92" t="s">
        <v>1033</v>
      </c>
      <c s="436">
        <v>25</v>
      </c>
      <c s="434">
        <f>SUM(D13:G13)</f>
        <v>47</v>
      </c>
      <c s="434">
        <f>SUM(I13,N13,S13)</f>
        <v>41</v>
      </c>
      <c s="434">
        <f>SUM(J13,O13,T13)</f>
        <v>0</v>
      </c>
      <c s="434">
        <f>SUM(K13,P13,U13)</f>
        <v>6</v>
      </c>
      <c s="434">
        <f>SUM(L13,Q13,V13)</f>
        <v>0</v>
      </c>
      <c s="434">
        <f>SUM(I13:L13)</f>
        <v>38</v>
      </c>
      <c s="436">
        <v>32</v>
      </c>
      <c s="436"/>
      <c s="436">
        <v>6</v>
      </c>
      <c s="436"/>
      <c s="434">
        <f>SUM(N13:Q13)</f>
        <v>9</v>
      </c>
      <c s="436">
        <v>9</v>
      </c>
      <c s="436"/>
      <c s="436"/>
      <c s="436"/>
      <c s="434">
        <f>SUM(S13:V13)</f>
        <v>0</v>
      </c>
      <c s="436"/>
      <c s="436"/>
      <c s="436"/>
      <c s="436"/>
      <c s="436"/>
    </row>
    <row customHeight="1" ht="17.25">
      <c s="92" t="s">
        <v>1040</v>
      </c>
      <c s="436">
        <v>29</v>
      </c>
      <c s="434">
        <f>SUM(D14:G14)</f>
        <v>240</v>
      </c>
      <c s="434">
        <f>SUM(I14,N14,S14)</f>
        <v>203</v>
      </c>
      <c s="434">
        <f>SUM(J14,O14,T14)</f>
        <v>0</v>
      </c>
      <c s="434">
        <f>SUM(K14,P14,U14)</f>
        <v>37</v>
      </c>
      <c s="434">
        <f>SUM(L14,Q14,V14)</f>
        <v>0</v>
      </c>
      <c s="434">
        <f>SUM(I14:L14)</f>
        <v>203</v>
      </c>
      <c s="436">
        <v>166</v>
      </c>
      <c s="436"/>
      <c s="436">
        <v>37</v>
      </c>
      <c s="436"/>
      <c s="434">
        <f>SUM(N14:Q14)</f>
        <v>37</v>
      </c>
      <c s="436">
        <v>37</v>
      </c>
      <c s="436"/>
      <c s="436"/>
      <c s="436"/>
      <c s="434">
        <f>SUM(S14:V14)</f>
        <v>0</v>
      </c>
      <c s="436"/>
      <c s="436"/>
      <c s="436"/>
      <c s="436"/>
      <c s="436"/>
    </row>
    <row customHeight="1" ht="17.25">
      <c s="92" t="s">
        <v>1047</v>
      </c>
      <c s="441"/>
      <c s="434">
        <f>SUM(D15:G15)</f>
        <v>0</v>
      </c>
      <c s="434">
        <f>SUM(I15,N15,S15)</f>
        <v>0</v>
      </c>
      <c s="434">
        <f>SUM(J15,O15,T15)</f>
        <v>0</v>
      </c>
      <c s="434">
        <f>SUM(K15,P15,U15)</f>
        <v>0</v>
      </c>
      <c s="434">
        <f>SUM(L15,Q15,V15)</f>
        <v>0</v>
      </c>
      <c s="434">
        <f>SUM(I15:L15)</f>
        <v>0</v>
      </c>
      <c s="436"/>
      <c s="436"/>
      <c s="436"/>
      <c s="436"/>
      <c s="434">
        <f>SUM(N15:Q15)</f>
        <v>0</v>
      </c>
      <c s="436"/>
      <c s="436"/>
      <c s="436"/>
      <c s="436"/>
      <c s="434">
        <f>SUM(S15:V15)</f>
        <v>0</v>
      </c>
      <c s="436"/>
      <c s="436"/>
      <c s="436"/>
      <c s="436"/>
      <c s="436"/>
    </row>
    <row customHeight="1" ht="17.25">
      <c s="92" t="s">
        <v>1054</v>
      </c>
      <c s="436">
        <v>2</v>
      </c>
      <c s="439">
        <f>SUM(D16:G16)</f>
        <v>28</v>
      </c>
      <c s="434">
        <f>SUM(I16,N16,S16)</f>
        <v>28</v>
      </c>
      <c s="434">
        <f>SUM(J16,O16,T16)</f>
        <v>0</v>
      </c>
      <c s="434">
        <f>SUM(K16,P16,U16)</f>
        <v>0</v>
      </c>
      <c s="434">
        <f>SUM(L16,Q16,V16)</f>
        <v>0</v>
      </c>
      <c s="434">
        <f>SUM(I16:L16)</f>
        <v>20</v>
      </c>
      <c s="436">
        <v>20</v>
      </c>
      <c s="436"/>
      <c s="436"/>
      <c s="436"/>
      <c s="434">
        <f>SUM(N16:Q16)</f>
        <v>8</v>
      </c>
      <c s="436">
        <v>8</v>
      </c>
      <c s="436"/>
      <c s="436"/>
      <c s="436"/>
      <c s="434">
        <f>SUM(S16:V16)</f>
        <v>0</v>
      </c>
      <c s="436"/>
      <c s="436"/>
      <c s="436"/>
      <c s="436"/>
      <c s="436"/>
    </row>
    <row customHeight="1" ht="17.25">
      <c s="92" t="s">
        <v>1058</v>
      </c>
      <c s="435"/>
      <c s="434">
        <f>SUM(D17:G17)</f>
        <v>0</v>
      </c>
      <c s="434">
        <f>SUM(I17,N17,S17)</f>
        <v>0</v>
      </c>
      <c s="434">
        <f>SUM(J17,O17,T17)</f>
        <v>0</v>
      </c>
      <c s="434">
        <f>SUM(K17,P17,U17)</f>
        <v>0</v>
      </c>
      <c s="434">
        <f>SUM(L17,Q17,V17)</f>
        <v>0</v>
      </c>
      <c s="434">
        <f>SUM(I17:L17)</f>
        <v>0</v>
      </c>
      <c s="436"/>
      <c s="436"/>
      <c s="436"/>
      <c s="436"/>
      <c s="434">
        <f>SUM(N17:Q17)</f>
        <v>0</v>
      </c>
      <c s="436"/>
      <c s="436"/>
      <c s="436"/>
      <c s="436"/>
      <c s="434">
        <f>SUM(S17:V17)</f>
        <v>0</v>
      </c>
      <c s="436"/>
      <c s="436"/>
      <c s="436"/>
      <c s="436"/>
      <c s="436"/>
    </row>
    <row customHeight="1" ht="17.25">
      <c s="92" t="s">
        <v>1063</v>
      </c>
      <c s="436">
        <v>1</v>
      </c>
      <c s="434">
        <f>SUM(D18:G18)</f>
        <v>25</v>
      </c>
      <c s="434">
        <f>SUM(I18,N18,S18)</f>
        <v>21</v>
      </c>
      <c s="434">
        <f>SUM(J18,O18,T18)</f>
        <v>0</v>
      </c>
      <c s="434">
        <f>SUM(K18,P18,U18)</f>
        <v>4</v>
      </c>
      <c s="434">
        <f>SUM(L18,Q18,V18)</f>
        <v>0</v>
      </c>
      <c s="434">
        <f>SUM(I18:L18)</f>
        <v>25</v>
      </c>
      <c s="436">
        <v>21</v>
      </c>
      <c s="436"/>
      <c s="436">
        <v>4</v>
      </c>
      <c s="436"/>
      <c s="434">
        <f>SUM(N18:Q18)</f>
        <v>0</v>
      </c>
      <c s="436"/>
      <c s="436"/>
      <c s="436"/>
      <c s="436"/>
      <c s="434">
        <f>SUM(S18:V18)</f>
        <v>0</v>
      </c>
      <c s="436"/>
      <c s="436"/>
      <c s="436"/>
      <c s="436"/>
      <c s="436"/>
    </row>
    <row customHeight="1" ht="17.25">
      <c s="92" t="s">
        <v>1073</v>
      </c>
      <c s="436">
        <v>1</v>
      </c>
      <c s="434">
        <f>SUM(D19:G19)</f>
        <v>25</v>
      </c>
      <c s="434">
        <f>SUM(I19,N19,S19)</f>
        <v>25</v>
      </c>
      <c s="434">
        <f>SUM(J19,O19,T19)</f>
        <v>0</v>
      </c>
      <c s="434">
        <f>SUM(K19,P19,U19)</f>
        <v>0</v>
      </c>
      <c s="434">
        <f>SUM(L19,Q19,V19)</f>
        <v>0</v>
      </c>
      <c s="434">
        <f>SUM(I19:L19)</f>
        <v>22</v>
      </c>
      <c s="436">
        <v>22</v>
      </c>
      <c s="436"/>
      <c s="436"/>
      <c s="436"/>
      <c s="434">
        <f>SUM(N19:Q19)</f>
        <v>3</v>
      </c>
      <c s="436">
        <v>3</v>
      </c>
      <c s="436"/>
      <c s="436"/>
      <c s="436"/>
      <c s="434">
        <f>SUM(S19:V19)</f>
        <v>0</v>
      </c>
      <c s="436"/>
      <c s="436"/>
      <c s="436"/>
      <c s="436"/>
      <c s="436"/>
    </row>
    <row customHeight="1" ht="17.25">
      <c s="92" t="s">
        <v>1078</v>
      </c>
      <c s="436">
        <v>30</v>
      </c>
      <c s="434">
        <f>SUM(D20:G20)</f>
        <v>201</v>
      </c>
      <c s="434">
        <f>SUM(I20,N20,S20)</f>
        <v>201</v>
      </c>
      <c s="434">
        <f>SUM(J20,O20,T20)</f>
        <v>0</v>
      </c>
      <c s="434">
        <f>SUM(K20,P20,U20)</f>
        <v>0</v>
      </c>
      <c s="434">
        <f>SUM(L20,Q20,V20)</f>
        <v>0</v>
      </c>
      <c s="434">
        <f>SUM(I20:L20)</f>
        <v>164</v>
      </c>
      <c s="436">
        <v>164</v>
      </c>
      <c s="436"/>
      <c s="436"/>
      <c s="436"/>
      <c s="434">
        <f>SUM(N20:Q20)</f>
        <v>37</v>
      </c>
      <c s="436">
        <v>37</v>
      </c>
      <c s="436"/>
      <c s="436"/>
      <c s="436"/>
      <c s="434">
        <f>SUM(S20:V20)</f>
        <v>0</v>
      </c>
      <c s="436"/>
      <c s="436"/>
      <c s="436"/>
      <c s="436"/>
      <c s="436"/>
    </row>
    <row customHeight="1" ht="17.25">
      <c s="92" t="s">
        <v>1092</v>
      </c>
      <c s="436">
        <v>1</v>
      </c>
      <c s="434">
        <f>SUM(D21:G21)</f>
        <v>19</v>
      </c>
      <c s="434">
        <f>SUM(I21,N21,S21)</f>
        <v>19</v>
      </c>
      <c s="434">
        <f>SUM(J21,O21,T21)</f>
        <v>0</v>
      </c>
      <c s="434">
        <f>SUM(K21,P21,U21)</f>
        <v>0</v>
      </c>
      <c s="434">
        <f>SUM(L21,Q21,V21)</f>
        <v>0</v>
      </c>
      <c s="434">
        <f>SUM(I21:L21)</f>
        <v>0</v>
      </c>
      <c s="436"/>
      <c s="436"/>
      <c s="436"/>
      <c s="436"/>
      <c s="434">
        <f>SUM(N21:Q21)</f>
        <v>19</v>
      </c>
      <c s="436">
        <v>19</v>
      </c>
      <c s="436"/>
      <c s="436"/>
      <c s="436"/>
      <c s="434">
        <f>SUM(S21:V21)</f>
        <v>0</v>
      </c>
      <c s="436"/>
      <c s="436"/>
      <c s="436"/>
      <c s="436"/>
      <c s="436"/>
    </row>
    <row customHeight="1" ht="17.25">
      <c s="92" t="s">
        <v>1099</v>
      </c>
      <c s="436"/>
      <c s="434">
        <f>SUM(D22:G22)</f>
        <v>0</v>
      </c>
      <c s="434">
        <f>SUM(I22,N22,S22)</f>
        <v>0</v>
      </c>
      <c s="434">
        <f>SUM(J22,O22,T22)</f>
        <v>0</v>
      </c>
      <c s="434">
        <f>SUM(K22,P22,U22)</f>
        <v>0</v>
      </c>
      <c s="434">
        <f>SUM(L22,Q22,V22)</f>
        <v>0</v>
      </c>
      <c s="434">
        <f>SUM(I22:L22)</f>
        <v>0</v>
      </c>
      <c s="436"/>
      <c s="436"/>
      <c s="436"/>
      <c s="436"/>
      <c s="434">
        <f>SUM(N22:Q22)</f>
        <v>0</v>
      </c>
      <c s="436"/>
      <c s="436"/>
      <c s="436"/>
      <c s="436"/>
      <c s="434">
        <f>SUM(S22:V22)</f>
        <v>0</v>
      </c>
      <c s="436"/>
      <c s="436"/>
      <c s="436"/>
      <c s="436"/>
      <c s="436"/>
    </row>
    <row customHeight="1" ht="17.25">
      <c s="92" t="s">
        <v>1107</v>
      </c>
      <c s="436"/>
      <c s="434">
        <f>SUM(D23:G23)</f>
        <v>0</v>
      </c>
      <c s="434">
        <f>SUM(I23,N23,S23)</f>
        <v>0</v>
      </c>
      <c s="434">
        <f>SUM(J23,O23,T23)</f>
        <v>0</v>
      </c>
      <c s="434">
        <f>SUM(K23,P23,U23)</f>
        <v>0</v>
      </c>
      <c s="434">
        <f>SUM(L23,Q23,V23)</f>
        <v>0</v>
      </c>
      <c s="434">
        <f>SUM(I23:L23)</f>
        <v>0</v>
      </c>
      <c s="436"/>
      <c s="436"/>
      <c s="436"/>
      <c s="436"/>
      <c s="434">
        <f>SUM(N23:Q23)</f>
        <v>0</v>
      </c>
      <c s="436"/>
      <c s="436"/>
      <c s="436"/>
      <c s="436"/>
      <c s="434">
        <f>SUM(S23:V23)</f>
        <v>0</v>
      </c>
      <c s="436"/>
      <c s="436"/>
      <c s="436"/>
      <c s="436"/>
      <c s="436"/>
    </row>
    <row customHeight="1" ht="17.25">
      <c s="92" t="s">
        <v>1112</v>
      </c>
      <c s="436"/>
      <c s="434">
        <f>SUM(D24:G24)</f>
        <v>0</v>
      </c>
      <c s="434">
        <f>SUM(I24,N24,S24)</f>
        <v>0</v>
      </c>
      <c s="434">
        <f>SUM(J24,O24,T24)</f>
        <v>0</v>
      </c>
      <c s="434">
        <f>SUM(K24,P24,U24)</f>
        <v>0</v>
      </c>
      <c s="434">
        <f>SUM(L24,Q24,V24)</f>
        <v>0</v>
      </c>
      <c s="434">
        <f>SUM(I24:L24)</f>
        <v>0</v>
      </c>
      <c s="436"/>
      <c s="436"/>
      <c s="436"/>
      <c s="436"/>
      <c s="434">
        <f>SUM(N24:Q24)</f>
        <v>0</v>
      </c>
      <c s="436"/>
      <c s="436"/>
      <c s="436"/>
      <c s="436"/>
      <c s="434">
        <f>SUM(S24:V24)</f>
        <v>0</v>
      </c>
      <c s="436"/>
      <c s="436"/>
      <c s="436"/>
      <c s="436"/>
      <c s="436"/>
    </row>
    <row customHeight="1" ht="17.25">
      <c s="92" t="s">
        <v>1120</v>
      </c>
      <c s="436">
        <v>1</v>
      </c>
      <c s="434">
        <f>SUM(D25:G25)</f>
        <v>15</v>
      </c>
      <c s="434">
        <f>SUM(I25,N25,S25)</f>
        <v>15</v>
      </c>
      <c s="434">
        <f>SUM(J25,O25,T25)</f>
        <v>0</v>
      </c>
      <c s="434">
        <f>SUM(K25,P25,U25)</f>
        <v>0</v>
      </c>
      <c s="434">
        <f>SUM(L25,Q25,V25)</f>
        <v>0</v>
      </c>
      <c s="434">
        <f>SUM(I25:L25)</f>
        <v>15</v>
      </c>
      <c s="436">
        <v>15</v>
      </c>
      <c s="436"/>
      <c s="436"/>
      <c s="436"/>
      <c s="434">
        <f>SUM(N25:Q25)</f>
        <v>0</v>
      </c>
      <c s="436"/>
      <c s="436"/>
      <c s="436"/>
      <c s="436"/>
      <c s="434">
        <f>SUM(S25:V25)</f>
        <v>0</v>
      </c>
      <c s="436"/>
      <c s="436"/>
      <c s="436"/>
      <c s="436"/>
      <c s="436"/>
    </row>
    <row customHeight="1" ht="17.25">
      <c s="92" t="s">
        <v>1123</v>
      </c>
      <c s="436"/>
      <c s="434">
        <f>SUM(D26:G26)</f>
        <v>0</v>
      </c>
      <c s="434">
        <f>SUM(I26,N26,S26)</f>
        <v>0</v>
      </c>
      <c s="434">
        <f>SUM(J26,O26,T26)</f>
        <v>0</v>
      </c>
      <c s="434">
        <f>SUM(K26,P26,U26)</f>
        <v>0</v>
      </c>
      <c s="434">
        <f>SUM(L26,Q26,V26)</f>
        <v>0</v>
      </c>
      <c s="434">
        <f>SUM(I26:L26)</f>
        <v>0</v>
      </c>
      <c s="436"/>
      <c s="436"/>
      <c s="436"/>
      <c s="436"/>
      <c s="434">
        <f>SUM(N26:Q26)</f>
        <v>0</v>
      </c>
      <c s="436"/>
      <c s="436"/>
      <c s="436"/>
      <c s="436"/>
      <c s="434">
        <f>SUM(S26:V26)</f>
        <v>0</v>
      </c>
      <c s="436"/>
      <c s="436"/>
      <c s="436"/>
      <c s="436"/>
      <c s="436"/>
    </row>
    <row customHeight="1" ht="17.25">
      <c s="92" t="s">
        <v>1126</v>
      </c>
      <c s="436"/>
      <c s="434">
        <f>SUM(D27:G27)</f>
        <v>0</v>
      </c>
      <c s="434">
        <f>SUM(I27,N27,S27)</f>
        <v>0</v>
      </c>
      <c s="434">
        <f>SUM(J27,O27,T27)</f>
        <v>0</v>
      </c>
      <c s="434">
        <f>SUM(K27,P27,U27)</f>
        <v>0</v>
      </c>
      <c s="434">
        <f>SUM(L27,Q27,V27)</f>
        <v>0</v>
      </c>
      <c s="434">
        <f>SUM(I27:L27)</f>
        <v>0</v>
      </c>
      <c s="436"/>
      <c s="436"/>
      <c s="436"/>
      <c s="436"/>
      <c s="434">
        <f>SUM(N27:Q27)</f>
        <v>0</v>
      </c>
      <c s="436"/>
      <c s="436"/>
      <c s="436"/>
      <c s="436"/>
      <c s="434">
        <f>SUM(S27:V27)</f>
        <v>0</v>
      </c>
      <c s="436"/>
      <c s="436"/>
      <c s="436"/>
      <c s="436"/>
      <c s="436"/>
    </row>
    <row customHeight="1" ht="17.25">
      <c s="92" t="s">
        <v>1131</v>
      </c>
      <c s="436">
        <v>1</v>
      </c>
      <c s="434">
        <f>SUM(D28:G28)</f>
        <v>12</v>
      </c>
      <c s="434">
        <f>SUM(I28,N28,S28)</f>
        <v>12</v>
      </c>
      <c s="434">
        <f>SUM(J28,O28,T28)</f>
        <v>0</v>
      </c>
      <c s="434">
        <f>SUM(K28,P28,U28)</f>
        <v>0</v>
      </c>
      <c s="434">
        <f>SUM(L28,Q28,V28)</f>
        <v>0</v>
      </c>
      <c s="434">
        <f>SUM(I28:L28)</f>
        <v>12</v>
      </c>
      <c s="436">
        <v>12</v>
      </c>
      <c s="436"/>
      <c s="436"/>
      <c s="436"/>
      <c s="434">
        <f>SUM(N28:Q28)</f>
        <v>0</v>
      </c>
      <c s="436"/>
      <c s="436"/>
      <c s="436"/>
      <c s="436"/>
      <c s="434">
        <f>SUM(S28:V28)</f>
        <v>0</v>
      </c>
      <c s="436"/>
      <c s="436"/>
      <c s="436"/>
      <c s="436"/>
      <c s="436"/>
    </row>
    <row customHeight="1" ht="17.25">
      <c s="92" t="s">
        <v>1134</v>
      </c>
      <c s="436">
        <v>35</v>
      </c>
      <c s="434">
        <f>SUM(D29:G29)</f>
        <v>224</v>
      </c>
      <c s="434">
        <f>SUM(I29,N29,S29)</f>
        <v>218</v>
      </c>
      <c s="434">
        <f>SUM(J29,O29,T29)</f>
        <v>0</v>
      </c>
      <c s="434">
        <f>SUM(K29,P29,U29)</f>
        <v>6</v>
      </c>
      <c s="434">
        <f>SUM(L29,Q29,V29)</f>
        <v>0</v>
      </c>
      <c s="434">
        <f>SUM(I29:L29)</f>
        <v>209</v>
      </c>
      <c s="436">
        <v>203</v>
      </c>
      <c s="436"/>
      <c s="436">
        <v>6</v>
      </c>
      <c s="436"/>
      <c s="434">
        <f>SUM(N29:Q29)</f>
        <v>15</v>
      </c>
      <c s="436">
        <v>15</v>
      </c>
      <c s="436"/>
      <c s="436"/>
      <c s="436"/>
      <c s="434">
        <f>SUM(S29:V29)</f>
        <v>0</v>
      </c>
      <c s="436"/>
      <c s="436"/>
      <c s="436"/>
      <c s="436"/>
      <c s="436"/>
    </row>
    <row customHeight="1" ht="17.25">
      <c s="92" t="s">
        <v>1137</v>
      </c>
      <c s="436">
        <v>1</v>
      </c>
      <c s="434">
        <f>SUM(D30:G30)</f>
        <v>8</v>
      </c>
      <c s="434">
        <f>SUM(I30,N30,S30)</f>
        <v>8</v>
      </c>
      <c s="434">
        <f>SUM(J30,O30,T30)</f>
        <v>0</v>
      </c>
      <c s="434">
        <f>SUM(K30,P30,U30)</f>
        <v>0</v>
      </c>
      <c s="434">
        <f>SUM(L30,Q30,V30)</f>
        <v>0</v>
      </c>
      <c s="434">
        <f>SUM(I30:L30)</f>
        <v>8</v>
      </c>
      <c s="436">
        <v>8</v>
      </c>
      <c s="436"/>
      <c s="436"/>
      <c s="436"/>
      <c s="434">
        <f>SUM(N30:Q30)</f>
        <v>0</v>
      </c>
      <c s="436"/>
      <c s="436"/>
      <c s="436"/>
      <c s="436"/>
      <c s="434">
        <f>SUM(S30:V30)</f>
        <v>0</v>
      </c>
      <c s="436"/>
      <c s="436"/>
      <c s="436"/>
      <c s="436"/>
      <c s="436"/>
    </row>
    <row customHeight="1" ht="17.25">
      <c s="92" t="s">
        <v>1139</v>
      </c>
      <c s="436">
        <v>6</v>
      </c>
      <c s="434">
        <f>SUM(D31:G31)</f>
        <v>31</v>
      </c>
      <c s="434">
        <f>SUM(I31,N31,S31)</f>
        <v>31</v>
      </c>
      <c s="434">
        <f>SUM(J31,O31,T31)</f>
        <v>0</v>
      </c>
      <c s="434">
        <f>SUM(K31,P31,U31)</f>
        <v>0</v>
      </c>
      <c s="434">
        <f>SUM(L31,Q31,V31)</f>
        <v>0</v>
      </c>
      <c s="434">
        <f>SUM(I31:L31)</f>
        <v>30</v>
      </c>
      <c s="436">
        <v>30</v>
      </c>
      <c s="436"/>
      <c s="436"/>
      <c s="436"/>
      <c s="434">
        <f>SUM(N31:Q31)</f>
        <v>1</v>
      </c>
      <c s="436">
        <v>1</v>
      </c>
      <c s="436"/>
      <c s="436"/>
      <c s="436"/>
      <c s="434">
        <f>SUM(S31:V31)</f>
        <v>0</v>
      </c>
      <c s="436"/>
      <c s="436"/>
      <c s="436"/>
      <c s="436"/>
      <c s="436"/>
    </row>
    <row customHeight="1" ht="17.25">
      <c s="92" t="s">
        <v>2277</v>
      </c>
      <c s="436"/>
      <c s="434">
        <f>SUM(D32:G32)</f>
        <v>0</v>
      </c>
      <c s="434">
        <f>SUM(I32,N32,S32)</f>
        <v>0</v>
      </c>
      <c s="434">
        <f>SUM(J32,O32,T32)</f>
        <v>0</v>
      </c>
      <c s="434">
        <f>SUM(K32,P32,U32)</f>
        <v>0</v>
      </c>
      <c s="434">
        <f>SUM(L32,Q32,V32)</f>
        <v>0</v>
      </c>
      <c s="434">
        <f>SUM(I32:L32)</f>
        <v>0</v>
      </c>
      <c s="436"/>
      <c s="436"/>
      <c s="436"/>
      <c s="436"/>
      <c s="434">
        <f>SUM(N32:Q32)</f>
        <v>0</v>
      </c>
      <c s="436"/>
      <c s="436"/>
      <c s="436"/>
      <c s="436"/>
      <c s="434">
        <f>SUM(S32:V32)</f>
        <v>0</v>
      </c>
      <c s="436"/>
      <c s="436"/>
      <c s="436"/>
      <c s="436"/>
      <c s="436"/>
    </row>
    <row customHeight="1" ht="17.25">
      <c s="95" t="s">
        <v>1146</v>
      </c>
      <c s="434">
        <f>SUM(B34:B41)</f>
        <v>0</v>
      </c>
      <c s="434">
        <f>SUM(D33:G33)</f>
        <v>0</v>
      </c>
      <c s="434">
        <f>SUM(I33,N33,S33)</f>
        <v>0</v>
      </c>
      <c s="434">
        <f>SUM(J33,O33,T33)</f>
        <v>0</v>
      </c>
      <c s="434">
        <f>SUM(K33,P33,U33)</f>
        <v>0</v>
      </c>
      <c s="434">
        <f>SUM(L33,Q33,V33)</f>
        <v>0</v>
      </c>
      <c s="434">
        <f>SUM(I33:L33)</f>
        <v>0</v>
      </c>
      <c s="434">
        <f>SUM(I34:I41)</f>
        <v>0</v>
      </c>
      <c s="434">
        <f>SUM(J34:J41)</f>
        <v>0</v>
      </c>
      <c s="434">
        <f>SUM(K34:K41)</f>
        <v>0</v>
      </c>
      <c s="434">
        <f>SUM(L34:L41)</f>
        <v>0</v>
      </c>
      <c s="434">
        <f>SUM(N33:Q33)</f>
        <v>0</v>
      </c>
      <c s="434">
        <f>SUM(N34:N41)</f>
        <v>0</v>
      </c>
      <c s="434">
        <f>SUM(O34:O41)</f>
        <v>0</v>
      </c>
      <c s="434">
        <f>SUM(P34:P41)</f>
        <v>0</v>
      </c>
      <c s="434">
        <f>SUM(Q34:Q41)</f>
        <v>0</v>
      </c>
      <c s="434">
        <f>SUM(S33:V33)</f>
        <v>0</v>
      </c>
      <c s="434">
        <f>SUM(S34:S41)</f>
        <v>0</v>
      </c>
      <c s="434">
        <f>SUM(T34:T41)</f>
        <v>0</v>
      </c>
      <c s="434">
        <f>SUM(U34:U41)</f>
        <v>0</v>
      </c>
      <c s="434">
        <f>SUM(V34:V41)</f>
        <v>0</v>
      </c>
      <c s="434">
        <f>SUM(W34:W41)</f>
        <v>0</v>
      </c>
    </row>
    <row customHeight="1" ht="17.25">
      <c s="92" t="s">
        <v>1147</v>
      </c>
      <c s="436"/>
      <c s="434">
        <f>SUM(D34:G34)</f>
        <v>0</v>
      </c>
      <c s="434">
        <f>SUM(I34,N34,S34)</f>
        <v>0</v>
      </c>
      <c s="434">
        <f>SUM(J34,O34,T34)</f>
        <v>0</v>
      </c>
      <c s="434">
        <f>SUM(K34,P34,U34)</f>
        <v>0</v>
      </c>
      <c s="434">
        <f>SUM(L34,Q34,V34)</f>
        <v>0</v>
      </c>
      <c s="434">
        <f>SUM(I34:L34)</f>
        <v>0</v>
      </c>
      <c s="436"/>
      <c s="436"/>
      <c s="436"/>
      <c s="436"/>
      <c s="434">
        <f>SUM(N34:Q34)</f>
        <v>0</v>
      </c>
      <c s="436"/>
      <c s="436"/>
      <c s="436"/>
      <c s="436"/>
      <c s="434">
        <f>SUM(S34:V34)</f>
        <v>0</v>
      </c>
      <c s="436"/>
      <c s="436"/>
      <c s="436"/>
      <c s="436"/>
      <c s="436"/>
    </row>
    <row customHeight="1" ht="17.25">
      <c s="92" t="s">
        <v>1149</v>
      </c>
      <c s="436"/>
      <c s="434">
        <f>SUM(D35:G35)</f>
        <v>0</v>
      </c>
      <c s="434">
        <f>SUM(I35,N35,S35)</f>
        <v>0</v>
      </c>
      <c s="434">
        <f>SUM(J35,O35,T35)</f>
        <v>0</v>
      </c>
      <c s="434">
        <f>SUM(K35,P35,U35)</f>
        <v>0</v>
      </c>
      <c s="434">
        <f>SUM(L35,Q35,V35)</f>
        <v>0</v>
      </c>
      <c s="434">
        <f>SUM(I35:L35)</f>
        <v>0</v>
      </c>
      <c s="436"/>
      <c s="436"/>
      <c s="436"/>
      <c s="436"/>
      <c s="434">
        <f>SUM(N35:Q35)</f>
        <v>0</v>
      </c>
      <c s="436"/>
      <c s="436"/>
      <c s="436"/>
      <c s="436"/>
      <c s="434">
        <f>SUM(S35:V35)</f>
        <v>0</v>
      </c>
      <c s="436"/>
      <c s="436"/>
      <c s="436"/>
      <c s="436"/>
      <c s="436"/>
    </row>
    <row customHeight="1" ht="17.25">
      <c s="92" t="s">
        <v>1152</v>
      </c>
      <c s="436"/>
      <c s="434">
        <f>SUM(D36:G36)</f>
        <v>0</v>
      </c>
      <c s="434">
        <f>SUM(I36,N36,S36)</f>
        <v>0</v>
      </c>
      <c s="434">
        <f>SUM(J36,O36,T36)</f>
        <v>0</v>
      </c>
      <c s="434">
        <f>SUM(K36,P36,U36)</f>
        <v>0</v>
      </c>
      <c s="434">
        <f>SUM(L36,Q36,V36)</f>
        <v>0</v>
      </c>
      <c s="434">
        <f>SUM(I36:L36)</f>
        <v>0</v>
      </c>
      <c s="436"/>
      <c s="436"/>
      <c s="436"/>
      <c s="436"/>
      <c s="434">
        <f>SUM(N36:Q36)</f>
        <v>0</v>
      </c>
      <c s="436"/>
      <c s="436"/>
      <c s="436"/>
      <c s="436"/>
      <c s="434">
        <f>SUM(S36:V36)</f>
        <v>0</v>
      </c>
      <c s="436"/>
      <c s="436"/>
      <c s="436"/>
      <c s="436"/>
      <c s="436"/>
    </row>
    <row customHeight="1" ht="17.25">
      <c s="92" t="s">
        <v>1159</v>
      </c>
      <c s="436"/>
      <c s="434">
        <f>SUM(D37:G37)</f>
        <v>0</v>
      </c>
      <c s="434">
        <f>SUM(I37,N37,S37)</f>
        <v>0</v>
      </c>
      <c s="434">
        <f>SUM(J37,O37,T37)</f>
        <v>0</v>
      </c>
      <c s="434">
        <f>SUM(K37,P37,U37)</f>
        <v>0</v>
      </c>
      <c s="434">
        <f>SUM(L37,Q37,V37)</f>
        <v>0</v>
      </c>
      <c s="434">
        <f>SUM(I37:L37)</f>
        <v>0</v>
      </c>
      <c s="436"/>
      <c s="436"/>
      <c s="436"/>
      <c s="436"/>
      <c s="434">
        <f>SUM(N37:Q37)</f>
        <v>0</v>
      </c>
      <c s="436"/>
      <c s="436"/>
      <c s="436"/>
      <c s="436"/>
      <c s="434">
        <f>SUM(S37:V37)</f>
        <v>0</v>
      </c>
      <c s="436"/>
      <c s="436"/>
      <c s="436"/>
      <c s="436"/>
      <c s="436"/>
    </row>
    <row customHeight="1" ht="17.25">
      <c s="92" t="s">
        <v>1165</v>
      </c>
      <c s="436"/>
      <c s="434">
        <f>SUM(D38:G38)</f>
        <v>0</v>
      </c>
      <c s="434">
        <f>SUM(I38,N38,S38)</f>
        <v>0</v>
      </c>
      <c s="434">
        <f>SUM(J38,O38,T38)</f>
        <v>0</v>
      </c>
      <c s="434">
        <f>SUM(K38,P38,U38)</f>
        <v>0</v>
      </c>
      <c s="434">
        <f>SUM(L38,Q38,V38)</f>
        <v>0</v>
      </c>
      <c s="434">
        <f>SUM(I38:L38)</f>
        <v>0</v>
      </c>
      <c s="436"/>
      <c s="436"/>
      <c s="436"/>
      <c s="436"/>
      <c s="434">
        <f>SUM(N38:Q38)</f>
        <v>0</v>
      </c>
      <c s="436"/>
      <c s="436"/>
      <c s="436"/>
      <c s="436"/>
      <c s="434">
        <f>SUM(S38:V38)</f>
        <v>0</v>
      </c>
      <c s="436"/>
      <c s="436"/>
      <c s="436"/>
      <c s="436"/>
      <c s="436"/>
    </row>
    <row customHeight="1" ht="17.25">
      <c s="92" t="s">
        <v>1170</v>
      </c>
      <c s="436"/>
      <c s="434">
        <f>SUM(D39:G39)</f>
        <v>0</v>
      </c>
      <c s="434">
        <f>SUM(I39,N39,S39)</f>
        <v>0</v>
      </c>
      <c s="434">
        <f>SUM(J39,O39,T39)</f>
        <v>0</v>
      </c>
      <c s="434">
        <f>SUM(K39,P39,U39)</f>
        <v>0</v>
      </c>
      <c s="434">
        <f>SUM(L39,Q39,V39)</f>
        <v>0</v>
      </c>
      <c s="434">
        <f>SUM(I39:L39)</f>
        <v>0</v>
      </c>
      <c s="436"/>
      <c s="436"/>
      <c s="436"/>
      <c s="436"/>
      <c s="434">
        <f>SUM(N39:Q39)</f>
        <v>0</v>
      </c>
      <c s="436"/>
      <c s="436"/>
      <c s="436"/>
      <c s="436"/>
      <c s="434">
        <f>SUM(S39:V39)</f>
        <v>0</v>
      </c>
      <c s="436"/>
      <c s="436"/>
      <c s="436"/>
      <c s="436"/>
      <c s="436"/>
    </row>
    <row customHeight="1" ht="17.25">
      <c s="92" t="s">
        <v>1171</v>
      </c>
      <c s="436"/>
      <c s="434">
        <f>SUM(D40:G40)</f>
        <v>0</v>
      </c>
      <c s="434">
        <f>SUM(I40,N40,S40)</f>
        <v>0</v>
      </c>
      <c s="434">
        <f>SUM(J40,O40,T40)</f>
        <v>0</v>
      </c>
      <c s="434">
        <f>SUM(K40,P40,U40)</f>
        <v>0</v>
      </c>
      <c s="434">
        <f>SUM(L40,Q40,V40)</f>
        <v>0</v>
      </c>
      <c s="434">
        <f>SUM(I40:L40)</f>
        <v>0</v>
      </c>
      <c s="436"/>
      <c s="436"/>
      <c s="436"/>
      <c s="436"/>
      <c s="434">
        <f>SUM(N40:Q40)</f>
        <v>0</v>
      </c>
      <c s="436"/>
      <c s="436"/>
      <c s="436"/>
      <c s="436"/>
      <c s="434">
        <f>SUM(S40:V40)</f>
        <v>0</v>
      </c>
      <c s="436"/>
      <c s="436"/>
      <c s="436"/>
      <c s="436"/>
      <c s="436"/>
    </row>
    <row customHeight="1" ht="17.25">
      <c s="92" t="s">
        <v>1176</v>
      </c>
      <c s="436"/>
      <c s="434">
        <f>SUM(D41:G41)</f>
        <v>0</v>
      </c>
      <c s="434">
        <f>SUM(I41,N41,S41)</f>
        <v>0</v>
      </c>
      <c s="434">
        <f>SUM(J41,O41,T41)</f>
        <v>0</v>
      </c>
      <c s="434">
        <f>SUM(K41,P41,U41)</f>
        <v>0</v>
      </c>
      <c s="434">
        <f>SUM(L41,Q41,V41)</f>
        <v>0</v>
      </c>
      <c s="434">
        <f>SUM(I41:L41)</f>
        <v>0</v>
      </c>
      <c s="436"/>
      <c s="436"/>
      <c s="436"/>
      <c s="436"/>
      <c s="434">
        <f>SUM(N41:Q41)</f>
        <v>0</v>
      </c>
      <c s="436"/>
      <c s="436"/>
      <c s="436"/>
      <c s="436"/>
      <c s="434">
        <f>SUM(S41:V41)</f>
        <v>0</v>
      </c>
      <c s="436"/>
      <c s="436"/>
      <c s="436"/>
      <c s="436"/>
      <c s="436"/>
    </row>
    <row customHeight="1" ht="17.25">
      <c s="95" t="s">
        <v>1191</v>
      </c>
      <c s="434">
        <f>SUM(B43:B53)</f>
        <v>7</v>
      </c>
      <c s="434">
        <f>SUM(D42:G42)</f>
        <v>484</v>
      </c>
      <c s="434">
        <f>SUM(I42,N42,S42)</f>
        <v>437</v>
      </c>
      <c s="434">
        <f>SUM(J42,O42,T42)</f>
        <v>1</v>
      </c>
      <c s="434">
        <f>SUM(K42,P42,U42)</f>
        <v>6</v>
      </c>
      <c s="434">
        <f>SUM(L42,Q42,V42)</f>
        <v>40</v>
      </c>
      <c s="434">
        <f>SUM(I42:L42)</f>
        <v>444</v>
      </c>
      <c s="434">
        <f>SUM(I43:I53)</f>
        <v>437</v>
      </c>
      <c s="434">
        <f>SUM(J43:J53)</f>
        <v>1</v>
      </c>
      <c s="434">
        <f>SUM(K43:K53)</f>
        <v>6</v>
      </c>
      <c s="434">
        <f>SUM(L43:L53)</f>
        <v>0</v>
      </c>
      <c s="434">
        <f>SUM(N42:Q42)</f>
        <v>40</v>
      </c>
      <c s="434">
        <f>SUM(N43:N53)</f>
        <v>0</v>
      </c>
      <c s="434">
        <f>SUM(O43:O53)</f>
        <v>0</v>
      </c>
      <c s="434">
        <f>SUM(P43:P53)</f>
        <v>0</v>
      </c>
      <c s="434">
        <f>SUM(Q43:Q53)</f>
        <v>40</v>
      </c>
      <c s="434">
        <f>SUM(S42:V42)</f>
        <v>0</v>
      </c>
      <c s="434">
        <f>SUM(S43:S53)</f>
        <v>0</v>
      </c>
      <c s="434">
        <f>SUM(T43:T53)</f>
        <v>0</v>
      </c>
      <c s="434">
        <f>SUM(U43:U53)</f>
        <v>0</v>
      </c>
      <c s="434">
        <f>SUM(V43:V53)</f>
        <v>0</v>
      </c>
      <c s="434">
        <f>SUM(W43:W53)</f>
        <v>0</v>
      </c>
    </row>
    <row customHeight="1" ht="17.25">
      <c s="92" t="s">
        <v>1192</v>
      </c>
      <c s="436"/>
      <c s="434">
        <f>SUM(D43:G43)</f>
        <v>0</v>
      </c>
      <c s="434">
        <f>SUM(I43,N43,S43)</f>
        <v>0</v>
      </c>
      <c s="434">
        <f>SUM(J43,O43,T43)</f>
        <v>0</v>
      </c>
      <c s="434">
        <f>SUM(K43,P43,U43)</f>
        <v>0</v>
      </c>
      <c s="434">
        <f>SUM(L43,Q43,V43)</f>
        <v>0</v>
      </c>
      <c s="434">
        <f>SUM(I43:L43)</f>
        <v>0</v>
      </c>
      <c s="436"/>
      <c s="436"/>
      <c s="436"/>
      <c s="436"/>
      <c s="434">
        <f>SUM(N43:Q43)</f>
        <v>0</v>
      </c>
      <c s="436"/>
      <c s="436"/>
      <c s="436"/>
      <c s="436"/>
      <c s="434">
        <f>SUM(S43:V43)</f>
        <v>0</v>
      </c>
      <c s="436"/>
      <c s="436"/>
      <c s="436"/>
      <c s="436"/>
      <c s="436"/>
    </row>
    <row customHeight="1" ht="17.25">
      <c s="92" t="s">
        <v>1202</v>
      </c>
      <c s="436">
        <v>4</v>
      </c>
      <c s="434">
        <f>SUM(D44:G44)</f>
        <v>307</v>
      </c>
      <c s="434">
        <f>SUM(I44,N44,S44)</f>
        <v>266</v>
      </c>
      <c s="434">
        <f>SUM(J44,O44,T44)</f>
        <v>0</v>
      </c>
      <c s="434">
        <f>SUM(K44,P44,U44)</f>
        <v>1</v>
      </c>
      <c s="434">
        <f>SUM(L44,Q44,V44)</f>
        <v>40</v>
      </c>
      <c s="434">
        <f>SUM(I44:L44)</f>
        <v>267</v>
      </c>
      <c s="436">
        <v>266</v>
      </c>
      <c s="436"/>
      <c s="436">
        <v>1</v>
      </c>
      <c s="436"/>
      <c s="434">
        <f>SUM(N44:Q44)</f>
        <v>40</v>
      </c>
      <c s="436"/>
      <c s="436"/>
      <c s="436"/>
      <c s="436">
        <v>40</v>
      </c>
      <c s="434">
        <f>SUM(S44:V44)</f>
        <v>0</v>
      </c>
      <c s="436"/>
      <c s="436"/>
      <c s="436"/>
      <c s="436"/>
      <c s="436"/>
    </row>
    <row customHeight="1" ht="17.25">
      <c s="92" t="s">
        <v>1219</v>
      </c>
      <c s="436"/>
      <c s="434">
        <f>SUM(D45:G45)</f>
        <v>0</v>
      </c>
      <c s="434">
        <f>SUM(I45,N45,S45)</f>
        <v>0</v>
      </c>
      <c s="434">
        <f>SUM(J45,O45,T45)</f>
        <v>0</v>
      </c>
      <c s="434">
        <f>SUM(K45,P45,U45)</f>
        <v>0</v>
      </c>
      <c s="434">
        <f>SUM(L45,Q45,V45)</f>
        <v>0</v>
      </c>
      <c s="434">
        <f>SUM(I45:L45)</f>
        <v>0</v>
      </c>
      <c s="436"/>
      <c s="436"/>
      <c s="436"/>
      <c s="436"/>
      <c s="434">
        <f>SUM(N45:Q45)</f>
        <v>0</v>
      </c>
      <c s="436"/>
      <c s="436"/>
      <c s="436"/>
      <c s="436"/>
      <c s="434">
        <f>SUM(S45:V45)</f>
        <v>0</v>
      </c>
      <c s="436"/>
      <c s="436"/>
      <c s="436"/>
      <c s="436"/>
      <c s="436"/>
    </row>
    <row customHeight="1" ht="17.25">
      <c s="92" t="s">
        <v>1222</v>
      </c>
      <c s="436">
        <v>1</v>
      </c>
      <c s="434">
        <f>SUM(D46:G46)</f>
        <v>51</v>
      </c>
      <c s="434">
        <f>SUM(I46,N46,S46)</f>
        <v>49</v>
      </c>
      <c s="434">
        <f>SUM(J46,O46,T46)</f>
        <v>0</v>
      </c>
      <c s="434">
        <f>SUM(K46,P46,U46)</f>
        <v>2</v>
      </c>
      <c s="434">
        <f>SUM(L46,Q46,V46)</f>
        <v>0</v>
      </c>
      <c s="434">
        <f>SUM(I46:L46)</f>
        <v>51</v>
      </c>
      <c s="436">
        <v>49</v>
      </c>
      <c s="436"/>
      <c s="436">
        <v>2</v>
      </c>
      <c s="436"/>
      <c s="434">
        <f>SUM(N46:Q46)</f>
        <v>0</v>
      </c>
      <c s="436"/>
      <c s="436"/>
      <c s="436"/>
      <c s="436"/>
      <c s="434">
        <f>SUM(S46:V46)</f>
        <v>0</v>
      </c>
      <c s="436"/>
      <c s="436"/>
      <c s="436"/>
      <c s="436"/>
      <c s="436"/>
    </row>
    <row customHeight="1" ht="17.25">
      <c s="92" t="s">
        <v>1230</v>
      </c>
      <c s="436">
        <v>1</v>
      </c>
      <c s="434">
        <f>SUM(D47:G47)</f>
        <v>69</v>
      </c>
      <c s="434">
        <f>SUM(I47,N47,S47)</f>
        <v>69</v>
      </c>
      <c s="434">
        <f>SUM(J47,O47,T47)</f>
        <v>0</v>
      </c>
      <c s="434">
        <f>SUM(K47,P47,U47)</f>
        <v>0</v>
      </c>
      <c s="434">
        <f>SUM(L47,Q47,V47)</f>
        <v>0</v>
      </c>
      <c s="434">
        <f>SUM(I47:L47)</f>
        <v>69</v>
      </c>
      <c s="436">
        <v>69</v>
      </c>
      <c s="436"/>
      <c s="436"/>
      <c s="436"/>
      <c s="434">
        <f>SUM(N47:Q47)</f>
        <v>0</v>
      </c>
      <c s="436"/>
      <c s="436"/>
      <c s="436"/>
      <c s="436"/>
      <c s="434">
        <f>SUM(S47:V47)</f>
        <v>0</v>
      </c>
      <c s="436"/>
      <c s="436"/>
      <c s="436"/>
      <c s="436"/>
      <c s="436"/>
    </row>
    <row customHeight="1" ht="17.25">
      <c s="92" t="s">
        <v>1235</v>
      </c>
      <c s="436">
        <v>1</v>
      </c>
      <c s="434">
        <f>SUM(D48:G48)</f>
        <v>57</v>
      </c>
      <c s="434">
        <f>SUM(I48,N48,S48)</f>
        <v>53</v>
      </c>
      <c s="434">
        <f>SUM(J48,O48,T48)</f>
        <v>1</v>
      </c>
      <c s="434">
        <f>SUM(K48,P48,U48)</f>
        <v>3</v>
      </c>
      <c s="434">
        <f>SUM(L48,Q48,V48)</f>
        <v>0</v>
      </c>
      <c s="434">
        <f>SUM(I48:L48)</f>
        <v>57</v>
      </c>
      <c s="436">
        <v>53</v>
      </c>
      <c s="436">
        <v>1</v>
      </c>
      <c s="436">
        <v>3</v>
      </c>
      <c s="436"/>
      <c s="434">
        <f>SUM(N48:Q48)</f>
        <v>0</v>
      </c>
      <c s="436"/>
      <c s="436"/>
      <c s="436"/>
      <c s="436"/>
      <c s="434">
        <f>SUM(S48:V48)</f>
        <v>0</v>
      </c>
      <c s="436"/>
      <c s="436"/>
      <c s="436"/>
      <c s="436"/>
      <c s="436"/>
    </row>
    <row customHeight="1" ht="17.25">
      <c s="92" t="s">
        <v>1243</v>
      </c>
      <c s="436"/>
      <c s="434">
        <f>SUM(D49:G49)</f>
        <v>0</v>
      </c>
      <c s="434">
        <f>SUM(I49,N49,S49)</f>
        <v>0</v>
      </c>
      <c s="434">
        <f>SUM(J49,O49,T49)</f>
        <v>0</v>
      </c>
      <c s="434">
        <f>SUM(K49,P49,U49)</f>
        <v>0</v>
      </c>
      <c s="434">
        <f>SUM(L49,Q49,V49)</f>
        <v>0</v>
      </c>
      <c s="434">
        <f>SUM(I49:L49)</f>
        <v>0</v>
      </c>
      <c s="436"/>
      <c s="436"/>
      <c s="436"/>
      <c s="436"/>
      <c s="434">
        <f>SUM(N49:Q49)</f>
        <v>0</v>
      </c>
      <c s="436"/>
      <c s="436"/>
      <c s="436"/>
      <c s="436"/>
      <c s="434">
        <f>SUM(S49:V49)</f>
        <v>0</v>
      </c>
      <c s="436"/>
      <c s="436"/>
      <c s="436"/>
      <c s="436"/>
      <c s="436"/>
    </row>
    <row customHeight="1" ht="17.25">
      <c s="92" t="s">
        <v>1248</v>
      </c>
      <c s="436"/>
      <c s="434">
        <f>SUM(D50:G50)</f>
        <v>0</v>
      </c>
      <c s="434">
        <f>SUM(I50,N50,S50)</f>
        <v>0</v>
      </c>
      <c s="434">
        <f>SUM(J50,O50,T50)</f>
        <v>0</v>
      </c>
      <c s="434">
        <f>SUM(K50,P50,U50)</f>
        <v>0</v>
      </c>
      <c s="434">
        <f>SUM(L50,Q50,V50)</f>
        <v>0</v>
      </c>
      <c s="434">
        <f>SUM(I50:L50)</f>
        <v>0</v>
      </c>
      <c s="436"/>
      <c s="436"/>
      <c s="436"/>
      <c s="436"/>
      <c s="434">
        <f>SUM(N50:Q50)</f>
        <v>0</v>
      </c>
      <c s="436"/>
      <c s="436"/>
      <c s="436"/>
      <c s="436"/>
      <c s="434">
        <f>SUM(S50:V50)</f>
        <v>0</v>
      </c>
      <c s="436"/>
      <c s="436"/>
      <c s="436"/>
      <c s="436"/>
      <c s="436"/>
    </row>
    <row customHeight="1" ht="17.25">
      <c s="92" t="s">
        <v>1253</v>
      </c>
      <c s="436"/>
      <c s="434">
        <f>SUM(D51:G51)</f>
        <v>0</v>
      </c>
      <c s="434">
        <f>SUM(I51,N51,S51)</f>
        <v>0</v>
      </c>
      <c s="434">
        <f>SUM(J51,O51,T51)</f>
        <v>0</v>
      </c>
      <c s="434">
        <f>SUM(K51,P51,U51)</f>
        <v>0</v>
      </c>
      <c s="434">
        <f>SUM(L51,Q51,V51)</f>
        <v>0</v>
      </c>
      <c s="434">
        <f>SUM(I51:L51)</f>
        <v>0</v>
      </c>
      <c s="436"/>
      <c s="436"/>
      <c s="436"/>
      <c s="436"/>
      <c s="434">
        <f>SUM(N51:Q51)</f>
        <v>0</v>
      </c>
      <c s="436"/>
      <c s="436"/>
      <c s="436"/>
      <c s="436"/>
      <c s="434">
        <f>SUM(S51:V51)</f>
        <v>0</v>
      </c>
      <c s="436"/>
      <c s="436"/>
      <c s="436"/>
      <c s="436"/>
      <c s="436"/>
    </row>
    <row customHeight="1" ht="17.25">
      <c s="92" t="s">
        <v>1257</v>
      </c>
      <c s="436"/>
      <c s="434">
        <f>SUM(D52:G52)</f>
        <v>0</v>
      </c>
      <c s="434">
        <f>SUM(I52,N52,S52)</f>
        <v>0</v>
      </c>
      <c s="434">
        <f>SUM(J52,O52,T52)</f>
        <v>0</v>
      </c>
      <c s="434">
        <f>SUM(K52,P52,U52)</f>
        <v>0</v>
      </c>
      <c s="434">
        <f>SUM(L52,Q52,V52)</f>
        <v>0</v>
      </c>
      <c s="434">
        <f>SUM(I52:L52)</f>
        <v>0</v>
      </c>
      <c s="436"/>
      <c s="436"/>
      <c s="436"/>
      <c s="436"/>
      <c s="434">
        <f>SUM(N52:Q52)</f>
        <v>0</v>
      </c>
      <c s="436"/>
      <c s="436"/>
      <c s="436"/>
      <c s="436"/>
      <c s="434">
        <f>SUM(S52:V52)</f>
        <v>0</v>
      </c>
      <c s="436"/>
      <c s="436"/>
      <c s="436"/>
      <c s="436"/>
      <c s="436"/>
    </row>
    <row customHeight="1" ht="17.25">
      <c s="92" t="s">
        <v>1263</v>
      </c>
      <c s="436"/>
      <c s="434">
        <f>SUM(D53:G53)</f>
        <v>0</v>
      </c>
      <c s="434">
        <f>SUM(I53,N53,S53)</f>
        <v>0</v>
      </c>
      <c s="434">
        <f>SUM(J53,O53,T53)</f>
        <v>0</v>
      </c>
      <c s="434">
        <f>SUM(K53,P53,U53)</f>
        <v>0</v>
      </c>
      <c s="434">
        <f>SUM(L53,Q53,V53)</f>
        <v>0</v>
      </c>
      <c s="434">
        <f>SUM(I53:L53)</f>
        <v>0</v>
      </c>
      <c s="436"/>
      <c s="436"/>
      <c s="436"/>
      <c s="436"/>
      <c s="434">
        <f>SUM(N53:Q53)</f>
        <v>0</v>
      </c>
      <c s="436"/>
      <c s="436"/>
      <c s="436"/>
      <c s="436"/>
      <c s="434">
        <f>SUM(S53:V53)</f>
        <v>0</v>
      </c>
      <c s="436"/>
      <c s="436"/>
      <c s="436"/>
      <c s="436"/>
      <c s="436"/>
    </row>
    <row customHeight="1" ht="17.25">
      <c s="95" t="s">
        <v>1264</v>
      </c>
      <c s="434">
        <f>SUM(B55:B66)</f>
        <v>70</v>
      </c>
      <c s="434">
        <f>SUM(D54:G54)</f>
        <v>3452</v>
      </c>
      <c s="434">
        <f>SUM(I54,N54,S54)</f>
        <v>3452</v>
      </c>
      <c s="434">
        <f>SUM(J54,O54,T54)</f>
        <v>0</v>
      </c>
      <c s="434">
        <f>SUM(K54,P54,U54)</f>
        <v>0</v>
      </c>
      <c s="434">
        <f>SUM(L54,Q54,V54)</f>
        <v>0</v>
      </c>
      <c s="434">
        <f>SUM(I54:L54)</f>
        <v>0</v>
      </c>
      <c s="434">
        <f>SUM(I55:I66)</f>
        <v>0</v>
      </c>
      <c s="434">
        <f>SUM(J55:J66)</f>
        <v>0</v>
      </c>
      <c s="434">
        <f>SUM(K55:K66)</f>
        <v>0</v>
      </c>
      <c s="434">
        <f>SUM(L55:L66)</f>
        <v>0</v>
      </c>
      <c s="434">
        <f>SUM(N54:Q54)</f>
        <v>3452</v>
      </c>
      <c s="434">
        <f>SUM(N55:N66)</f>
        <v>3452</v>
      </c>
      <c s="434">
        <f>SUM(O55:O66)</f>
        <v>0</v>
      </c>
      <c s="434">
        <f>SUM(P55:P66)</f>
        <v>0</v>
      </c>
      <c s="434">
        <f>SUM(Q55:Q66)</f>
        <v>0</v>
      </c>
      <c s="434">
        <f>SUM(S54:V54)</f>
        <v>0</v>
      </c>
      <c s="434">
        <f>SUM(S55:S66)</f>
        <v>0</v>
      </c>
      <c s="434">
        <f>SUM(T55:T66)</f>
        <v>0</v>
      </c>
      <c s="434">
        <f>SUM(U55:U66)</f>
        <v>0</v>
      </c>
      <c s="434">
        <f>SUM(V55:V66)</f>
        <v>0</v>
      </c>
      <c s="434">
        <f>SUM(W55:W66)</f>
        <v>43905</v>
      </c>
    </row>
    <row customHeight="1" ht="17.25">
      <c s="92" t="s">
        <v>1265</v>
      </c>
      <c s="436">
        <v>2</v>
      </c>
      <c s="434">
        <f>SUM(D55:G55)</f>
        <v>69</v>
      </c>
      <c s="434">
        <f>SUM(I55,N55,S55)</f>
        <v>69</v>
      </c>
      <c s="434">
        <f>SUM(J55,O55,T55)</f>
        <v>0</v>
      </c>
      <c s="434">
        <f>SUM(K55,P55,U55)</f>
        <v>0</v>
      </c>
      <c s="434">
        <f>SUM(L55,Q55,V55)</f>
        <v>0</v>
      </c>
      <c s="434">
        <f>SUM(I55:L55)</f>
        <v>0</v>
      </c>
      <c s="436"/>
      <c s="436"/>
      <c s="436"/>
      <c s="436"/>
      <c s="434">
        <f>SUM(N55:Q55)</f>
        <v>69</v>
      </c>
      <c s="436">
        <v>69</v>
      </c>
      <c s="436"/>
      <c s="436"/>
      <c s="436"/>
      <c s="434">
        <f>SUM(S55:V55)</f>
        <v>0</v>
      </c>
      <c s="436"/>
      <c s="436"/>
      <c s="436"/>
      <c s="436"/>
      <c s="436"/>
    </row>
    <row customHeight="1" ht="17.25">
      <c s="92" t="s">
        <v>1267</v>
      </c>
      <c s="436">
        <v>65</v>
      </c>
      <c s="434">
        <f>SUM(D56:G56)</f>
        <v>3197</v>
      </c>
      <c s="434">
        <f>SUM(I56,N56,S56)</f>
        <v>3197</v>
      </c>
      <c s="434">
        <f>SUM(J56,O56,T56)</f>
        <v>0</v>
      </c>
      <c s="434">
        <f>SUM(K56,P56,U56)</f>
        <v>0</v>
      </c>
      <c s="434">
        <f>SUM(L56,Q56,V56)</f>
        <v>0</v>
      </c>
      <c s="434">
        <f>SUM(I56:L56)</f>
        <v>0</v>
      </c>
      <c s="436"/>
      <c s="436"/>
      <c s="436"/>
      <c s="436"/>
      <c s="434">
        <f>SUM(N56:Q56)</f>
        <v>3197</v>
      </c>
      <c s="436">
        <v>3197</v>
      </c>
      <c s="436"/>
      <c s="436"/>
      <c s="436"/>
      <c s="434">
        <f>SUM(S56:V56)</f>
        <v>0</v>
      </c>
      <c s="436"/>
      <c s="436"/>
      <c s="436"/>
      <c s="436"/>
      <c s="436">
        <v>41019</v>
      </c>
    </row>
    <row customHeight="1" ht="17.25">
      <c s="92" t="s">
        <v>1275</v>
      </c>
      <c s="436">
        <v>2</v>
      </c>
      <c s="434">
        <f>SUM(D57:G57)</f>
        <v>150</v>
      </c>
      <c s="434">
        <f>SUM(I57,N57,S57)</f>
        <v>150</v>
      </c>
      <c s="434">
        <f>SUM(J57,O57,T57)</f>
        <v>0</v>
      </c>
      <c s="434">
        <f>SUM(K57,P57,U57)</f>
        <v>0</v>
      </c>
      <c s="434">
        <f>SUM(L57,Q57,V57)</f>
        <v>0</v>
      </c>
      <c s="434">
        <f>SUM(I57:L57)</f>
        <v>0</v>
      </c>
      <c s="436"/>
      <c s="436"/>
      <c s="436"/>
      <c s="436"/>
      <c s="434">
        <f>SUM(N57:Q57)</f>
        <v>150</v>
      </c>
      <c s="436">
        <v>150</v>
      </c>
      <c s="436"/>
      <c s="436"/>
      <c s="436"/>
      <c s="434">
        <f>SUM(S57:V57)</f>
        <v>0</v>
      </c>
      <c s="436"/>
      <c s="436"/>
      <c s="436"/>
      <c s="436"/>
      <c s="436">
        <v>2886</v>
      </c>
    </row>
    <row customHeight="1" ht="17.25">
      <c s="92" t="s">
        <v>1282</v>
      </c>
      <c s="436"/>
      <c s="434">
        <f>SUM(D58:G58)</f>
        <v>0</v>
      </c>
      <c s="434">
        <f>SUM(I58,N58,S58)</f>
        <v>0</v>
      </c>
      <c s="434">
        <f>SUM(J58,O58,T58)</f>
        <v>0</v>
      </c>
      <c s="434">
        <f>SUM(K58,P58,U58)</f>
        <v>0</v>
      </c>
      <c s="434">
        <f>SUM(L58,Q58,V58)</f>
        <v>0</v>
      </c>
      <c s="434">
        <f>SUM(I58:L58)</f>
        <v>0</v>
      </c>
      <c s="436"/>
      <c s="436"/>
      <c s="436"/>
      <c s="436"/>
      <c s="434">
        <f>SUM(N58:Q58)</f>
        <v>0</v>
      </c>
      <c s="436"/>
      <c s="436"/>
      <c s="436"/>
      <c s="436"/>
      <c s="434">
        <f>SUM(S58:V58)</f>
        <v>0</v>
      </c>
      <c s="436"/>
      <c s="436"/>
      <c s="436"/>
      <c s="436"/>
      <c s="436"/>
    </row>
    <row customHeight="1" ht="17.25">
      <c s="92" t="s">
        <v>1288</v>
      </c>
      <c s="436"/>
      <c s="434">
        <f>SUM(D59:G59)</f>
        <v>0</v>
      </c>
      <c s="434">
        <f>SUM(I59,N59,S59)</f>
        <v>0</v>
      </c>
      <c s="434">
        <f>SUM(J59,O59,T59)</f>
        <v>0</v>
      </c>
      <c s="434">
        <f>SUM(K59,P59,U59)</f>
        <v>0</v>
      </c>
      <c s="434">
        <f>SUM(L59,Q59,V59)</f>
        <v>0</v>
      </c>
      <c s="434">
        <f>SUM(I59:L59)</f>
        <v>0</v>
      </c>
      <c s="436"/>
      <c s="436"/>
      <c s="436"/>
      <c s="436"/>
      <c s="434">
        <f>SUM(N59:Q59)</f>
        <v>0</v>
      </c>
      <c s="436"/>
      <c s="436"/>
      <c s="436"/>
      <c s="436"/>
      <c s="434">
        <f>SUM(S59:V59)</f>
        <v>0</v>
      </c>
      <c s="436"/>
      <c s="436"/>
      <c s="436"/>
      <c s="436"/>
      <c s="436"/>
    </row>
    <row customHeight="1" ht="17.25">
      <c s="92" t="s">
        <v>1292</v>
      </c>
      <c s="436"/>
      <c s="434">
        <f>SUM(D60:G60)</f>
        <v>0</v>
      </c>
      <c s="434">
        <f>SUM(I60,N60,S60)</f>
        <v>0</v>
      </c>
      <c s="434">
        <f>SUM(J60,O60,T60)</f>
        <v>0</v>
      </c>
      <c s="434">
        <f>SUM(K60,P60,U60)</f>
        <v>0</v>
      </c>
      <c s="434">
        <f>SUM(L60,Q60,V60)</f>
        <v>0</v>
      </c>
      <c s="434">
        <f>SUM(I60:L60)</f>
        <v>0</v>
      </c>
      <c s="436"/>
      <c s="436"/>
      <c s="436"/>
      <c s="436"/>
      <c s="434">
        <f>SUM(N60:Q60)</f>
        <v>0</v>
      </c>
      <c s="436"/>
      <c s="436"/>
      <c s="436"/>
      <c s="436"/>
      <c s="434">
        <f>SUM(S60:V60)</f>
        <v>0</v>
      </c>
      <c s="436"/>
      <c s="436"/>
      <c s="436"/>
      <c s="436"/>
      <c s="436"/>
    </row>
    <row customHeight="1" ht="17.25">
      <c s="92" t="s">
        <v>1296</v>
      </c>
      <c s="436"/>
      <c s="434">
        <f>SUM(D61:G61)</f>
        <v>0</v>
      </c>
      <c s="434">
        <f>SUM(I61,N61,S61)</f>
        <v>0</v>
      </c>
      <c s="434">
        <f>SUM(J61,O61,T61)</f>
        <v>0</v>
      </c>
      <c s="434">
        <f>SUM(K61,P61,U61)</f>
        <v>0</v>
      </c>
      <c s="434">
        <f>SUM(L61,Q61,V61)</f>
        <v>0</v>
      </c>
      <c s="434">
        <f>SUM(I61:L61)</f>
        <v>0</v>
      </c>
      <c s="436"/>
      <c s="436"/>
      <c s="436"/>
      <c s="436"/>
      <c s="434">
        <f>SUM(N61:Q61)</f>
        <v>0</v>
      </c>
      <c s="436"/>
      <c s="436"/>
      <c s="436"/>
      <c s="436"/>
      <c s="434">
        <f>SUM(S61:V61)</f>
        <v>0</v>
      </c>
      <c s="436"/>
      <c s="436"/>
      <c s="436"/>
      <c s="436"/>
      <c s="436"/>
    </row>
    <row customHeight="1" ht="17.25">
      <c s="92" t="s">
        <v>1300</v>
      </c>
      <c s="436">
        <v>1</v>
      </c>
      <c s="434">
        <f>SUM(D62:G62)</f>
        <v>36</v>
      </c>
      <c s="434">
        <f>SUM(I62,N62,S62)</f>
        <v>36</v>
      </c>
      <c s="434">
        <f>SUM(J62,O62,T62)</f>
        <v>0</v>
      </c>
      <c s="434">
        <f>SUM(K62,P62,U62)</f>
        <v>0</v>
      </c>
      <c s="434">
        <f>SUM(L62,Q62,V62)</f>
        <v>0</v>
      </c>
      <c s="434">
        <f>SUM(I62:L62)</f>
        <v>0</v>
      </c>
      <c s="436"/>
      <c s="436"/>
      <c s="436"/>
      <c s="436"/>
      <c s="434">
        <f>SUM(N62:Q62)</f>
        <v>36</v>
      </c>
      <c s="436">
        <v>36</v>
      </c>
      <c s="436"/>
      <c s="436"/>
      <c s="436"/>
      <c s="434">
        <f>SUM(S62:V62)</f>
        <v>0</v>
      </c>
      <c s="436"/>
      <c s="436"/>
      <c s="436"/>
      <c s="436"/>
      <c s="436"/>
    </row>
    <row customHeight="1" ht="17.25">
      <c s="92" t="s">
        <v>1304</v>
      </c>
      <c s="436"/>
      <c s="434">
        <f>SUM(D63:G63)</f>
        <v>0</v>
      </c>
      <c s="434">
        <f>SUM(I63,N63,S63)</f>
        <v>0</v>
      </c>
      <c s="434">
        <f>SUM(J63,O63,T63)</f>
        <v>0</v>
      </c>
      <c s="434">
        <f>SUM(K63,P63,U63)</f>
        <v>0</v>
      </c>
      <c s="434">
        <f>SUM(L63,Q63,V63)</f>
        <v>0</v>
      </c>
      <c s="434">
        <f>SUM(I63:L63)</f>
        <v>0</v>
      </c>
      <c s="436"/>
      <c s="436"/>
      <c s="436"/>
      <c s="436"/>
      <c s="434">
        <f>SUM(N63:Q63)</f>
        <v>0</v>
      </c>
      <c s="436"/>
      <c s="436"/>
      <c s="436"/>
      <c s="436"/>
      <c s="434">
        <f>SUM(S63:V63)</f>
        <v>0</v>
      </c>
      <c s="436"/>
      <c s="436"/>
      <c s="436"/>
      <c s="436"/>
      <c s="436"/>
    </row>
    <row customHeight="1" ht="17.25">
      <c s="92" t="s">
        <v>2313</v>
      </c>
      <c s="436"/>
      <c s="434">
        <f>SUM(D64:G64)</f>
        <v>0</v>
      </c>
      <c s="434">
        <f>SUM(I64,N64,S64)</f>
        <v>0</v>
      </c>
      <c s="434">
        <f>SUM(J64,O64,T64)</f>
        <v>0</v>
      </c>
      <c s="434">
        <f>SUM(K64,P64,U64)</f>
        <v>0</v>
      </c>
      <c s="434">
        <f>SUM(L64,Q64,V64)</f>
        <v>0</v>
      </c>
      <c s="434">
        <f>SUM(I64:L64)</f>
        <v>0</v>
      </c>
      <c s="436"/>
      <c s="436"/>
      <c s="436"/>
      <c s="436"/>
      <c s="434">
        <f>SUM(N64:Q64)</f>
        <v>0</v>
      </c>
      <c s="436"/>
      <c s="436"/>
      <c s="436"/>
      <c s="436"/>
      <c s="434">
        <f>SUM(S64:V64)</f>
        <v>0</v>
      </c>
      <c s="436"/>
      <c s="436"/>
      <c s="436"/>
      <c s="436"/>
      <c s="436"/>
    </row>
    <row customHeight="1" ht="17.25">
      <c s="92" t="s">
        <v>2317</v>
      </c>
      <c s="436"/>
      <c s="434">
        <f>SUM(D65:G65)</f>
        <v>0</v>
      </c>
      <c s="434">
        <f>SUM(I65,N65,S65)</f>
        <v>0</v>
      </c>
      <c s="434">
        <f>SUM(J65,O65,T65)</f>
        <v>0</v>
      </c>
      <c s="434">
        <f>SUM(K65,P65,U65)</f>
        <v>0</v>
      </c>
      <c s="434">
        <f>SUM(L65,Q65,V65)</f>
        <v>0</v>
      </c>
      <c s="434">
        <f>SUM(I65:L65)</f>
        <v>0</v>
      </c>
      <c s="436"/>
      <c s="436"/>
      <c s="436"/>
      <c s="436"/>
      <c s="434">
        <f>SUM(N65:Q65)</f>
        <v>0</v>
      </c>
      <c s="436"/>
      <c s="436"/>
      <c s="436"/>
      <c s="436"/>
      <c s="434">
        <f>SUM(S65:V65)</f>
        <v>0</v>
      </c>
      <c s="436"/>
      <c s="436"/>
      <c s="436"/>
      <c s="436"/>
      <c s="436"/>
    </row>
    <row customHeight="1" ht="17.25">
      <c s="92" t="s">
        <v>1311</v>
      </c>
      <c s="436"/>
      <c s="434">
        <f>SUM(D66:G66)</f>
        <v>0</v>
      </c>
      <c s="434">
        <f>SUM(I66,N66,S66)</f>
        <v>0</v>
      </c>
      <c s="434">
        <f>SUM(J66,O66,T66)</f>
        <v>0</v>
      </c>
      <c s="434">
        <f>SUM(K66,P66,U66)</f>
        <v>0</v>
      </c>
      <c s="434">
        <f>SUM(L66,Q66,V66)</f>
        <v>0</v>
      </c>
      <c s="434">
        <f>SUM(I66:L66)</f>
        <v>0</v>
      </c>
      <c s="436"/>
      <c s="436"/>
      <c s="436"/>
      <c s="436"/>
      <c s="434">
        <f>SUM(N66:Q66)</f>
        <v>0</v>
      </c>
      <c s="436"/>
      <c s="436"/>
      <c s="436"/>
      <c s="436"/>
      <c s="434">
        <f>SUM(S66:V66)</f>
        <v>0</v>
      </c>
      <c s="436"/>
      <c s="436"/>
      <c s="436"/>
      <c s="436"/>
      <c s="436"/>
    </row>
    <row customHeight="1" ht="17.25">
      <c s="95" t="s">
        <v>1312</v>
      </c>
      <c s="434">
        <f>SUM(B68:B78)</f>
        <v>1</v>
      </c>
      <c s="434">
        <f>SUM(D67:G67)</f>
        <v>14</v>
      </c>
      <c s="434">
        <f>SUM(I67,N67,S67)</f>
        <v>14</v>
      </c>
      <c s="434">
        <f>SUM(J67,O67,T67)</f>
        <v>0</v>
      </c>
      <c s="434">
        <f>SUM(K67,P67,U67)</f>
        <v>0</v>
      </c>
      <c s="434">
        <f>SUM(L67,Q67,V67)</f>
        <v>0</v>
      </c>
      <c s="434">
        <f>SUM(I67:L67)</f>
        <v>14</v>
      </c>
      <c s="434">
        <f>SUM(I68:I78)</f>
        <v>14</v>
      </c>
      <c s="434">
        <f>SUM(J68:J78)</f>
        <v>0</v>
      </c>
      <c s="434">
        <f>SUM(K68:K78)</f>
        <v>0</v>
      </c>
      <c s="434">
        <f>SUM(L68:L78)</f>
        <v>0</v>
      </c>
      <c s="434">
        <f>SUM(N67:Q67)</f>
        <v>0</v>
      </c>
      <c s="434">
        <f>SUM(N68:N78)</f>
        <v>0</v>
      </c>
      <c s="434">
        <f>SUM(O68:O78)</f>
        <v>0</v>
      </c>
      <c s="434">
        <f>SUM(P68:P78)</f>
        <v>0</v>
      </c>
      <c s="434">
        <f>SUM(Q68:Q78)</f>
        <v>0</v>
      </c>
      <c s="434">
        <f>SUM(S67:V67)</f>
        <v>0</v>
      </c>
      <c s="434">
        <f>SUM(S68:S78)</f>
        <v>0</v>
      </c>
      <c s="434">
        <f>SUM(T68:T78)</f>
        <v>0</v>
      </c>
      <c s="434">
        <f>SUM(U68:U78)</f>
        <v>0</v>
      </c>
      <c s="434">
        <f>SUM(V68:V78)</f>
        <v>0</v>
      </c>
      <c s="434">
        <f>SUM(W68:W78)</f>
        <v>0</v>
      </c>
    </row>
    <row customHeight="1" ht="17.25">
      <c s="92" t="s">
        <v>1313</v>
      </c>
      <c s="436">
        <v>1</v>
      </c>
      <c s="434">
        <f>SUM(D68:G68)</f>
        <v>14</v>
      </c>
      <c s="434">
        <f>SUM(I68,N68,S68)</f>
        <v>14</v>
      </c>
      <c s="434">
        <f>SUM(J68,O68,T68)</f>
        <v>0</v>
      </c>
      <c s="434">
        <f>SUM(K68,P68,U68)</f>
        <v>0</v>
      </c>
      <c s="434">
        <f>SUM(L68,Q68,V68)</f>
        <v>0</v>
      </c>
      <c s="434">
        <f>SUM(I68:L68)</f>
        <v>14</v>
      </c>
      <c s="436">
        <v>14</v>
      </c>
      <c s="436"/>
      <c s="436"/>
      <c s="436"/>
      <c s="434">
        <f>SUM(N68:Q68)</f>
        <v>0</v>
      </c>
      <c s="436"/>
      <c s="436"/>
      <c s="436"/>
      <c s="436"/>
      <c s="434">
        <f>SUM(S68:V68)</f>
        <v>0</v>
      </c>
      <c s="436"/>
      <c s="436"/>
      <c s="436"/>
      <c s="436"/>
      <c s="436"/>
    </row>
    <row customHeight="1" ht="17.25">
      <c s="92" t="s">
        <v>1315</v>
      </c>
      <c s="436"/>
      <c s="434">
        <f>SUM(D69:G69)</f>
        <v>0</v>
      </c>
      <c s="434">
        <f>SUM(I69,N69,S69)</f>
        <v>0</v>
      </c>
      <c s="434">
        <f>SUM(J69,O69,T69)</f>
        <v>0</v>
      </c>
      <c s="434">
        <f>SUM(K69,P69,U69)</f>
        <v>0</v>
      </c>
      <c s="434">
        <f>SUM(L69,Q69,V69)</f>
        <v>0</v>
      </c>
      <c s="434">
        <f>SUM(I69:L69)</f>
        <v>0</v>
      </c>
      <c s="436"/>
      <c s="436"/>
      <c s="436"/>
      <c s="436"/>
      <c s="434">
        <f>SUM(N69:Q69)</f>
        <v>0</v>
      </c>
      <c s="436"/>
      <c s="436"/>
      <c s="436"/>
      <c s="436"/>
      <c s="434">
        <f>SUM(S69:V69)</f>
        <v>0</v>
      </c>
      <c s="436"/>
      <c s="436"/>
      <c s="436"/>
      <c s="436"/>
      <c s="436"/>
    </row>
    <row customHeight="1" ht="17.25">
      <c s="92" t="s">
        <v>1324</v>
      </c>
      <c s="436"/>
      <c s="434">
        <f>SUM(D70:G70)</f>
        <v>0</v>
      </c>
      <c s="434">
        <f>SUM(I70,N70,S70)</f>
        <v>0</v>
      </c>
      <c s="434">
        <f>SUM(J70,O70,T70)</f>
        <v>0</v>
      </c>
      <c s="434">
        <f>SUM(K70,P70,U70)</f>
        <v>0</v>
      </c>
      <c s="434">
        <f>SUM(L70,Q70,V70)</f>
        <v>0</v>
      </c>
      <c s="434">
        <f>SUM(I70:L70)</f>
        <v>0</v>
      </c>
      <c s="436"/>
      <c s="436"/>
      <c s="436"/>
      <c s="436"/>
      <c s="434">
        <f>SUM(N70:Q70)</f>
        <v>0</v>
      </c>
      <c s="436"/>
      <c s="436"/>
      <c s="436"/>
      <c s="436"/>
      <c s="434">
        <f>SUM(S70:V70)</f>
        <v>0</v>
      </c>
      <c s="436"/>
      <c s="436"/>
      <c s="436"/>
      <c s="436"/>
      <c s="436"/>
    </row>
    <row customHeight="1" ht="17.25">
      <c s="92" t="s">
        <v>1329</v>
      </c>
      <c s="436"/>
      <c s="434">
        <f>SUM(D71:G71)</f>
        <v>0</v>
      </c>
      <c s="434">
        <f>SUM(I71,N71,S71)</f>
        <v>0</v>
      </c>
      <c s="434">
        <f>SUM(J71,O71,T71)</f>
        <v>0</v>
      </c>
      <c s="434">
        <f>SUM(K71,P71,U71)</f>
        <v>0</v>
      </c>
      <c s="434">
        <f>SUM(L71,Q71,V71)</f>
        <v>0</v>
      </c>
      <c s="434">
        <f>SUM(I71:L71)</f>
        <v>0</v>
      </c>
      <c s="436"/>
      <c s="436"/>
      <c s="436"/>
      <c s="436"/>
      <c s="434">
        <f>SUM(N71:Q71)</f>
        <v>0</v>
      </c>
      <c s="436"/>
      <c s="436"/>
      <c s="436"/>
      <c s="436"/>
      <c s="434">
        <f>SUM(S71:V71)</f>
        <v>0</v>
      </c>
      <c s="436"/>
      <c s="436"/>
      <c s="436"/>
      <c s="436"/>
      <c s="436"/>
    </row>
    <row customHeight="1" ht="17.25">
      <c s="92" t="s">
        <v>1334</v>
      </c>
      <c s="436"/>
      <c s="434">
        <f>SUM(D72:G72)</f>
        <v>0</v>
      </c>
      <c s="434">
        <f>SUM(I72,N72,S72)</f>
        <v>0</v>
      </c>
      <c s="434">
        <f>SUM(J72,O72,T72)</f>
        <v>0</v>
      </c>
      <c s="434">
        <f>SUM(K72,P72,U72)</f>
        <v>0</v>
      </c>
      <c s="434">
        <f>SUM(L72,Q72,V72)</f>
        <v>0</v>
      </c>
      <c s="434">
        <f>SUM(I72:L72)</f>
        <v>0</v>
      </c>
      <c s="436"/>
      <c s="436"/>
      <c s="436"/>
      <c s="436"/>
      <c s="434">
        <f>SUM(N72:Q72)</f>
        <v>0</v>
      </c>
      <c s="436"/>
      <c s="436"/>
      <c s="436"/>
      <c s="436"/>
      <c s="434">
        <f>SUM(S72:V72)</f>
        <v>0</v>
      </c>
      <c s="436"/>
      <c s="436"/>
      <c s="436"/>
      <c s="436"/>
      <c s="436"/>
    </row>
    <row customHeight="1" ht="17.25">
      <c s="92" t="s">
        <v>1338</v>
      </c>
      <c s="436"/>
      <c s="434">
        <f>SUM(D73:G73)</f>
        <v>0</v>
      </c>
      <c s="434">
        <f>SUM(I73,N73,S73)</f>
        <v>0</v>
      </c>
      <c s="434">
        <f>SUM(J73,O73,T73)</f>
        <v>0</v>
      </c>
      <c s="434">
        <f>SUM(K73,P73,U73)</f>
        <v>0</v>
      </c>
      <c s="434">
        <f>SUM(L73,Q73,V73)</f>
        <v>0</v>
      </c>
      <c s="434">
        <f>SUM(I73:L73)</f>
        <v>0</v>
      </c>
      <c s="436"/>
      <c s="436"/>
      <c s="436"/>
      <c s="436"/>
      <c s="434">
        <f>SUM(N73:Q73)</f>
        <v>0</v>
      </c>
      <c s="436"/>
      <c s="436"/>
      <c s="436"/>
      <c s="436"/>
      <c s="434">
        <f>SUM(S73:V73)</f>
        <v>0</v>
      </c>
      <c s="436"/>
      <c s="436"/>
      <c s="436"/>
      <c s="436"/>
      <c s="436"/>
    </row>
    <row customHeight="1" ht="17.25">
      <c s="92" t="s">
        <v>1343</v>
      </c>
      <c s="436"/>
      <c s="434">
        <f>SUM(D74:G74)</f>
        <v>0</v>
      </c>
      <c s="434">
        <f>SUM(I74,N74,S74)</f>
        <v>0</v>
      </c>
      <c s="434">
        <f>SUM(J74,O74,T74)</f>
        <v>0</v>
      </c>
      <c s="434">
        <f>SUM(K74,P74,U74)</f>
        <v>0</v>
      </c>
      <c s="434">
        <f>SUM(L74,Q74,V74)</f>
        <v>0</v>
      </c>
      <c s="434">
        <f>SUM(I74:L74)</f>
        <v>0</v>
      </c>
      <c s="436"/>
      <c s="436"/>
      <c s="436"/>
      <c s="436"/>
      <c s="434">
        <f>SUM(N74:Q74)</f>
        <v>0</v>
      </c>
      <c s="436"/>
      <c s="436"/>
      <c s="436"/>
      <c s="436"/>
      <c s="434">
        <f>SUM(S74:V74)</f>
        <v>0</v>
      </c>
      <c s="436"/>
      <c s="436"/>
      <c s="436"/>
      <c s="436"/>
      <c s="436"/>
    </row>
    <row customHeight="1" ht="17.25">
      <c s="92" t="s">
        <v>1349</v>
      </c>
      <c s="436"/>
      <c s="434">
        <f>SUM(D75:G75)</f>
        <v>0</v>
      </c>
      <c s="434">
        <f>SUM(I75,N75,S75)</f>
        <v>0</v>
      </c>
      <c s="434">
        <f>SUM(J75,O75,T75)</f>
        <v>0</v>
      </c>
      <c s="434">
        <f>SUM(K75,P75,U75)</f>
        <v>0</v>
      </c>
      <c s="434">
        <f>SUM(L75,Q75,V75)</f>
        <v>0</v>
      </c>
      <c s="434">
        <f>SUM(I75:L75)</f>
        <v>0</v>
      </c>
      <c s="436"/>
      <c s="436"/>
      <c s="436"/>
      <c s="436"/>
      <c s="434">
        <f>SUM(N75:Q75)</f>
        <v>0</v>
      </c>
      <c s="436"/>
      <c s="436"/>
      <c s="436"/>
      <c s="436"/>
      <c s="434">
        <f>SUM(S75:V75)</f>
        <v>0</v>
      </c>
      <c s="436"/>
      <c s="436"/>
      <c s="436"/>
      <c s="436"/>
      <c s="436"/>
    </row>
    <row customHeight="1" ht="17.25">
      <c s="92" t="s">
        <v>1353</v>
      </c>
      <c s="436"/>
      <c s="434">
        <f>SUM(D76:G76)</f>
        <v>0</v>
      </c>
      <c s="434">
        <f>SUM(I76,N76,S76)</f>
        <v>0</v>
      </c>
      <c s="434">
        <f>SUM(J76,O76,T76)</f>
        <v>0</v>
      </c>
      <c s="434">
        <f>SUM(K76,P76,U76)</f>
        <v>0</v>
      </c>
      <c s="434">
        <f>SUM(L76,Q76,V76)</f>
        <v>0</v>
      </c>
      <c s="434">
        <f>SUM(I76:L76)</f>
        <v>0</v>
      </c>
      <c s="436"/>
      <c s="436"/>
      <c s="436"/>
      <c s="436"/>
      <c s="434">
        <f>SUM(N76:Q76)</f>
        <v>0</v>
      </c>
      <c s="436"/>
      <c s="436"/>
      <c s="436"/>
      <c s="436"/>
      <c s="434">
        <f>SUM(S76:V76)</f>
        <v>0</v>
      </c>
      <c s="436"/>
      <c s="436"/>
      <c s="436"/>
      <c s="436"/>
      <c s="436"/>
    </row>
    <row customHeight="1" ht="17.25">
      <c s="92" t="s">
        <v>2321</v>
      </c>
      <c s="436"/>
      <c s="434">
        <f>SUM(D77:G77)</f>
        <v>0</v>
      </c>
      <c s="434">
        <f>SUM(I77,N77,S77)</f>
        <v>0</v>
      </c>
      <c s="434">
        <f>SUM(J77,O77,T77)</f>
        <v>0</v>
      </c>
      <c s="434">
        <f>SUM(K77,P77,U77)</f>
        <v>0</v>
      </c>
      <c s="434">
        <f>SUM(L77,Q77,V77)</f>
        <v>0</v>
      </c>
      <c s="434">
        <f>SUM(I77:L77)</f>
        <v>0</v>
      </c>
      <c s="436"/>
      <c s="436"/>
      <c s="436"/>
      <c s="436"/>
      <c s="434">
        <f>SUM(N77:Q77)</f>
        <v>0</v>
      </c>
      <c s="436"/>
      <c s="436"/>
      <c s="436"/>
      <c s="436"/>
      <c s="434">
        <f>SUM(S77:V77)</f>
        <v>0</v>
      </c>
      <c s="436"/>
      <c s="436"/>
      <c s="436"/>
      <c s="436"/>
      <c s="436"/>
    </row>
    <row customHeight="1" ht="17.25">
      <c s="92" t="s">
        <v>2278</v>
      </c>
      <c s="436"/>
      <c s="434">
        <f>SUM(D78:G78)</f>
        <v>0</v>
      </c>
      <c s="434">
        <f>SUM(I78,N78,S78)</f>
        <v>0</v>
      </c>
      <c s="434">
        <f>SUM(J78,O78,T78)</f>
        <v>0</v>
      </c>
      <c s="434">
        <f>SUM(K78,P78,U78)</f>
        <v>0</v>
      </c>
      <c s="434">
        <f>SUM(L78,Q78,V78)</f>
        <v>0</v>
      </c>
      <c s="434">
        <f>SUM(I78:L78)</f>
        <v>0</v>
      </c>
      <c s="436"/>
      <c s="436"/>
      <c s="436"/>
      <c s="436"/>
      <c s="434">
        <f>SUM(N78:Q78)</f>
        <v>0</v>
      </c>
      <c s="436"/>
      <c s="436"/>
      <c s="436"/>
      <c s="436"/>
      <c s="434">
        <f>SUM(S78:V78)</f>
        <v>0</v>
      </c>
      <c s="436"/>
      <c s="436"/>
      <c s="436"/>
      <c s="436"/>
      <c s="436"/>
    </row>
    <row customHeight="1" ht="17.25">
      <c s="95" t="s">
        <v>1359</v>
      </c>
      <c s="434">
        <f>SUM(B80:B87)</f>
        <v>26</v>
      </c>
      <c s="434">
        <f>SUM(D79:G79)</f>
        <v>426</v>
      </c>
      <c s="434">
        <f>SUM(I79,N79,S79)</f>
        <v>425</v>
      </c>
      <c s="434">
        <f>SUM(J79,O79,T79)</f>
        <v>0</v>
      </c>
      <c s="434">
        <f>SUM(K79,P79,U79)</f>
        <v>1</v>
      </c>
      <c s="434">
        <f>SUM(L79,Q79,V79)</f>
        <v>0</v>
      </c>
      <c s="434">
        <f>SUM(I79:L79)</f>
        <v>14</v>
      </c>
      <c s="434">
        <f>SUM(I80:I87)</f>
        <v>14</v>
      </c>
      <c s="434">
        <f>SUM(J80:J87)</f>
        <v>0</v>
      </c>
      <c s="434">
        <f>SUM(K80:K87)</f>
        <v>0</v>
      </c>
      <c s="434">
        <f>SUM(L80:L87)</f>
        <v>0</v>
      </c>
      <c s="434">
        <f>SUM(N79:Q79)</f>
        <v>412</v>
      </c>
      <c s="434">
        <f>SUM(N80:N87)</f>
        <v>411</v>
      </c>
      <c s="434">
        <f>SUM(O80:O87)</f>
        <v>0</v>
      </c>
      <c s="434">
        <f>SUM(P80:P87)</f>
        <v>1</v>
      </c>
      <c s="434">
        <f>SUM(Q80:Q87)</f>
        <v>0</v>
      </c>
      <c s="434">
        <f>SUM(S79:V79)</f>
        <v>0</v>
      </c>
      <c s="434">
        <f>SUM(S80:S87)</f>
        <v>0</v>
      </c>
      <c s="434">
        <f>SUM(T80:T87)</f>
        <v>0</v>
      </c>
      <c s="434">
        <f>SUM(U80:U87)</f>
        <v>0</v>
      </c>
      <c s="434">
        <f>SUM(V80:V87)</f>
        <v>0</v>
      </c>
      <c s="434">
        <f>SUM(W80:W87)</f>
        <v>0</v>
      </c>
    </row>
    <row customHeight="1" ht="17.25">
      <c s="92" t="s">
        <v>1360</v>
      </c>
      <c s="436">
        <v>22</v>
      </c>
      <c s="434">
        <f>SUM(D80:G80)</f>
        <v>211</v>
      </c>
      <c s="434">
        <f>SUM(I80,N80,S80)</f>
        <v>210</v>
      </c>
      <c s="434">
        <f>SUM(J80,O80,T80)</f>
        <v>0</v>
      </c>
      <c s="434">
        <f>SUM(K80,P80,U80)</f>
        <v>1</v>
      </c>
      <c s="434">
        <f>SUM(L80,Q80,V80)</f>
        <v>0</v>
      </c>
      <c s="434">
        <f>SUM(I80:L80)</f>
        <v>14</v>
      </c>
      <c s="436">
        <v>14</v>
      </c>
      <c s="436"/>
      <c s="436"/>
      <c s="436"/>
      <c s="434">
        <f>SUM(N80:Q80)</f>
        <v>197</v>
      </c>
      <c s="436">
        <v>196</v>
      </c>
      <c s="436"/>
      <c s="436">
        <v>1</v>
      </c>
      <c s="436"/>
      <c s="434">
        <f>SUM(S80:V80)</f>
        <v>0</v>
      </c>
      <c s="436"/>
      <c s="436"/>
      <c s="436"/>
      <c s="436"/>
      <c s="436"/>
    </row>
    <row customHeight="1" ht="17.25">
      <c s="92" t="s">
        <v>1371</v>
      </c>
      <c s="436">
        <v>1</v>
      </c>
      <c s="434">
        <f>SUM(D81:G81)</f>
        <v>7</v>
      </c>
      <c s="434">
        <f>SUM(I81,N81,S81)</f>
        <v>7</v>
      </c>
      <c s="434">
        <f>SUM(J81,O81,T81)</f>
        <v>0</v>
      </c>
      <c s="434">
        <f>SUM(K81,P81,U81)</f>
        <v>0</v>
      </c>
      <c s="434">
        <f>SUM(L81,Q81,V81)</f>
        <v>0</v>
      </c>
      <c s="434">
        <f>SUM(I81:L81)</f>
        <v>0</v>
      </c>
      <c s="436"/>
      <c s="436"/>
      <c s="436"/>
      <c s="436"/>
      <c s="434">
        <f>SUM(N81:Q81)</f>
        <v>7</v>
      </c>
      <c s="436">
        <v>7</v>
      </c>
      <c s="436"/>
      <c s="436"/>
      <c s="436"/>
      <c s="434">
        <f>SUM(S81:V81)</f>
        <v>0</v>
      </c>
      <c s="436"/>
      <c s="436"/>
      <c s="436"/>
      <c s="436"/>
      <c s="436"/>
    </row>
    <row customHeight="1" ht="17.25">
      <c s="92" t="s">
        <v>1376</v>
      </c>
      <c s="436">
        <v>1</v>
      </c>
      <c s="434">
        <f>SUM(D82:G82)</f>
        <v>28</v>
      </c>
      <c s="434">
        <f>SUM(I82,N82,S82)</f>
        <v>28</v>
      </c>
      <c s="434">
        <f>SUM(J82,O82,T82)</f>
        <v>0</v>
      </c>
      <c s="434">
        <f>SUM(K82,P82,U82)</f>
        <v>0</v>
      </c>
      <c s="434">
        <f>SUM(L82,Q82,V82)</f>
        <v>0</v>
      </c>
      <c s="434">
        <f>SUM(I82:L82)</f>
        <v>0</v>
      </c>
      <c s="436"/>
      <c s="436"/>
      <c s="436"/>
      <c s="436"/>
      <c s="434">
        <f>SUM(N82:Q82)</f>
        <v>28</v>
      </c>
      <c s="436">
        <v>28</v>
      </c>
      <c s="436"/>
      <c s="436"/>
      <c s="436"/>
      <c s="434">
        <f>SUM(S82:V82)</f>
        <v>0</v>
      </c>
      <c s="436"/>
      <c s="436"/>
      <c s="436"/>
      <c s="436"/>
      <c s="436"/>
    </row>
    <row customHeight="1" ht="17.25">
      <c s="92" t="s">
        <v>1384</v>
      </c>
      <c s="436">
        <v>2</v>
      </c>
      <c s="434">
        <f>SUM(D83:G83)</f>
        <v>180</v>
      </c>
      <c s="434">
        <f>SUM(I83,N83,S83)</f>
        <v>180</v>
      </c>
      <c s="434">
        <f>SUM(J83,O83,T83)</f>
        <v>0</v>
      </c>
      <c s="434">
        <f>SUM(K83,P83,U83)</f>
        <v>0</v>
      </c>
      <c s="434">
        <f>SUM(L83,Q83,V83)</f>
        <v>0</v>
      </c>
      <c s="434">
        <f>SUM(I83:L83)</f>
        <v>0</v>
      </c>
      <c s="436"/>
      <c s="436"/>
      <c s="436"/>
      <c s="436"/>
      <c s="434">
        <f>SUM(N83:Q83)</f>
        <v>180</v>
      </c>
      <c s="436">
        <v>180</v>
      </c>
      <c s="436"/>
      <c s="436"/>
      <c s="436"/>
      <c s="434">
        <f>SUM(S83:V83)</f>
        <v>0</v>
      </c>
      <c s="436"/>
      <c s="436"/>
      <c s="436"/>
      <c s="436"/>
      <c s="436"/>
    </row>
    <row customHeight="1" ht="17.25">
      <c s="92" t="s">
        <v>1390</v>
      </c>
      <c s="436"/>
      <c s="434">
        <f>SUM(D84:G84)</f>
        <v>0</v>
      </c>
      <c s="434">
        <f>SUM(I84,N84,S84)</f>
        <v>0</v>
      </c>
      <c s="434">
        <f>SUM(J84,O84,T84)</f>
        <v>0</v>
      </c>
      <c s="434">
        <f>SUM(K84,P84,U84)</f>
        <v>0</v>
      </c>
      <c s="434">
        <f>SUM(L84,Q84,V84)</f>
        <v>0</v>
      </c>
      <c s="434">
        <f>SUM(I84:L84)</f>
        <v>0</v>
      </c>
      <c s="436"/>
      <c s="436"/>
      <c s="436"/>
      <c s="436"/>
      <c s="434">
        <f>SUM(N84:Q84)</f>
        <v>0</v>
      </c>
      <c s="436"/>
      <c s="436"/>
      <c s="436"/>
      <c s="436"/>
      <c s="434">
        <f>SUM(S84:V84)</f>
        <v>0</v>
      </c>
      <c s="436"/>
      <c s="436"/>
      <c s="436"/>
      <c s="436"/>
      <c s="436"/>
    </row>
    <row customHeight="1" ht="17.25">
      <c s="92" t="s">
        <v>2335</v>
      </c>
      <c s="436"/>
      <c s="434">
        <f>SUM(D85:G85)</f>
        <v>0</v>
      </c>
      <c s="434">
        <f>SUM(I85,N85,S85)</f>
        <v>0</v>
      </c>
      <c s="434">
        <f>SUM(J85,O85,T85)</f>
        <v>0</v>
      </c>
      <c s="434">
        <f>SUM(K85,P85,U85)</f>
        <v>0</v>
      </c>
      <c s="434">
        <f>SUM(L85,Q85,V85)</f>
        <v>0</v>
      </c>
      <c s="434">
        <f>SUM(I85:L85)</f>
        <v>0</v>
      </c>
      <c s="436"/>
      <c s="436"/>
      <c s="436"/>
      <c s="436"/>
      <c s="434">
        <f>SUM(N85:Q85)</f>
        <v>0</v>
      </c>
      <c s="436"/>
      <c s="436"/>
      <c s="436"/>
      <c s="436"/>
      <c s="434">
        <f>SUM(S85:V85)</f>
        <v>0</v>
      </c>
      <c s="436"/>
      <c s="436"/>
      <c s="436"/>
      <c s="436"/>
      <c s="436"/>
    </row>
    <row customHeight="1" ht="17.25">
      <c s="92" t="s">
        <v>2350</v>
      </c>
      <c s="436"/>
      <c s="434">
        <f>SUM(D86:G86)</f>
        <v>0</v>
      </c>
      <c s="434">
        <f>SUM(I86,N86,S86)</f>
        <v>0</v>
      </c>
      <c s="434">
        <f>SUM(J86,O86,T86)</f>
        <v>0</v>
      </c>
      <c s="434">
        <f>SUM(K86,P86,U86)</f>
        <v>0</v>
      </c>
      <c s="434">
        <f>SUM(L86,Q86,V86)</f>
        <v>0</v>
      </c>
      <c s="434">
        <f>SUM(I86:L86)</f>
        <v>0</v>
      </c>
      <c s="436"/>
      <c s="436"/>
      <c s="436"/>
      <c s="436"/>
      <c s="434">
        <f>SUM(N86:Q86)</f>
        <v>0</v>
      </c>
      <c s="436"/>
      <c s="436"/>
      <c s="436"/>
      <c s="436"/>
      <c s="434">
        <f>SUM(S86:V86)</f>
        <v>0</v>
      </c>
      <c s="436"/>
      <c s="436"/>
      <c s="436"/>
      <c s="436"/>
      <c s="436"/>
    </row>
    <row customHeight="1" ht="17.25">
      <c s="92" t="s">
        <v>2279</v>
      </c>
      <c s="436"/>
      <c s="434">
        <f>SUM(D87:G87)</f>
        <v>0</v>
      </c>
      <c s="434">
        <f>SUM(I87,N87,S87)</f>
        <v>0</v>
      </c>
      <c s="434">
        <f>SUM(J87,O87,T87)</f>
        <v>0</v>
      </c>
      <c s="434">
        <f>SUM(K87,P87,U87)</f>
        <v>0</v>
      </c>
      <c s="434">
        <f>SUM(L87,Q87,V87)</f>
        <v>0</v>
      </c>
      <c s="434">
        <f>SUM(I87:L87)</f>
        <v>0</v>
      </c>
      <c s="436"/>
      <c s="436"/>
      <c s="436"/>
      <c s="436"/>
      <c s="434">
        <f>SUM(N87:Q87)</f>
        <v>0</v>
      </c>
      <c s="436"/>
      <c s="436"/>
      <c s="436"/>
      <c s="436"/>
      <c s="434">
        <f>SUM(S87:V87)</f>
        <v>0</v>
      </c>
      <c s="436"/>
      <c s="436"/>
      <c s="436"/>
      <c s="436"/>
      <c s="436"/>
    </row>
    <row customHeight="1" ht="17.25">
      <c s="95" t="s">
        <v>1399</v>
      </c>
      <c s="434">
        <f>SUM(B89:B103)</f>
        <v>11</v>
      </c>
      <c s="434">
        <f>SUM(D88:G88)</f>
        <v>3602</v>
      </c>
      <c s="434">
        <f>SUM(I88,N88,S88)</f>
        <v>210</v>
      </c>
      <c s="434">
        <f>SUM(J88,O88,T88)</f>
        <v>22</v>
      </c>
      <c s="434">
        <f>SUM(K88,P88,U88)</f>
        <v>3370</v>
      </c>
      <c s="434">
        <f>SUM(L88,Q88,V88)</f>
        <v>0</v>
      </c>
      <c s="434">
        <f>SUM(I88:L88)</f>
        <v>3429</v>
      </c>
      <c s="434">
        <f>SUM(I89:I103)</f>
        <v>41</v>
      </c>
      <c s="434">
        <f>SUM(J89:J103)</f>
        <v>22</v>
      </c>
      <c s="434">
        <f>SUM(K89:K103)</f>
        <v>3366</v>
      </c>
      <c s="434">
        <f>SUM(L89:L103)</f>
        <v>0</v>
      </c>
      <c s="434">
        <f>SUM(N88:Q88)</f>
        <v>173</v>
      </c>
      <c s="434">
        <f>SUM(N89:N103)</f>
        <v>169</v>
      </c>
      <c s="434">
        <f>SUM(O89:O103)</f>
        <v>0</v>
      </c>
      <c s="434">
        <f>SUM(P89:P103)</f>
        <v>4</v>
      </c>
      <c s="434">
        <f>SUM(Q89:Q103)</f>
        <v>0</v>
      </c>
      <c s="434">
        <f>SUM(S88:V88)</f>
        <v>0</v>
      </c>
      <c s="434">
        <f>SUM(S89:S103)</f>
        <v>0</v>
      </c>
      <c s="434">
        <f>SUM(T89:T103)</f>
        <v>0</v>
      </c>
      <c s="434">
        <f>SUM(U89:U103)</f>
        <v>0</v>
      </c>
      <c s="434">
        <f>SUM(V89:V103)</f>
        <v>0</v>
      </c>
      <c s="434">
        <f>SUM(W89:W103)</f>
        <v>0</v>
      </c>
    </row>
    <row customHeight="1" ht="17.25">
      <c s="92" t="s">
        <v>1400</v>
      </c>
      <c s="436">
        <v>8</v>
      </c>
      <c s="434">
        <f>SUM(D89:G89)</f>
        <v>126</v>
      </c>
      <c s="434">
        <f>SUM(I89,N89,S89)</f>
        <v>126</v>
      </c>
      <c s="434">
        <f>SUM(J89,O89,T89)</f>
        <v>0</v>
      </c>
      <c s="434">
        <f>SUM(K89,P89,U89)</f>
        <v>0</v>
      </c>
      <c s="434">
        <f>SUM(L89,Q89,V89)</f>
        <v>0</v>
      </c>
      <c s="434">
        <f>SUM(I89:L89)</f>
        <v>23</v>
      </c>
      <c s="436">
        <v>23</v>
      </c>
      <c s="436"/>
      <c s="436"/>
      <c s="436"/>
      <c s="434">
        <f>SUM(N89:Q89)</f>
        <v>103</v>
      </c>
      <c s="436">
        <v>103</v>
      </c>
      <c s="436"/>
      <c s="436"/>
      <c s="436"/>
      <c s="434">
        <f>SUM(S89:V89)</f>
        <v>0</v>
      </c>
      <c s="436"/>
      <c s="436"/>
      <c s="436"/>
      <c s="436"/>
      <c s="436"/>
    </row>
    <row customHeight="1" ht="17.25">
      <c s="92" t="s">
        <v>1410</v>
      </c>
      <c s="436">
        <v>2</v>
      </c>
      <c s="434">
        <f>SUM(D90:G90)</f>
        <v>70</v>
      </c>
      <c s="434">
        <f>SUM(I90,N90,S90)</f>
        <v>66</v>
      </c>
      <c s="434">
        <f>SUM(J90,O90,T90)</f>
        <v>0</v>
      </c>
      <c s="434">
        <f>SUM(K90,P90,U90)</f>
        <v>4</v>
      </c>
      <c s="434">
        <f>SUM(L90,Q90,V90)</f>
        <v>0</v>
      </c>
      <c s="434">
        <f>SUM(I90:L90)</f>
        <v>0</v>
      </c>
      <c s="436"/>
      <c s="436"/>
      <c s="436"/>
      <c s="436"/>
      <c s="434">
        <f>SUM(N90:Q90)</f>
        <v>70</v>
      </c>
      <c s="436">
        <v>66</v>
      </c>
      <c s="436"/>
      <c s="436">
        <v>4</v>
      </c>
      <c s="436"/>
      <c s="434">
        <f>SUM(S90:V90)</f>
        <v>0</v>
      </c>
      <c s="436"/>
      <c s="436"/>
      <c s="436"/>
      <c s="436"/>
      <c s="436"/>
    </row>
    <row customHeight="1" ht="17.25">
      <c s="92" t="s">
        <v>1428</v>
      </c>
      <c s="436"/>
      <c s="434">
        <f>SUM(D91:G91)</f>
        <v>3388</v>
      </c>
      <c s="434">
        <f>SUM(I91,N91,S91)</f>
        <v>0</v>
      </c>
      <c s="434">
        <f>SUM(J91,O91,T91)</f>
        <v>22</v>
      </c>
      <c s="434">
        <f>SUM(K91,P91,U91)</f>
        <v>3366</v>
      </c>
      <c s="434">
        <f>SUM(L91,Q91,V91)</f>
        <v>0</v>
      </c>
      <c s="434">
        <f>SUM(I91:L91)</f>
        <v>3388</v>
      </c>
      <c s="436"/>
      <c s="436">
        <v>22</v>
      </c>
      <c s="436">
        <v>3366</v>
      </c>
      <c s="436"/>
      <c s="434">
        <f>SUM(N91:Q91)</f>
        <v>0</v>
      </c>
      <c s="436"/>
      <c s="436"/>
      <c s="436"/>
      <c s="436"/>
      <c s="434">
        <f>SUM(S91:V91)</f>
        <v>0</v>
      </c>
      <c s="436"/>
      <c s="436"/>
      <c s="436"/>
      <c s="436"/>
      <c s="436"/>
    </row>
    <row customHeight="1" ht="17.25">
      <c s="92" t="s">
        <v>1437</v>
      </c>
      <c s="436"/>
      <c s="434">
        <f>SUM(D92:G92)</f>
        <v>0</v>
      </c>
      <c s="434">
        <f>SUM(I92,N92,S92)</f>
        <v>0</v>
      </c>
      <c s="434">
        <f>SUM(J92,O92,T92)</f>
        <v>0</v>
      </c>
      <c s="434">
        <f>SUM(K92,P92,U92)</f>
        <v>0</v>
      </c>
      <c s="434">
        <f>SUM(L92,Q92,V92)</f>
        <v>0</v>
      </c>
      <c s="434">
        <f>SUM(I92:L92)</f>
        <v>0</v>
      </c>
      <c s="436"/>
      <c s="436"/>
      <c s="436"/>
      <c s="436"/>
      <c s="434">
        <f>SUM(N92:Q92)</f>
        <v>0</v>
      </c>
      <c s="436"/>
      <c s="436"/>
      <c s="436"/>
      <c s="436"/>
      <c s="434">
        <f>SUM(S92:V92)</f>
        <v>0</v>
      </c>
      <c s="436"/>
      <c s="436"/>
      <c s="436"/>
      <c s="436"/>
      <c s="436"/>
    </row>
    <row customHeight="1" ht="17.25">
      <c s="92" t="s">
        <v>1448</v>
      </c>
      <c s="436"/>
      <c s="434">
        <f>SUM(D93:G93)</f>
        <v>0</v>
      </c>
      <c s="434">
        <f>SUM(I93,N93,S93)</f>
        <v>0</v>
      </c>
      <c s="434">
        <f>SUM(J93,O93,T93)</f>
        <v>0</v>
      </c>
      <c s="434">
        <f>SUM(K93,P93,U93)</f>
        <v>0</v>
      </c>
      <c s="434">
        <f>SUM(L93,Q93,V93)</f>
        <v>0</v>
      </c>
      <c s="434">
        <f>SUM(I93:L93)</f>
        <v>0</v>
      </c>
      <c s="436"/>
      <c s="436"/>
      <c s="436"/>
      <c s="436"/>
      <c s="434">
        <f>SUM(N93:Q93)</f>
        <v>0</v>
      </c>
      <c s="436"/>
      <c s="436"/>
      <c s="436"/>
      <c s="436"/>
      <c s="434">
        <f>SUM(S93:V93)</f>
        <v>0</v>
      </c>
      <c s="436"/>
      <c s="436"/>
      <c s="436"/>
      <c s="436"/>
      <c s="436"/>
    </row>
    <row customHeight="1" ht="17.25">
      <c s="92" t="s">
        <v>1455</v>
      </c>
      <c s="436"/>
      <c s="434">
        <f>SUM(D94:G94)</f>
        <v>0</v>
      </c>
      <c s="434">
        <f>SUM(I94,N94,S94)</f>
        <v>0</v>
      </c>
      <c s="434">
        <f>SUM(J94,O94,T94)</f>
        <v>0</v>
      </c>
      <c s="434">
        <f>SUM(K94,P94,U94)</f>
        <v>0</v>
      </c>
      <c s="434">
        <f>SUM(L94,Q94,V94)</f>
        <v>0</v>
      </c>
      <c s="434">
        <f>SUM(I94:L94)</f>
        <v>0</v>
      </c>
      <c s="436"/>
      <c s="436"/>
      <c s="436"/>
      <c s="436"/>
      <c s="434">
        <f>SUM(N94:Q94)</f>
        <v>0</v>
      </c>
      <c s="436"/>
      <c s="436"/>
      <c s="436"/>
      <c s="436"/>
      <c s="434">
        <f>SUM(S94:V94)</f>
        <v>0</v>
      </c>
      <c s="436"/>
      <c s="436"/>
      <c s="436"/>
      <c s="436"/>
      <c s="436"/>
    </row>
    <row customHeight="1" ht="17.25">
      <c s="92" t="s">
        <v>1460</v>
      </c>
      <c s="436"/>
      <c s="434">
        <f>SUM(D95:G95)</f>
        <v>0</v>
      </c>
      <c s="434">
        <f>SUM(I95,N95,S95)</f>
        <v>0</v>
      </c>
      <c s="434">
        <f>SUM(J95,O95,T95)</f>
        <v>0</v>
      </c>
      <c s="434">
        <f>SUM(K95,P95,U95)</f>
        <v>0</v>
      </c>
      <c s="434">
        <f>SUM(L95,Q95,V95)</f>
        <v>0</v>
      </c>
      <c s="434">
        <f>SUM(I95:L95)</f>
        <v>0</v>
      </c>
      <c s="436"/>
      <c s="436"/>
      <c s="436"/>
      <c s="436"/>
      <c s="434">
        <f>SUM(N95:Q95)</f>
        <v>0</v>
      </c>
      <c s="436"/>
      <c s="436"/>
      <c s="436"/>
      <c s="436"/>
      <c s="434">
        <f>SUM(S95:V95)</f>
        <v>0</v>
      </c>
      <c s="436"/>
      <c s="436"/>
      <c s="436"/>
      <c s="436"/>
      <c s="436"/>
    </row>
    <row customHeight="1" ht="17.25">
      <c s="92" t="s">
        <v>1467</v>
      </c>
      <c s="436">
        <v>1</v>
      </c>
      <c s="434">
        <f>SUM(D96:G96)</f>
        <v>18</v>
      </c>
      <c s="434">
        <f>SUM(I96,N96,S96)</f>
        <v>18</v>
      </c>
      <c s="434">
        <f>SUM(J96,O96,T96)</f>
        <v>0</v>
      </c>
      <c s="434">
        <f>SUM(K96,P96,U96)</f>
        <v>0</v>
      </c>
      <c s="434">
        <f>SUM(L96,Q96,V96)</f>
        <v>0</v>
      </c>
      <c s="434">
        <f>SUM(I96:L96)</f>
        <v>18</v>
      </c>
      <c s="436">
        <v>18</v>
      </c>
      <c s="436"/>
      <c s="436"/>
      <c s="436"/>
      <c s="434">
        <f>SUM(N96:Q96)</f>
        <v>0</v>
      </c>
      <c s="436"/>
      <c s="436"/>
      <c s="436"/>
      <c s="436"/>
      <c s="434">
        <f>SUM(S96:V96)</f>
        <v>0</v>
      </c>
      <c s="436"/>
      <c s="436"/>
      <c s="436"/>
      <c s="436"/>
      <c s="436"/>
    </row>
    <row customHeight="1" ht="17.25">
      <c s="92" t="s">
        <v>1473</v>
      </c>
      <c s="436"/>
      <c s="434">
        <f>SUM(D97:G97)</f>
        <v>0</v>
      </c>
      <c s="434">
        <f>SUM(I97,N97,S97)</f>
        <v>0</v>
      </c>
      <c s="434">
        <f>SUM(J97,O97,T97)</f>
        <v>0</v>
      </c>
      <c s="434">
        <f>SUM(K97,P97,U97)</f>
        <v>0</v>
      </c>
      <c s="434">
        <f>SUM(L97,Q97,V97)</f>
        <v>0</v>
      </c>
      <c s="434">
        <f>SUM(I97:L97)</f>
        <v>0</v>
      </c>
      <c s="436"/>
      <c s="436"/>
      <c s="436"/>
      <c s="436"/>
      <c s="434">
        <f>SUM(N97:Q97)</f>
        <v>0</v>
      </c>
      <c s="436"/>
      <c s="436"/>
      <c s="436"/>
      <c s="436"/>
      <c s="434">
        <f>SUM(S97:V97)</f>
        <v>0</v>
      </c>
      <c s="436"/>
      <c s="436"/>
      <c s="436"/>
      <c s="436"/>
      <c s="436"/>
    </row>
    <row customHeight="1" ht="17.25">
      <c s="92" t="s">
        <v>1481</v>
      </c>
      <c s="436"/>
      <c s="434">
        <f>SUM(D98:G98)</f>
        <v>0</v>
      </c>
      <c s="434">
        <f>SUM(I98,N98,S98)</f>
        <v>0</v>
      </c>
      <c s="434">
        <f>SUM(J98,O98,T98)</f>
        <v>0</v>
      </c>
      <c s="434">
        <f>SUM(K98,P98,U98)</f>
        <v>0</v>
      </c>
      <c s="434">
        <f>SUM(L98,Q98,V98)</f>
        <v>0</v>
      </c>
      <c s="434">
        <f>SUM(I98:L98)</f>
        <v>0</v>
      </c>
      <c s="436"/>
      <c s="436"/>
      <c s="436"/>
      <c s="436"/>
      <c s="434">
        <f>SUM(N98:Q98)</f>
        <v>0</v>
      </c>
      <c s="436"/>
      <c s="436"/>
      <c s="436"/>
      <c s="436"/>
      <c s="434">
        <f>SUM(S98:V98)</f>
        <v>0</v>
      </c>
      <c s="436"/>
      <c s="436"/>
      <c s="436"/>
      <c s="436"/>
      <c s="436"/>
    </row>
    <row customHeight="1" ht="17.25">
      <c s="92" t="s">
        <v>1484</v>
      </c>
      <c s="436"/>
      <c s="434">
        <f>SUM(D99:G99)</f>
        <v>0</v>
      </c>
      <c s="434">
        <f>SUM(I99,N99,S99)</f>
        <v>0</v>
      </c>
      <c s="434">
        <f>SUM(J99,O99,T99)</f>
        <v>0</v>
      </c>
      <c s="434">
        <f>SUM(K99,P99,U99)</f>
        <v>0</v>
      </c>
      <c s="434">
        <f>SUM(L99,Q99,V99)</f>
        <v>0</v>
      </c>
      <c s="434">
        <f>SUM(I99:L99)</f>
        <v>0</v>
      </c>
      <c s="436"/>
      <c s="436"/>
      <c s="436"/>
      <c s="436"/>
      <c s="434">
        <f>SUM(N99:Q99)</f>
        <v>0</v>
      </c>
      <c s="436"/>
      <c s="436"/>
      <c s="436"/>
      <c s="436"/>
      <c s="434">
        <f>SUM(S99:V99)</f>
        <v>0</v>
      </c>
      <c s="436"/>
      <c s="436"/>
      <c s="436"/>
      <c s="436"/>
      <c s="436"/>
    </row>
    <row customHeight="1" ht="17.25">
      <c s="92" t="s">
        <v>2369</v>
      </c>
      <c s="436"/>
      <c s="434">
        <f>SUM(D100:G100)</f>
        <v>0</v>
      </c>
      <c s="434">
        <f>SUM(I100,N100,S100)</f>
        <v>0</v>
      </c>
      <c s="434">
        <f>SUM(J100,O100,T100)</f>
        <v>0</v>
      </c>
      <c s="434">
        <f>SUM(K100,P100,U100)</f>
        <v>0</v>
      </c>
      <c s="434">
        <f>SUM(L100,Q100,V100)</f>
        <v>0</v>
      </c>
      <c s="434">
        <f>SUM(I100:L100)</f>
        <v>0</v>
      </c>
      <c s="436"/>
      <c s="436"/>
      <c s="436"/>
      <c s="436"/>
      <c s="434">
        <f>SUM(N100:Q100)</f>
        <v>0</v>
      </c>
      <c s="436"/>
      <c s="436"/>
      <c s="436"/>
      <c s="436"/>
      <c s="434">
        <f>SUM(S100:V100)</f>
        <v>0</v>
      </c>
      <c s="436"/>
      <c s="436"/>
      <c s="436"/>
      <c s="436"/>
      <c s="436"/>
    </row>
    <row customHeight="1" ht="17.25">
      <c s="92" t="s">
        <v>2375</v>
      </c>
      <c s="436"/>
      <c s="434">
        <f>SUM(D101:G101)</f>
        <v>0</v>
      </c>
      <c s="434">
        <f>SUM(I101,N101,S101)</f>
        <v>0</v>
      </c>
      <c s="434">
        <f>SUM(J101,O101,T101)</f>
        <v>0</v>
      </c>
      <c s="434">
        <f>SUM(K101,P101,U101)</f>
        <v>0</v>
      </c>
      <c s="434">
        <f>SUM(L101,Q101,V101)</f>
        <v>0</v>
      </c>
      <c s="434">
        <f>SUM(I101:L101)</f>
        <v>0</v>
      </c>
      <c s="436"/>
      <c s="436"/>
      <c s="436"/>
      <c s="436"/>
      <c s="434">
        <f>SUM(N101:Q101)</f>
        <v>0</v>
      </c>
      <c s="436"/>
      <c s="436"/>
      <c s="436"/>
      <c s="436"/>
      <c s="434">
        <f>SUM(S101:V101)</f>
        <v>0</v>
      </c>
      <c s="436"/>
      <c s="436"/>
      <c s="436"/>
      <c s="436"/>
      <c s="436"/>
    </row>
    <row customHeight="1" ht="17.25">
      <c s="92" t="s">
        <v>1487</v>
      </c>
      <c s="436"/>
      <c s="434">
        <f>SUM(D102:G102)</f>
        <v>0</v>
      </c>
      <c s="434">
        <f>SUM(I102,N102,S102)</f>
        <v>0</v>
      </c>
      <c s="434">
        <f>SUM(J102,O102,T102)</f>
        <v>0</v>
      </c>
      <c s="434">
        <f>SUM(K102,P102,U102)</f>
        <v>0</v>
      </c>
      <c s="434">
        <f>SUM(L102,Q102,V102)</f>
        <v>0</v>
      </c>
      <c s="434">
        <f>SUM(I102:L102)</f>
        <v>0</v>
      </c>
      <c s="436"/>
      <c s="436"/>
      <c s="436"/>
      <c s="436"/>
      <c s="434">
        <f>SUM(N102:Q102)</f>
        <v>0</v>
      </c>
      <c s="436"/>
      <c s="436"/>
      <c s="436"/>
      <c s="436"/>
      <c s="434">
        <f>SUM(S102:V102)</f>
        <v>0</v>
      </c>
      <c s="436"/>
      <c s="436"/>
      <c s="436"/>
      <c s="436"/>
      <c s="436"/>
    </row>
    <row customHeight="1" ht="17.25">
      <c s="92" t="s">
        <v>1490</v>
      </c>
      <c s="436"/>
      <c s="434">
        <f>SUM(D103:G103)</f>
        <v>0</v>
      </c>
      <c s="434">
        <f>SUM(I103,N103,S103)</f>
        <v>0</v>
      </c>
      <c s="434">
        <f>SUM(J103,O103,T103)</f>
        <v>0</v>
      </c>
      <c s="434">
        <f>SUM(K103,P103,U103)</f>
        <v>0</v>
      </c>
      <c s="434">
        <f>SUM(L103,Q103,V103)</f>
        <v>0</v>
      </c>
      <c s="434">
        <f>SUM(I103:L103)</f>
        <v>0</v>
      </c>
      <c s="436"/>
      <c s="436"/>
      <c s="436"/>
      <c s="436"/>
      <c s="434">
        <f>SUM(N103:Q103)</f>
        <v>0</v>
      </c>
      <c s="436"/>
      <c s="436"/>
      <c s="436"/>
      <c s="436"/>
      <c s="434">
        <f>SUM(S103:V103)</f>
        <v>0</v>
      </c>
      <c s="436"/>
      <c s="436"/>
      <c s="436"/>
      <c s="436"/>
      <c s="436"/>
    </row>
    <row customHeight="1" ht="17.25">
      <c s="95" t="s">
        <v>1491</v>
      </c>
      <c s="434">
        <f>SUM(B105:B112)</f>
        <v>38</v>
      </c>
      <c s="434">
        <f>SUM(D104:G104)</f>
        <v>1534</v>
      </c>
      <c s="434">
        <f>SUM(I104,N104,S104)</f>
        <v>1302</v>
      </c>
      <c s="434">
        <f>SUM(J104,O104,T104)</f>
        <v>1</v>
      </c>
      <c s="434">
        <f>SUM(K104,P104,U104)</f>
        <v>231</v>
      </c>
      <c s="434">
        <f>SUM(L104,Q104,V104)</f>
        <v>0</v>
      </c>
      <c s="434">
        <f>SUM(I104:L104)</f>
        <v>0</v>
      </c>
      <c s="434">
        <f>SUM(I105:I112)</f>
        <v>0</v>
      </c>
      <c s="434">
        <f>SUM(J105:J112)</f>
        <v>0</v>
      </c>
      <c s="434">
        <f>SUM(K105:K112)</f>
        <v>0</v>
      </c>
      <c s="434">
        <f>SUM(L105:L112)</f>
        <v>0</v>
      </c>
      <c s="434">
        <f>SUM(N104:Q104)</f>
        <v>1534</v>
      </c>
      <c s="434">
        <f>SUM(N105:N112)</f>
        <v>1302</v>
      </c>
      <c s="434">
        <f>SUM(O105:O112)</f>
        <v>1</v>
      </c>
      <c s="434">
        <f>SUM(P105:P112)</f>
        <v>231</v>
      </c>
      <c s="434">
        <f>SUM(Q105:Q112)</f>
        <v>0</v>
      </c>
      <c s="434">
        <f>SUM(S104:V104)</f>
        <v>0</v>
      </c>
      <c s="434">
        <f>SUM(S105:S112)</f>
        <v>0</v>
      </c>
      <c s="434">
        <f>SUM(T105:T112)</f>
        <v>0</v>
      </c>
      <c s="434">
        <f>SUM(U105:U112)</f>
        <v>0</v>
      </c>
      <c s="434">
        <f>SUM(V105:V112)</f>
        <v>0</v>
      </c>
      <c s="434">
        <f>SUM(W105:W112)</f>
        <v>0</v>
      </c>
    </row>
    <row customHeight="1" ht="17.25">
      <c s="92" t="s">
        <v>1492</v>
      </c>
      <c s="436">
        <v>1</v>
      </c>
      <c s="434">
        <f>SUM(D105:G105)</f>
        <v>11</v>
      </c>
      <c s="434">
        <f>SUM(I105,N105,S105)</f>
        <v>11</v>
      </c>
      <c s="434">
        <f>SUM(J105,O105,T105)</f>
        <v>0</v>
      </c>
      <c s="434">
        <f>SUM(K105,P105,U105)</f>
        <v>0</v>
      </c>
      <c s="434">
        <f>SUM(L105,Q105,V105)</f>
        <v>0</v>
      </c>
      <c s="434">
        <f>SUM(I105:L105)</f>
        <v>0</v>
      </c>
      <c s="436"/>
      <c s="436"/>
      <c s="436"/>
      <c s="436"/>
      <c s="434">
        <f>SUM(N105:Q105)</f>
        <v>11</v>
      </c>
      <c s="436">
        <v>11</v>
      </c>
      <c s="436"/>
      <c s="436"/>
      <c s="436"/>
      <c s="434">
        <f>SUM(S105:V105)</f>
        <v>0</v>
      </c>
      <c s="436"/>
      <c s="436"/>
      <c s="436"/>
      <c s="436"/>
      <c s="436"/>
    </row>
    <row customHeight="1" ht="17.25">
      <c s="92" t="s">
        <v>1494</v>
      </c>
      <c s="436">
        <v>3</v>
      </c>
      <c s="434">
        <f>SUM(D106:G106)</f>
        <v>740</v>
      </c>
      <c s="434">
        <f>SUM(I106,N106,S106)</f>
        <v>568</v>
      </c>
      <c s="434">
        <f>SUM(J106,O106,T106)</f>
        <v>1</v>
      </c>
      <c s="434">
        <f>SUM(K106,P106,U106)</f>
        <v>171</v>
      </c>
      <c s="434">
        <f>SUM(L106,Q106,V106)</f>
        <v>0</v>
      </c>
      <c s="434">
        <f>SUM(I106:L106)</f>
        <v>0</v>
      </c>
      <c s="436"/>
      <c s="436"/>
      <c s="436"/>
      <c s="436"/>
      <c s="434">
        <f>SUM(N106:Q106)</f>
        <v>740</v>
      </c>
      <c s="436">
        <v>568</v>
      </c>
      <c s="436">
        <v>1</v>
      </c>
      <c s="436">
        <v>171</v>
      </c>
      <c s="436"/>
      <c s="434">
        <f>SUM(S106:V106)</f>
        <v>0</v>
      </c>
      <c s="436"/>
      <c s="436"/>
      <c s="436"/>
      <c s="436"/>
      <c s="436"/>
    </row>
    <row customHeight="1" ht="17.25">
      <c s="92" t="s">
        <v>1507</v>
      </c>
      <c s="436">
        <v>31</v>
      </c>
      <c s="434">
        <f>SUM(D107:G107)</f>
        <v>668</v>
      </c>
      <c s="434">
        <f>SUM(I107,N107,S107)</f>
        <v>608</v>
      </c>
      <c s="434">
        <f>SUM(J107,O107,T107)</f>
        <v>0</v>
      </c>
      <c s="434">
        <f>SUM(K107,P107,U107)</f>
        <v>60</v>
      </c>
      <c s="434">
        <f>SUM(L107,Q107,V107)</f>
        <v>0</v>
      </c>
      <c s="434">
        <f>SUM(I107:L107)</f>
        <v>0</v>
      </c>
      <c s="436"/>
      <c s="436"/>
      <c s="436"/>
      <c s="436"/>
      <c s="434">
        <f>SUM(N107:Q107)</f>
        <v>668</v>
      </c>
      <c s="436">
        <v>608</v>
      </c>
      <c s="436"/>
      <c s="436">
        <v>60</v>
      </c>
      <c s="436"/>
      <c s="434">
        <f>SUM(S107:V107)</f>
        <v>0</v>
      </c>
      <c s="436"/>
      <c s="436"/>
      <c s="436"/>
      <c s="436"/>
      <c s="436"/>
    </row>
    <row customHeight="1" ht="17.25">
      <c s="92" t="s">
        <v>1511</v>
      </c>
      <c s="436">
        <v>3</v>
      </c>
      <c s="434">
        <f>SUM(D108:G108)</f>
        <v>115</v>
      </c>
      <c s="434">
        <f>SUM(I108,N108,S108)</f>
        <v>115</v>
      </c>
      <c s="434">
        <f>SUM(J108,O108,T108)</f>
        <v>0</v>
      </c>
      <c s="434">
        <f>SUM(K108,P108,U108)</f>
        <v>0</v>
      </c>
      <c s="434">
        <f>SUM(L108,Q108,V108)</f>
        <v>0</v>
      </c>
      <c s="434">
        <f>SUM(I108:L108)</f>
        <v>0</v>
      </c>
      <c s="436"/>
      <c s="436"/>
      <c s="436"/>
      <c s="436"/>
      <c s="434">
        <f>SUM(N108:Q108)</f>
        <v>115</v>
      </c>
      <c s="436">
        <v>115</v>
      </c>
      <c s="436"/>
      <c s="436"/>
      <c s="436"/>
      <c s="434">
        <f>SUM(S108:V108)</f>
        <v>0</v>
      </c>
      <c s="436"/>
      <c s="436"/>
      <c s="436"/>
      <c s="436"/>
      <c s="436"/>
    </row>
    <row customHeight="1" ht="17.25">
      <c s="92" t="s">
        <v>1523</v>
      </c>
      <c s="436"/>
      <c s="434">
        <f>SUM(D109:G109)</f>
        <v>0</v>
      </c>
      <c s="434">
        <f>SUM(I109,N109,S109)</f>
        <v>0</v>
      </c>
      <c s="434">
        <f>SUM(J109,O109,T109)</f>
        <v>0</v>
      </c>
      <c s="434">
        <f>SUM(K109,P109,U109)</f>
        <v>0</v>
      </c>
      <c s="434">
        <f>SUM(L109,Q109,V109)</f>
        <v>0</v>
      </c>
      <c s="434">
        <f>SUM(I109:L109)</f>
        <v>0</v>
      </c>
      <c s="436"/>
      <c s="436"/>
      <c s="436"/>
      <c s="436"/>
      <c s="434">
        <f>SUM(N109:Q109)</f>
        <v>0</v>
      </c>
      <c s="436"/>
      <c s="436"/>
      <c s="436"/>
      <c s="436"/>
      <c s="434">
        <f>SUM(S109:V109)</f>
        <v>0</v>
      </c>
      <c s="436"/>
      <c s="436"/>
      <c s="436"/>
      <c s="436"/>
      <c s="436"/>
    </row>
    <row customHeight="1" ht="17.25">
      <c s="92" t="s">
        <v>1533</v>
      </c>
      <c s="436"/>
      <c s="434">
        <f>SUM(D110:G110)</f>
        <v>0</v>
      </c>
      <c s="434">
        <f>SUM(I110,N110,S110)</f>
        <v>0</v>
      </c>
      <c s="434">
        <f>SUM(J110,O110,T110)</f>
        <v>0</v>
      </c>
      <c s="434">
        <f>SUM(K110,P110,U110)</f>
        <v>0</v>
      </c>
      <c s="434">
        <f>SUM(L110,Q110,V110)</f>
        <v>0</v>
      </c>
      <c s="434">
        <f>SUM(I110:L110)</f>
        <v>0</v>
      </c>
      <c s="436"/>
      <c s="436"/>
      <c s="436"/>
      <c s="436"/>
      <c s="434">
        <f>SUM(N110:Q110)</f>
        <v>0</v>
      </c>
      <c s="436"/>
      <c s="436"/>
      <c s="436"/>
      <c s="436"/>
      <c s="434">
        <f>SUM(S110:V110)</f>
        <v>0</v>
      </c>
      <c s="436"/>
      <c s="436"/>
      <c s="436"/>
      <c s="436"/>
      <c s="436"/>
    </row>
    <row customHeight="1" ht="17.25">
      <c s="92" t="s">
        <v>1536</v>
      </c>
      <c s="436"/>
      <c s="434">
        <f>SUM(D111:G111)</f>
        <v>0</v>
      </c>
      <c s="434">
        <f>SUM(I111,N111,S111)</f>
        <v>0</v>
      </c>
      <c s="434">
        <f>SUM(J111,O111,T111)</f>
        <v>0</v>
      </c>
      <c s="434">
        <f>SUM(K111,P111,U111)</f>
        <v>0</v>
      </c>
      <c s="434">
        <f>SUM(L111,Q111,V111)</f>
        <v>0</v>
      </c>
      <c s="434">
        <f>SUM(I111:L111)</f>
        <v>0</v>
      </c>
      <c s="436"/>
      <c s="436"/>
      <c s="436"/>
      <c s="436"/>
      <c s="434">
        <f>SUM(N111:Q111)</f>
        <v>0</v>
      </c>
      <c s="436"/>
      <c s="436"/>
      <c s="436"/>
      <c s="436"/>
      <c s="434">
        <f>SUM(S111:V111)</f>
        <v>0</v>
      </c>
      <c s="436"/>
      <c s="436"/>
      <c s="436"/>
      <c s="436"/>
      <c s="436"/>
    </row>
    <row customHeight="1" ht="17.25">
      <c s="92" t="s">
        <v>1546</v>
      </c>
      <c s="436"/>
      <c s="434">
        <f>SUM(D112:G112)</f>
        <v>0</v>
      </c>
      <c s="434">
        <f>SUM(I112,N112,S112)</f>
        <v>0</v>
      </c>
      <c s="434">
        <f>SUM(J112,O112,T112)</f>
        <v>0</v>
      </c>
      <c s="434">
        <f>SUM(K112,P112,U112)</f>
        <v>0</v>
      </c>
      <c s="434">
        <f>SUM(L112,Q112,V112)</f>
        <v>0</v>
      </c>
      <c s="434">
        <f>SUM(I112:L112)</f>
        <v>0</v>
      </c>
      <c s="436"/>
      <c s="436"/>
      <c s="436"/>
      <c s="436"/>
      <c s="434">
        <f>SUM(N112:Q112)</f>
        <v>0</v>
      </c>
      <c s="436"/>
      <c s="436"/>
      <c s="436"/>
      <c s="436"/>
      <c s="434">
        <f>SUM(S112:V112)</f>
        <v>0</v>
      </c>
      <c s="436"/>
      <c s="436"/>
      <c s="436"/>
      <c s="436"/>
      <c s="436"/>
    </row>
    <row customHeight="1" ht="17.25">
      <c s="95" t="s">
        <v>1547</v>
      </c>
      <c s="434">
        <f>SUM(B114:B128)</f>
        <v>1</v>
      </c>
      <c s="434">
        <f>SUM(D113:G113)</f>
        <v>95</v>
      </c>
      <c s="434">
        <f>SUM(I113,N113,S113)</f>
        <v>95</v>
      </c>
      <c s="434">
        <f>SUM(J113,O113,T113)</f>
        <v>0</v>
      </c>
      <c s="434">
        <f>SUM(K113,P113,U113)</f>
        <v>0</v>
      </c>
      <c s="434">
        <f>SUM(L113,Q113,V113)</f>
        <v>0</v>
      </c>
      <c s="434">
        <f>SUM(I113:L113)</f>
        <v>95</v>
      </c>
      <c s="434">
        <f>SUM(I114:I128)</f>
        <v>95</v>
      </c>
      <c s="434">
        <f>SUM(J114:J128)</f>
        <v>0</v>
      </c>
      <c s="434">
        <f>SUM(K114:K128)</f>
        <v>0</v>
      </c>
      <c s="434">
        <f>SUM(L114:L128)</f>
        <v>0</v>
      </c>
      <c s="434">
        <f>SUM(N113:Q113)</f>
        <v>0</v>
      </c>
      <c s="434">
        <f>SUM(N114:N128)</f>
        <v>0</v>
      </c>
      <c s="434">
        <f>SUM(O114:O128)</f>
        <v>0</v>
      </c>
      <c s="434">
        <f>SUM(P114:P128)</f>
        <v>0</v>
      </c>
      <c s="434">
        <f>SUM(Q114:Q128)</f>
        <v>0</v>
      </c>
      <c s="434">
        <f>SUM(S113:V113)</f>
        <v>0</v>
      </c>
      <c s="434">
        <f>SUM(S114:S128)</f>
        <v>0</v>
      </c>
      <c s="434">
        <f>SUM(T114:T128)</f>
        <v>0</v>
      </c>
      <c s="434">
        <f>SUM(U114:U128)</f>
        <v>0</v>
      </c>
      <c s="434">
        <f>SUM(V114:V128)</f>
        <v>0</v>
      </c>
      <c s="434">
        <f>SUM(W114:W128)</f>
        <v>0</v>
      </c>
    </row>
    <row customHeight="1" ht="17.25">
      <c s="92" t="s">
        <v>1548</v>
      </c>
      <c s="436">
        <v>1</v>
      </c>
      <c s="434">
        <f>SUM(D114:G114)</f>
        <v>95</v>
      </c>
      <c s="434">
        <f>SUM(I114,N114,S114)</f>
        <v>95</v>
      </c>
      <c s="434">
        <f>SUM(J114,O114,T114)</f>
        <v>0</v>
      </c>
      <c s="434">
        <f>SUM(K114,P114,U114)</f>
        <v>0</v>
      </c>
      <c s="434">
        <f>SUM(L114,Q114,V114)</f>
        <v>0</v>
      </c>
      <c s="434">
        <f>SUM(I114:L114)</f>
        <v>95</v>
      </c>
      <c s="436">
        <v>95</v>
      </c>
      <c s="436"/>
      <c s="436"/>
      <c s="436"/>
      <c s="434">
        <f>SUM(N114:Q114)</f>
        <v>0</v>
      </c>
      <c s="436"/>
      <c s="436"/>
      <c s="436"/>
      <c s="436"/>
      <c s="434">
        <f>SUM(S114:V114)</f>
        <v>0</v>
      </c>
      <c s="436"/>
      <c s="436"/>
      <c s="436"/>
      <c s="436"/>
      <c s="436"/>
    </row>
    <row customHeight="1" ht="17.25">
      <c s="92" t="s">
        <v>1554</v>
      </c>
      <c s="436"/>
      <c s="434">
        <f>SUM(D115:G115)</f>
        <v>0</v>
      </c>
      <c s="434">
        <f>SUM(I115,N115,S115)</f>
        <v>0</v>
      </c>
      <c s="434">
        <f>SUM(J115,O115,T115)</f>
        <v>0</v>
      </c>
      <c s="434">
        <f>SUM(K115,P115,U115)</f>
        <v>0</v>
      </c>
      <c s="434">
        <f>SUM(L115,Q115,V115)</f>
        <v>0</v>
      </c>
      <c s="434">
        <f>SUM(I115:L115)</f>
        <v>0</v>
      </c>
      <c s="436"/>
      <c s="436"/>
      <c s="436"/>
      <c s="436"/>
      <c s="434">
        <f>SUM(N115:Q115)</f>
        <v>0</v>
      </c>
      <c s="436"/>
      <c s="436"/>
      <c s="436"/>
      <c s="436"/>
      <c s="434">
        <f>SUM(S115:V115)</f>
        <v>0</v>
      </c>
      <c s="436"/>
      <c s="436"/>
      <c s="436"/>
      <c s="436"/>
      <c s="436"/>
    </row>
    <row customHeight="1" ht="17.25">
      <c s="92" t="s">
        <v>1558</v>
      </c>
      <c s="436"/>
      <c s="434">
        <f>SUM(D116:G116)</f>
        <v>0</v>
      </c>
      <c s="434">
        <f>SUM(I116,N116,S116)</f>
        <v>0</v>
      </c>
      <c s="434">
        <f>SUM(J116,O116,T116)</f>
        <v>0</v>
      </c>
      <c s="434">
        <f>SUM(K116,P116,U116)</f>
        <v>0</v>
      </c>
      <c s="434">
        <f>SUM(L116,Q116,V116)</f>
        <v>0</v>
      </c>
      <c s="434">
        <f>SUM(I116:L116)</f>
        <v>0</v>
      </c>
      <c s="436"/>
      <c s="436"/>
      <c s="436"/>
      <c s="436"/>
      <c s="434">
        <f>SUM(N116:Q116)</f>
        <v>0</v>
      </c>
      <c s="436"/>
      <c s="436"/>
      <c s="436"/>
      <c s="436"/>
      <c s="434">
        <f>SUM(S116:V116)</f>
        <v>0</v>
      </c>
      <c s="436"/>
      <c s="436"/>
      <c s="436"/>
      <c s="436"/>
      <c s="436"/>
    </row>
    <row customHeight="1" ht="17.25">
      <c s="92" t="s">
        <v>1567</v>
      </c>
      <c s="436"/>
      <c s="434">
        <f>SUM(D117:G117)</f>
        <v>0</v>
      </c>
      <c s="434">
        <f>SUM(I117,N117,S117)</f>
        <v>0</v>
      </c>
      <c s="434">
        <f>SUM(J117,O117,T117)</f>
        <v>0</v>
      </c>
      <c s="434">
        <f>SUM(K117,P117,U117)</f>
        <v>0</v>
      </c>
      <c s="434">
        <f>SUM(L117,Q117,V117)</f>
        <v>0</v>
      </c>
      <c s="434">
        <f>SUM(I117:L117)</f>
        <v>0</v>
      </c>
      <c s="436"/>
      <c s="436"/>
      <c s="436"/>
      <c s="436"/>
      <c s="434">
        <f>SUM(N117:Q117)</f>
        <v>0</v>
      </c>
      <c s="436"/>
      <c s="436"/>
      <c s="436"/>
      <c s="436"/>
      <c s="434">
        <f>SUM(S117:V117)</f>
        <v>0</v>
      </c>
      <c s="436"/>
      <c s="436"/>
      <c s="436"/>
      <c s="436"/>
      <c s="436"/>
    </row>
    <row customHeight="1" ht="17.25">
      <c s="92" t="s">
        <v>1573</v>
      </c>
      <c s="436"/>
      <c s="434">
        <f>SUM(D118:G118)</f>
        <v>0</v>
      </c>
      <c s="434">
        <f>SUM(I118,N118,S118)</f>
        <v>0</v>
      </c>
      <c s="434">
        <f>SUM(J118,O118,T118)</f>
        <v>0</v>
      </c>
      <c s="434">
        <f>SUM(K118,P118,U118)</f>
        <v>0</v>
      </c>
      <c s="434">
        <f>SUM(L118,Q118,V118)</f>
        <v>0</v>
      </c>
      <c s="434">
        <f>SUM(I118:L118)</f>
        <v>0</v>
      </c>
      <c s="436"/>
      <c s="436"/>
      <c s="436"/>
      <c s="436"/>
      <c s="434">
        <f>SUM(N118:Q118)</f>
        <v>0</v>
      </c>
      <c s="436"/>
      <c s="436"/>
      <c s="436"/>
      <c s="436"/>
      <c s="434">
        <f>SUM(S118:V118)</f>
        <v>0</v>
      </c>
      <c s="436"/>
      <c s="436"/>
      <c s="436"/>
      <c s="436"/>
      <c s="436"/>
    </row>
    <row customHeight="1" ht="17.25">
      <c s="92" t="s">
        <v>1581</v>
      </c>
      <c s="436"/>
      <c s="434">
        <f>SUM(D119:G119)</f>
        <v>0</v>
      </c>
      <c s="434">
        <f>SUM(I119,N119,S119)</f>
        <v>0</v>
      </c>
      <c s="434">
        <f>SUM(J119,O119,T119)</f>
        <v>0</v>
      </c>
      <c s="434">
        <f>SUM(K119,P119,U119)</f>
        <v>0</v>
      </c>
      <c s="434">
        <f>SUM(L119,Q119,V119)</f>
        <v>0</v>
      </c>
      <c s="434">
        <f>SUM(I119:L119)</f>
        <v>0</v>
      </c>
      <c s="436"/>
      <c s="436"/>
      <c s="436"/>
      <c s="436"/>
      <c s="434">
        <f>SUM(N119:Q119)</f>
        <v>0</v>
      </c>
      <c s="436"/>
      <c s="436"/>
      <c s="436"/>
      <c s="436"/>
      <c s="434">
        <f>SUM(S119:V119)</f>
        <v>0</v>
      </c>
      <c s="436"/>
      <c s="436"/>
      <c s="436"/>
      <c s="436"/>
      <c s="436"/>
    </row>
    <row customHeight="1" ht="17.25">
      <c s="92" t="s">
        <v>1588</v>
      </c>
      <c s="436"/>
      <c s="434">
        <f>SUM(D120:G120)</f>
        <v>0</v>
      </c>
      <c s="434">
        <f>SUM(I120,N120,S120)</f>
        <v>0</v>
      </c>
      <c s="434">
        <f>SUM(J120,O120,T120)</f>
        <v>0</v>
      </c>
      <c s="434">
        <f>SUM(K120,P120,U120)</f>
        <v>0</v>
      </c>
      <c s="434">
        <f>SUM(L120,Q120,V120)</f>
        <v>0</v>
      </c>
      <c s="434">
        <f>SUM(I120:L120)</f>
        <v>0</v>
      </c>
      <c s="436"/>
      <c s="436"/>
      <c s="436"/>
      <c s="436"/>
      <c s="434">
        <f>SUM(N120:Q120)</f>
        <v>0</v>
      </c>
      <c s="436"/>
      <c s="436"/>
      <c s="436"/>
      <c s="436"/>
      <c s="434">
        <f>SUM(S120:V120)</f>
        <v>0</v>
      </c>
      <c s="436"/>
      <c s="436"/>
      <c s="436"/>
      <c s="436"/>
      <c s="436"/>
    </row>
    <row customHeight="1" ht="17.25">
      <c s="92" t="s">
        <v>1594</v>
      </c>
      <c s="436"/>
      <c s="434">
        <f>SUM(D121:G121)</f>
        <v>0</v>
      </c>
      <c s="434">
        <f>SUM(I121,N121,S121)</f>
        <v>0</v>
      </c>
      <c s="434">
        <f>SUM(J121,O121,T121)</f>
        <v>0</v>
      </c>
      <c s="434">
        <f>SUM(K121,P121,U121)</f>
        <v>0</v>
      </c>
      <c s="434">
        <f>SUM(L121,Q121,V121)</f>
        <v>0</v>
      </c>
      <c s="434">
        <f>SUM(I121:L121)</f>
        <v>0</v>
      </c>
      <c s="436"/>
      <c s="436"/>
      <c s="436"/>
      <c s="436"/>
      <c s="434">
        <f>SUM(N121:Q121)</f>
        <v>0</v>
      </c>
      <c s="436"/>
      <c s="436"/>
      <c s="436"/>
      <c s="436"/>
      <c s="434">
        <f>SUM(S121:V121)</f>
        <v>0</v>
      </c>
      <c s="436"/>
      <c s="436"/>
      <c s="436"/>
      <c s="436"/>
      <c s="436"/>
    </row>
    <row customHeight="1" ht="17.25">
      <c s="92" t="s">
        <v>1600</v>
      </c>
      <c s="436"/>
      <c s="434">
        <f>SUM(D122:G122)</f>
        <v>0</v>
      </c>
      <c s="434">
        <f>SUM(I122,N122,S122)</f>
        <v>0</v>
      </c>
      <c s="434">
        <f>SUM(J122,O122,T122)</f>
        <v>0</v>
      </c>
      <c s="434">
        <f>SUM(K122,P122,U122)</f>
        <v>0</v>
      </c>
      <c s="434">
        <f>SUM(L122,Q122,V122)</f>
        <v>0</v>
      </c>
      <c s="434">
        <f>SUM(I122:L122)</f>
        <v>0</v>
      </c>
      <c s="436"/>
      <c s="436"/>
      <c s="436"/>
      <c s="436"/>
      <c s="434">
        <f>SUM(N122:Q122)</f>
        <v>0</v>
      </c>
      <c s="436"/>
      <c s="436"/>
      <c s="436"/>
      <c s="436"/>
      <c s="434">
        <f>SUM(S122:V122)</f>
        <v>0</v>
      </c>
      <c s="436"/>
      <c s="436"/>
      <c s="436"/>
      <c s="436"/>
      <c s="436"/>
    </row>
    <row customHeight="1" ht="17.25">
      <c s="92" t="s">
        <v>1601</v>
      </c>
      <c s="436"/>
      <c s="434">
        <f>SUM(D123:G123)</f>
        <v>0</v>
      </c>
      <c s="434">
        <f>SUM(I123,N123,S123)</f>
        <v>0</v>
      </c>
      <c s="434">
        <f>SUM(J123,O123,T123)</f>
        <v>0</v>
      </c>
      <c s="434">
        <f>SUM(K123,P123,U123)</f>
        <v>0</v>
      </c>
      <c s="434">
        <f>SUM(L123,Q123,V123)</f>
        <v>0</v>
      </c>
      <c s="434">
        <f>SUM(I123:L123)</f>
        <v>0</v>
      </c>
      <c s="436"/>
      <c s="436"/>
      <c s="436"/>
      <c s="436"/>
      <c s="434">
        <f>SUM(N123:Q123)</f>
        <v>0</v>
      </c>
      <c s="436"/>
      <c s="436"/>
      <c s="436"/>
      <c s="436"/>
      <c s="434">
        <f>SUM(S123:V123)</f>
        <v>0</v>
      </c>
      <c s="436"/>
      <c s="436"/>
      <c s="436"/>
      <c s="436"/>
      <c s="436"/>
    </row>
    <row customHeight="1" ht="17.25">
      <c s="92" t="s">
        <v>1602</v>
      </c>
      <c s="436"/>
      <c s="434">
        <f>SUM(D124:G124)</f>
        <v>0</v>
      </c>
      <c s="434">
        <f>SUM(I124,N124,S124)</f>
        <v>0</v>
      </c>
      <c s="434">
        <f>SUM(J124,O124,T124)</f>
        <v>0</v>
      </c>
      <c s="434">
        <f>SUM(K124,P124,U124)</f>
        <v>0</v>
      </c>
      <c s="434">
        <f>SUM(L124,Q124,V124)</f>
        <v>0</v>
      </c>
      <c s="434">
        <f>SUM(I124:L124)</f>
        <v>0</v>
      </c>
      <c s="436"/>
      <c s="436"/>
      <c s="436"/>
      <c s="436"/>
      <c s="434">
        <f>SUM(N124:Q124)</f>
        <v>0</v>
      </c>
      <c s="436"/>
      <c s="436"/>
      <c s="436"/>
      <c s="436"/>
      <c s="434">
        <f>SUM(S124:V124)</f>
        <v>0</v>
      </c>
      <c s="436"/>
      <c s="436"/>
      <c s="436"/>
      <c s="436"/>
      <c s="436"/>
    </row>
    <row customHeight="1" ht="17.25">
      <c s="92" t="s">
        <v>1608</v>
      </c>
      <c s="436"/>
      <c s="434">
        <f>SUM(D125:G125)</f>
        <v>0</v>
      </c>
      <c s="434">
        <f>SUM(I125,N125,S125)</f>
        <v>0</v>
      </c>
      <c s="434">
        <f>SUM(J125,O125,T125)</f>
        <v>0</v>
      </c>
      <c s="434">
        <f>SUM(K125,P125,U125)</f>
        <v>0</v>
      </c>
      <c s="434">
        <f>SUM(L125,Q125,V125)</f>
        <v>0</v>
      </c>
      <c s="434">
        <f>SUM(I125:L125)</f>
        <v>0</v>
      </c>
      <c s="436"/>
      <c s="436"/>
      <c s="436"/>
      <c s="436"/>
      <c s="434">
        <f>SUM(N125:Q125)</f>
        <v>0</v>
      </c>
      <c s="436"/>
      <c s="436"/>
      <c s="436"/>
      <c s="436"/>
      <c s="434">
        <f>SUM(S125:V125)</f>
        <v>0</v>
      </c>
      <c s="436"/>
      <c s="436"/>
      <c s="436"/>
      <c s="436"/>
      <c s="436"/>
    </row>
    <row customHeight="1" ht="17.25">
      <c s="92" t="s">
        <v>1609</v>
      </c>
      <c s="436"/>
      <c s="434">
        <f>SUM(D126:G126)</f>
        <v>0</v>
      </c>
      <c s="434">
        <f>SUM(I126,N126,S126)</f>
        <v>0</v>
      </c>
      <c s="434">
        <f>SUM(J126,O126,T126)</f>
        <v>0</v>
      </c>
      <c s="434">
        <f>SUM(K126,P126,U126)</f>
        <v>0</v>
      </c>
      <c s="434">
        <f>SUM(L126,Q126,V126)</f>
        <v>0</v>
      </c>
      <c s="434">
        <f>SUM(I126:L126)</f>
        <v>0</v>
      </c>
      <c s="436"/>
      <c s="436"/>
      <c s="436"/>
      <c s="436"/>
      <c s="434">
        <f>SUM(N126:Q126)</f>
        <v>0</v>
      </c>
      <c s="436"/>
      <c s="436"/>
      <c s="436"/>
      <c s="436"/>
      <c s="434">
        <f>SUM(S126:V126)</f>
        <v>0</v>
      </c>
      <c s="436"/>
      <c s="436"/>
      <c s="436"/>
      <c s="436"/>
      <c s="436"/>
    </row>
    <row customHeight="1" ht="17.25">
      <c s="92" t="s">
        <v>1610</v>
      </c>
      <c s="436"/>
      <c s="434">
        <f>SUM(D127:G127)</f>
        <v>0</v>
      </c>
      <c s="434">
        <f>SUM(I127,N127,S127)</f>
        <v>0</v>
      </c>
      <c s="434">
        <f>SUM(J127,O127,T127)</f>
        <v>0</v>
      </c>
      <c s="434">
        <f>SUM(K127,P127,U127)</f>
        <v>0</v>
      </c>
      <c s="434">
        <f>SUM(L127,Q127,V127)</f>
        <v>0</v>
      </c>
      <c s="434">
        <f>SUM(I127:L127)</f>
        <v>0</v>
      </c>
      <c s="436"/>
      <c s="436"/>
      <c s="436"/>
      <c s="436"/>
      <c s="434">
        <f>SUM(N127:Q127)</f>
        <v>0</v>
      </c>
      <c s="436"/>
      <c s="436"/>
      <c s="436"/>
      <c s="436"/>
      <c s="434">
        <f>SUM(S127:V127)</f>
        <v>0</v>
      </c>
      <c s="436"/>
      <c s="436"/>
      <c s="436"/>
      <c s="436"/>
      <c s="436"/>
    </row>
    <row customHeight="1" ht="17.25">
      <c s="92" t="s">
        <v>1619</v>
      </c>
      <c s="436"/>
      <c s="434">
        <f>SUM(D128:G128)</f>
        <v>0</v>
      </c>
      <c s="434">
        <f>SUM(I128,N128,S128)</f>
        <v>0</v>
      </c>
      <c s="434">
        <f>SUM(J128,O128,T128)</f>
        <v>0</v>
      </c>
      <c s="434">
        <f>SUM(K128,P128,U128)</f>
        <v>0</v>
      </c>
      <c s="434">
        <f>SUM(L128,Q128,V128)</f>
        <v>0</v>
      </c>
      <c s="434">
        <f>SUM(I128:L128)</f>
        <v>0</v>
      </c>
      <c s="436"/>
      <c s="436"/>
      <c s="436"/>
      <c s="436"/>
      <c s="434">
        <f>SUM(N128:Q128)</f>
        <v>0</v>
      </c>
      <c s="436"/>
      <c s="436"/>
      <c s="436"/>
      <c s="436"/>
      <c s="434">
        <f>SUM(S128:V128)</f>
        <v>0</v>
      </c>
      <c s="436"/>
      <c s="436"/>
      <c s="436"/>
      <c s="436"/>
      <c s="436"/>
    </row>
    <row customHeight="1" ht="17.25">
      <c s="95" t="s">
        <v>1620</v>
      </c>
      <c s="434">
        <f>SUM(B130:B142)</f>
        <v>9</v>
      </c>
      <c s="434">
        <f>SUM(D129:G129)</f>
        <v>418</v>
      </c>
      <c s="434">
        <f>SUM(I129,N129,S129)</f>
        <v>398</v>
      </c>
      <c s="434">
        <f>SUM(J129,O129,T129)</f>
        <v>0</v>
      </c>
      <c s="434">
        <f>SUM(K129,P129,U129)</f>
        <v>20</v>
      </c>
      <c s="434">
        <f>SUM(L129,Q129,V129)</f>
        <v>0</v>
      </c>
      <c s="434">
        <f>SUM(I129:L129)</f>
        <v>22</v>
      </c>
      <c s="434">
        <f>SUM(I130:I142)</f>
        <v>22</v>
      </c>
      <c s="434">
        <f>SUM(J130:J142)</f>
        <v>0</v>
      </c>
      <c s="434">
        <f>SUM(K130:K142)</f>
        <v>0</v>
      </c>
      <c s="434">
        <f>SUM(L130:L142)</f>
        <v>0</v>
      </c>
      <c s="434">
        <f>SUM(N129:Q129)</f>
        <v>391</v>
      </c>
      <c s="434">
        <f>SUM(N130:N142)</f>
        <v>371</v>
      </c>
      <c s="434">
        <f>SUM(O130:O142)</f>
        <v>0</v>
      </c>
      <c s="434">
        <f>SUM(P130:P142)</f>
        <v>20</v>
      </c>
      <c s="434">
        <f>SUM(Q130:Q142)</f>
        <v>0</v>
      </c>
      <c s="434">
        <f>SUM(S129:V129)</f>
        <v>5</v>
      </c>
      <c s="434">
        <f>SUM(S130:S142)</f>
        <v>5</v>
      </c>
      <c s="434">
        <f>SUM(T130:T142)</f>
        <v>0</v>
      </c>
      <c s="434">
        <f>SUM(U130:U142)</f>
        <v>0</v>
      </c>
      <c s="434">
        <f>SUM(V130:V142)</f>
        <v>0</v>
      </c>
      <c s="434">
        <f>SUM(W130:W142)</f>
        <v>0</v>
      </c>
    </row>
    <row customHeight="1" ht="17.25">
      <c s="92" t="s">
        <v>1621</v>
      </c>
      <c s="436">
        <v>6</v>
      </c>
      <c s="434">
        <f>SUM(D130:G130)</f>
        <v>298</v>
      </c>
      <c s="434">
        <f>SUM(I130,N130,S130)</f>
        <v>278</v>
      </c>
      <c s="434">
        <f>SUM(J130,O130,T130)</f>
        <v>0</v>
      </c>
      <c s="434">
        <f>SUM(K130,P130,U130)</f>
        <v>20</v>
      </c>
      <c s="434">
        <f>SUM(L130,Q130,V130)</f>
        <v>0</v>
      </c>
      <c s="434">
        <f>SUM(I130:L130)</f>
        <v>22</v>
      </c>
      <c s="436">
        <v>22</v>
      </c>
      <c s="436"/>
      <c s="436"/>
      <c s="436"/>
      <c s="434">
        <f>SUM(N130:Q130)</f>
        <v>276</v>
      </c>
      <c s="436">
        <v>256</v>
      </c>
      <c s="436"/>
      <c s="436">
        <v>20</v>
      </c>
      <c s="436"/>
      <c s="434">
        <f>SUM(S130:V130)</f>
        <v>0</v>
      </c>
      <c s="436"/>
      <c s="436"/>
      <c s="436"/>
      <c s="436"/>
      <c s="436"/>
    </row>
    <row customHeight="1" ht="17.25">
      <c s="92" t="s">
        <v>1630</v>
      </c>
      <c s="436"/>
      <c s="434">
        <f>SUM(D131:G131)</f>
        <v>0</v>
      </c>
      <c s="434">
        <f>SUM(I131,N131,S131)</f>
        <v>0</v>
      </c>
      <c s="434">
        <f>SUM(J131,O131,T131)</f>
        <v>0</v>
      </c>
      <c s="434">
        <f>SUM(K131,P131,U131)</f>
        <v>0</v>
      </c>
      <c s="434">
        <f>SUM(L131,Q131,V131)</f>
        <v>0</v>
      </c>
      <c s="434">
        <f>SUM(I131:L131)</f>
        <v>0</v>
      </c>
      <c s="436"/>
      <c s="436"/>
      <c s="436"/>
      <c s="436"/>
      <c s="434">
        <f>SUM(N131:Q131)</f>
        <v>0</v>
      </c>
      <c s="436"/>
      <c s="436"/>
      <c s="436"/>
      <c s="436"/>
      <c s="434">
        <f>SUM(S131:V131)</f>
        <v>0</v>
      </c>
      <c s="436"/>
      <c s="436"/>
      <c s="436"/>
      <c s="436"/>
      <c s="436"/>
    </row>
    <row customHeight="1" ht="17.25">
      <c s="92" t="s">
        <v>1631</v>
      </c>
      <c s="436"/>
      <c s="434">
        <f>SUM(D132:G132)</f>
        <v>0</v>
      </c>
      <c s="434">
        <f>SUM(I132,N132,S132)</f>
        <v>0</v>
      </c>
      <c s="434">
        <f>SUM(J132,O132,T132)</f>
        <v>0</v>
      </c>
      <c s="434">
        <f>SUM(K132,P132,U132)</f>
        <v>0</v>
      </c>
      <c s="434">
        <f>SUM(L132,Q132,V132)</f>
        <v>0</v>
      </c>
      <c s="434">
        <f>SUM(I132:L132)</f>
        <v>0</v>
      </c>
      <c s="436"/>
      <c s="436"/>
      <c s="436"/>
      <c s="436"/>
      <c s="434">
        <f>SUM(N132:Q132)</f>
        <v>0</v>
      </c>
      <c s="436"/>
      <c s="436"/>
      <c s="436"/>
      <c s="436"/>
      <c s="434">
        <f>SUM(S132:V132)</f>
        <v>0</v>
      </c>
      <c s="436"/>
      <c s="436"/>
      <c s="436"/>
      <c s="436"/>
      <c s="436"/>
    </row>
    <row customHeight="1" ht="17.25">
      <c s="92" t="s">
        <v>1634</v>
      </c>
      <c s="436">
        <v>2</v>
      </c>
      <c s="434">
        <f>SUM(D133:G133)</f>
        <v>115</v>
      </c>
      <c s="434">
        <f>SUM(I133,N133,S133)</f>
        <v>115</v>
      </c>
      <c s="434">
        <f>SUM(J133,O133,T133)</f>
        <v>0</v>
      </c>
      <c s="434">
        <f>SUM(K133,P133,U133)</f>
        <v>0</v>
      </c>
      <c s="434">
        <f>SUM(L133,Q133,V133)</f>
        <v>0</v>
      </c>
      <c s="434">
        <f>SUM(I133:L133)</f>
        <v>0</v>
      </c>
      <c s="436"/>
      <c s="436"/>
      <c s="436"/>
      <c s="436"/>
      <c s="434">
        <f>SUM(N133:Q133)</f>
        <v>115</v>
      </c>
      <c s="436">
        <v>115</v>
      </c>
      <c s="436"/>
      <c s="436"/>
      <c s="436"/>
      <c s="434">
        <f>SUM(S133:V133)</f>
        <v>0</v>
      </c>
      <c s="436"/>
      <c s="436"/>
      <c s="436"/>
      <c s="436"/>
      <c s="436"/>
    </row>
    <row customHeight="1" ht="17.25">
      <c s="92" t="s">
        <v>1635</v>
      </c>
      <c s="436"/>
      <c s="434">
        <f>SUM(D134:G134)</f>
        <v>0</v>
      </c>
      <c s="434">
        <f>SUM(I134,N134,S134)</f>
        <v>0</v>
      </c>
      <c s="434">
        <f>SUM(J134,O134,T134)</f>
        <v>0</v>
      </c>
      <c s="434">
        <f>SUM(K134,P134,U134)</f>
        <v>0</v>
      </c>
      <c s="434">
        <f>SUM(L134,Q134,V134)</f>
        <v>0</v>
      </c>
      <c s="434">
        <f>SUM(I134:L134)</f>
        <v>0</v>
      </c>
      <c s="436"/>
      <c s="436"/>
      <c s="436"/>
      <c s="436"/>
      <c s="434">
        <f>SUM(N134:Q134)</f>
        <v>0</v>
      </c>
      <c s="436"/>
      <c s="436"/>
      <c s="436"/>
      <c s="436"/>
      <c s="434">
        <f>SUM(S134:V134)</f>
        <v>0</v>
      </c>
      <c s="436"/>
      <c s="436"/>
      <c s="436"/>
      <c s="436"/>
      <c s="436"/>
    </row>
    <row customHeight="1" ht="17.25">
      <c s="92" t="s">
        <v>2379</v>
      </c>
      <c s="436"/>
      <c s="434">
        <f>SUM(D135:G135)</f>
        <v>0</v>
      </c>
      <c s="434">
        <f>SUM(I135,N135,S135)</f>
        <v>0</v>
      </c>
      <c s="434">
        <f>SUM(J135,O135,T135)</f>
        <v>0</v>
      </c>
      <c s="434">
        <f>SUM(K135,P135,U135)</f>
        <v>0</v>
      </c>
      <c s="434">
        <f>SUM(L135,Q135,V135)</f>
        <v>0</v>
      </c>
      <c s="434">
        <f>SUM(I135:L135)</f>
        <v>0</v>
      </c>
      <c s="436"/>
      <c s="436"/>
      <c s="436"/>
      <c s="436"/>
      <c s="434">
        <f>SUM(N135:Q135)</f>
        <v>0</v>
      </c>
      <c s="436"/>
      <c s="436"/>
      <c s="436"/>
      <c s="436"/>
      <c s="434">
        <f>SUM(S135:V135)</f>
        <v>0</v>
      </c>
      <c s="436"/>
      <c s="436"/>
      <c s="436"/>
      <c s="436"/>
      <c s="436"/>
    </row>
    <row customHeight="1" ht="17.25">
      <c s="92" t="s">
        <v>2395</v>
      </c>
      <c s="436">
        <v>1</v>
      </c>
      <c s="434">
        <f>SUM(D136:G136)</f>
        <v>5</v>
      </c>
      <c s="434">
        <f>SUM(I136,N136,S136)</f>
        <v>5</v>
      </c>
      <c s="434">
        <f>SUM(J136,O136,T136)</f>
        <v>0</v>
      </c>
      <c s="434">
        <f>SUM(K136,P136,U136)</f>
        <v>0</v>
      </c>
      <c s="434">
        <f>SUM(L136,Q136,V136)</f>
        <v>0</v>
      </c>
      <c s="434">
        <f>SUM(I136:L136)</f>
        <v>0</v>
      </c>
      <c s="436"/>
      <c s="436"/>
      <c s="436"/>
      <c s="436"/>
      <c s="434">
        <f>SUM(N136:Q136)</f>
        <v>0</v>
      </c>
      <c s="436"/>
      <c s="436"/>
      <c s="436"/>
      <c s="436"/>
      <c s="434">
        <f>SUM(S136:V136)</f>
        <v>5</v>
      </c>
      <c s="436">
        <v>5</v>
      </c>
      <c s="436"/>
      <c s="436"/>
      <c s="436"/>
      <c s="436"/>
    </row>
    <row customHeight="1" ht="17.25">
      <c s="92" t="s">
        <v>2411</v>
      </c>
      <c s="436"/>
      <c s="434">
        <f>SUM(D137:G137)</f>
        <v>0</v>
      </c>
      <c s="434">
        <f>SUM(I137,N137,S137)</f>
        <v>0</v>
      </c>
      <c s="434">
        <f>SUM(J137,O137,T137)</f>
        <v>0</v>
      </c>
      <c s="434">
        <f>SUM(K137,P137,U137)</f>
        <v>0</v>
      </c>
      <c s="434">
        <f>SUM(L137,Q137,V137)</f>
        <v>0</v>
      </c>
      <c s="434">
        <f>SUM(I137:L137)</f>
        <v>0</v>
      </c>
      <c s="436"/>
      <c s="436"/>
      <c s="436"/>
      <c s="436"/>
      <c s="434">
        <f>SUM(N137:Q137)</f>
        <v>0</v>
      </c>
      <c s="436"/>
      <c s="436"/>
      <c s="436"/>
      <c s="436"/>
      <c s="434">
        <f>SUM(S137:V137)</f>
        <v>0</v>
      </c>
      <c s="436"/>
      <c s="436"/>
      <c s="436"/>
      <c s="436"/>
      <c s="436"/>
    </row>
    <row customHeight="1" ht="17.25">
      <c s="92" t="s">
        <v>2419</v>
      </c>
      <c s="436"/>
      <c s="434">
        <f>SUM(D138:G138)</f>
        <v>0</v>
      </c>
      <c s="434">
        <f>SUM(I138,N138,S138)</f>
        <v>0</v>
      </c>
      <c s="434">
        <f>SUM(J138,O138,T138)</f>
        <v>0</v>
      </c>
      <c s="434">
        <f>SUM(K138,P138,U138)</f>
        <v>0</v>
      </c>
      <c s="434">
        <f>SUM(L138,Q138,V138)</f>
        <v>0</v>
      </c>
      <c s="434">
        <f>SUM(I138:L138)</f>
        <v>0</v>
      </c>
      <c s="436"/>
      <c s="436"/>
      <c s="436"/>
      <c s="436"/>
      <c s="434">
        <f>SUM(N138:Q138)</f>
        <v>0</v>
      </c>
      <c s="436"/>
      <c s="436"/>
      <c s="436"/>
      <c s="436"/>
      <c s="434">
        <f>SUM(S138:V138)</f>
        <v>0</v>
      </c>
      <c s="436"/>
      <c s="436"/>
      <c s="436"/>
      <c s="436"/>
      <c s="436"/>
    </row>
    <row customHeight="1" ht="17.25">
      <c s="92" t="s">
        <v>2423</v>
      </c>
      <c s="436"/>
      <c s="434">
        <f>SUM(D139:G139)</f>
        <v>0</v>
      </c>
      <c s="434">
        <f>SUM(I139,N139,S139)</f>
        <v>0</v>
      </c>
      <c s="434">
        <f>SUM(J139,O139,T139)</f>
        <v>0</v>
      </c>
      <c s="434">
        <f>SUM(K139,P139,U139)</f>
        <v>0</v>
      </c>
      <c s="434">
        <f>SUM(L139,Q139,V139)</f>
        <v>0</v>
      </c>
      <c s="434">
        <f>SUM(I139:L139)</f>
        <v>0</v>
      </c>
      <c s="436"/>
      <c s="436"/>
      <c s="436"/>
      <c s="436"/>
      <c s="434">
        <f>SUM(N139:Q139)</f>
        <v>0</v>
      </c>
      <c s="436"/>
      <c s="436"/>
      <c s="436"/>
      <c s="436"/>
      <c s="434">
        <f>SUM(S139:V139)</f>
        <v>0</v>
      </c>
      <c s="436"/>
      <c s="436"/>
      <c s="436"/>
      <c s="436"/>
      <c s="436"/>
    </row>
    <row customHeight="1" ht="17.25">
      <c s="92" t="s">
        <v>2698</v>
      </c>
      <c s="436"/>
      <c s="434">
        <f>SUM(D140:G140)</f>
        <v>0</v>
      </c>
      <c s="434">
        <f>SUM(I140,N140,S140)</f>
        <v>0</v>
      </c>
      <c s="434">
        <f>SUM(J140,O140,T140)</f>
        <v>0</v>
      </c>
      <c s="434">
        <f>SUM(K140,P140,U140)</f>
        <v>0</v>
      </c>
      <c s="434">
        <f>SUM(L140,Q140,V140)</f>
        <v>0</v>
      </c>
      <c s="434">
        <f>SUM(I140:L140)</f>
        <v>0</v>
      </c>
      <c s="436"/>
      <c s="436"/>
      <c s="436"/>
      <c s="436"/>
      <c s="434">
        <f>SUM(N140:Q140)</f>
        <v>0</v>
      </c>
      <c s="436"/>
      <c s="436"/>
      <c s="436"/>
      <c s="436"/>
      <c s="434">
        <f>SUM(S140:V140)</f>
        <v>0</v>
      </c>
      <c s="436"/>
      <c s="436"/>
      <c s="436"/>
      <c s="436"/>
      <c s="436"/>
    </row>
    <row customHeight="1" ht="17.25">
      <c s="92" t="s">
        <v>2437</v>
      </c>
      <c s="436"/>
      <c s="434">
        <f>SUM(D141:G141)</f>
        <v>0</v>
      </c>
      <c s="434">
        <f>SUM(I141,N141,S141)</f>
        <v>0</v>
      </c>
      <c s="434">
        <f>SUM(J141,O141,T141)</f>
        <v>0</v>
      </c>
      <c s="434">
        <f>SUM(K141,P141,U141)</f>
        <v>0</v>
      </c>
      <c s="434">
        <f>SUM(L141,Q141,V141)</f>
        <v>0</v>
      </c>
      <c s="434">
        <f>SUM(I141:L141)</f>
        <v>0</v>
      </c>
      <c s="436"/>
      <c s="436"/>
      <c s="436"/>
      <c s="436"/>
      <c s="434">
        <f>SUM(N141:Q141)</f>
        <v>0</v>
      </c>
      <c s="436"/>
      <c s="436"/>
      <c s="436"/>
      <c s="436"/>
      <c s="434">
        <f>SUM(S141:V141)</f>
        <v>0</v>
      </c>
      <c s="436"/>
      <c s="436"/>
      <c s="436"/>
      <c s="436"/>
      <c s="436"/>
    </row>
    <row customHeight="1" ht="17.25">
      <c s="92" t="s">
        <v>1636</v>
      </c>
      <c s="436"/>
      <c s="434">
        <f>SUM(D142:G142)</f>
        <v>0</v>
      </c>
      <c s="434">
        <f>SUM(I142,N142,S142)</f>
        <v>0</v>
      </c>
      <c s="434">
        <f>SUM(J142,O142,T142)</f>
        <v>0</v>
      </c>
      <c s="434">
        <f>SUM(K142,P142,U142)</f>
        <v>0</v>
      </c>
      <c s="434">
        <f>SUM(L142,Q142,V142)</f>
        <v>0</v>
      </c>
      <c s="434">
        <f>SUM(I142:L142)</f>
        <v>0</v>
      </c>
      <c s="436"/>
      <c s="436"/>
      <c s="436"/>
      <c s="436"/>
      <c s="434">
        <f>SUM(N142:Q142)</f>
        <v>0</v>
      </c>
      <c s="436"/>
      <c s="436"/>
      <c s="436"/>
      <c s="436"/>
      <c s="434">
        <f>SUM(S142:V142)</f>
        <v>0</v>
      </c>
      <c s="436"/>
      <c s="436"/>
      <c s="436"/>
      <c s="436"/>
      <c s="436"/>
    </row>
    <row customHeight="1" ht="17.25">
      <c s="95" t="s">
        <v>1637</v>
      </c>
      <c s="434">
        <f>SUM(B144:B151)</f>
        <v>106</v>
      </c>
      <c s="434">
        <f>SUM(D143:G143)</f>
        <v>1411</v>
      </c>
      <c s="434">
        <f>SUM(I143,N143,S143)</f>
        <v>1411</v>
      </c>
      <c s="434">
        <f>SUM(J143,O143,T143)</f>
        <v>0</v>
      </c>
      <c s="434">
        <f>SUM(K143,P143,U143)</f>
        <v>0</v>
      </c>
      <c s="434">
        <f>SUM(L143,Q143,V143)</f>
        <v>0</v>
      </c>
      <c s="434">
        <f>SUM(I143:L143)</f>
        <v>876</v>
      </c>
      <c s="434">
        <f>SUM(I144:I151)</f>
        <v>876</v>
      </c>
      <c s="434">
        <f>SUM(J144:J151)</f>
        <v>0</v>
      </c>
      <c s="434">
        <f>SUM(K144:K151)</f>
        <v>0</v>
      </c>
      <c s="434">
        <f>SUM(L144:L151)</f>
        <v>0</v>
      </c>
      <c s="434">
        <f>SUM(N143:Q143)</f>
        <v>535</v>
      </c>
      <c s="434">
        <f>SUM(N144:N151)</f>
        <v>535</v>
      </c>
      <c s="434">
        <f>SUM(O144:O151)</f>
        <v>0</v>
      </c>
      <c s="434">
        <f>SUM(P144:P151)</f>
        <v>0</v>
      </c>
      <c s="434">
        <f>SUM(Q144:Q151)</f>
        <v>0</v>
      </c>
      <c s="434">
        <f>SUM(S143:V143)</f>
        <v>0</v>
      </c>
      <c s="434">
        <f>SUM(S144:S151)</f>
        <v>0</v>
      </c>
      <c s="434">
        <f>SUM(T144:T151)</f>
        <v>0</v>
      </c>
      <c s="434">
        <f>SUM(U144:U151)</f>
        <v>0</v>
      </c>
      <c s="434">
        <f>SUM(V144:V151)</f>
        <v>0</v>
      </c>
      <c s="434">
        <f>SUM(W144:W151)</f>
        <v>0</v>
      </c>
    </row>
    <row customHeight="1" ht="17.25">
      <c s="92" t="s">
        <v>1638</v>
      </c>
      <c s="436">
        <v>35</v>
      </c>
      <c s="434">
        <f>SUM(D144:G144)</f>
        <v>660</v>
      </c>
      <c s="434">
        <f>SUM(I144,N144,S144)</f>
        <v>660</v>
      </c>
      <c s="434">
        <f>SUM(J144,O144,T144)</f>
        <v>0</v>
      </c>
      <c s="434">
        <f>SUM(K144,P144,U144)</f>
        <v>0</v>
      </c>
      <c s="434">
        <f>SUM(L144,Q144,V144)</f>
        <v>0</v>
      </c>
      <c s="434">
        <f>SUM(I144:L144)</f>
        <v>419</v>
      </c>
      <c s="436">
        <v>419</v>
      </c>
      <c s="436"/>
      <c s="436"/>
      <c s="436"/>
      <c s="434">
        <f>SUM(N144:Q144)</f>
        <v>241</v>
      </c>
      <c s="436">
        <v>241</v>
      </c>
      <c s="436"/>
      <c s="436"/>
      <c s="436"/>
      <c s="434">
        <f>SUM(S144:V144)</f>
        <v>0</v>
      </c>
      <c s="436"/>
      <c s="436"/>
      <c s="436"/>
      <c s="436"/>
      <c s="436"/>
    </row>
    <row customHeight="1" ht="17.25">
      <c s="92" t="s">
        <v>1682</v>
      </c>
      <c s="436">
        <v>35</v>
      </c>
      <c s="434">
        <f>SUM(D145:G145)</f>
        <v>310</v>
      </c>
      <c s="434">
        <f>SUM(I145,N145,S145)</f>
        <v>310</v>
      </c>
      <c s="434">
        <f>SUM(J145,O145,T145)</f>
        <v>0</v>
      </c>
      <c s="434">
        <f>SUM(K145,P145,U145)</f>
        <v>0</v>
      </c>
      <c s="434">
        <f>SUM(L145,Q145,V145)</f>
        <v>0</v>
      </c>
      <c s="434">
        <f>SUM(I145:L145)</f>
        <v>310</v>
      </c>
      <c s="436">
        <v>310</v>
      </c>
      <c s="436"/>
      <c s="436"/>
      <c s="436"/>
      <c s="434">
        <f>SUM(N145:Q145)</f>
        <v>0</v>
      </c>
      <c s="436"/>
      <c s="436"/>
      <c s="436"/>
      <c s="436"/>
      <c s="434">
        <f>SUM(S145:V145)</f>
        <v>0</v>
      </c>
      <c s="436"/>
      <c s="436"/>
      <c s="436"/>
      <c s="436"/>
      <c s="436"/>
    </row>
    <row customHeight="1" ht="17.25">
      <c s="92" t="s">
        <v>1709</v>
      </c>
      <c s="436">
        <v>33</v>
      </c>
      <c s="434">
        <f>SUM(D146:G146)</f>
        <v>276</v>
      </c>
      <c s="434">
        <f>SUM(I146,N146,S146)</f>
        <v>276</v>
      </c>
      <c s="434">
        <f>SUM(J146,O146,T146)</f>
        <v>0</v>
      </c>
      <c s="434">
        <f>SUM(K146,P146,U146)</f>
        <v>0</v>
      </c>
      <c s="434">
        <f>SUM(L146,Q146,V146)</f>
        <v>0</v>
      </c>
      <c s="434">
        <f>SUM(I146:L146)</f>
        <v>0</v>
      </c>
      <c s="436"/>
      <c s="436"/>
      <c s="436"/>
      <c s="436"/>
      <c s="434">
        <f>SUM(N146:Q146)</f>
        <v>276</v>
      </c>
      <c s="436">
        <v>276</v>
      </c>
      <c s="436"/>
      <c s="436"/>
      <c s="436"/>
      <c s="434">
        <f>SUM(S146:V146)</f>
        <v>0</v>
      </c>
      <c s="436"/>
      <c s="436"/>
      <c s="436"/>
      <c s="436"/>
      <c s="436"/>
    </row>
    <row customHeight="1" ht="17.25">
      <c s="92" t="s">
        <v>1731</v>
      </c>
      <c s="436"/>
      <c s="434">
        <f>SUM(D147:G147)</f>
        <v>0</v>
      </c>
      <c s="434">
        <f>SUM(I147,N147,S147)</f>
        <v>0</v>
      </c>
      <c s="434">
        <f>SUM(J147,O147,T147)</f>
        <v>0</v>
      </c>
      <c s="434">
        <f>SUM(K147,P147,U147)</f>
        <v>0</v>
      </c>
      <c s="434">
        <f>SUM(L147,Q147,V147)</f>
        <v>0</v>
      </c>
      <c s="434">
        <f>SUM(I147:L147)</f>
        <v>0</v>
      </c>
      <c s="436"/>
      <c s="436"/>
      <c s="436"/>
      <c s="436"/>
      <c s="434">
        <f>SUM(N147:Q147)</f>
        <v>0</v>
      </c>
      <c s="436"/>
      <c s="436"/>
      <c s="436"/>
      <c s="436"/>
      <c s="434">
        <f>SUM(S147:V147)</f>
        <v>0</v>
      </c>
      <c s="436"/>
      <c s="436"/>
      <c s="436"/>
      <c s="436"/>
      <c s="436"/>
    </row>
    <row customHeight="1" ht="17.25">
      <c s="92" t="s">
        <v>1739</v>
      </c>
      <c s="436">
        <v>1</v>
      </c>
      <c s="434">
        <f>SUM(D148:G148)</f>
        <v>18</v>
      </c>
      <c s="434">
        <f>SUM(I148,N148,S148)</f>
        <v>18</v>
      </c>
      <c s="434">
        <f>SUM(J148,O148,T148)</f>
        <v>0</v>
      </c>
      <c s="434">
        <f>SUM(K148,P148,U148)</f>
        <v>0</v>
      </c>
      <c s="434">
        <f>SUM(L148,Q148,V148)</f>
        <v>0</v>
      </c>
      <c s="434">
        <f>SUM(I148:L148)</f>
        <v>0</v>
      </c>
      <c s="436"/>
      <c s="436"/>
      <c s="436"/>
      <c s="436"/>
      <c s="434">
        <f>SUM(N148:Q148)</f>
        <v>18</v>
      </c>
      <c s="436">
        <v>18</v>
      </c>
      <c s="436"/>
      <c s="436"/>
      <c s="436"/>
      <c s="434">
        <f>SUM(S148:V148)</f>
        <v>0</v>
      </c>
      <c s="436"/>
      <c s="436"/>
      <c s="436"/>
      <c s="436"/>
      <c s="436"/>
    </row>
    <row customHeight="1" ht="17.25">
      <c s="92" t="s">
        <v>1747</v>
      </c>
      <c s="436">
        <v>1</v>
      </c>
      <c s="434">
        <f>SUM(D149:G149)</f>
        <v>25</v>
      </c>
      <c s="434">
        <f>SUM(I149,N149,S149)</f>
        <v>25</v>
      </c>
      <c s="434">
        <f>SUM(J149,O149,T149)</f>
        <v>0</v>
      </c>
      <c s="434">
        <f>SUM(K149,P149,U149)</f>
        <v>0</v>
      </c>
      <c s="434">
        <f>SUM(L149,Q149,V149)</f>
        <v>0</v>
      </c>
      <c s="434">
        <f>SUM(I149:L149)</f>
        <v>25</v>
      </c>
      <c s="436">
        <v>25</v>
      </c>
      <c s="436"/>
      <c s="436"/>
      <c s="436"/>
      <c s="434">
        <f>SUM(N149:Q149)</f>
        <v>0</v>
      </c>
      <c s="436"/>
      <c s="436"/>
      <c s="436"/>
      <c s="436"/>
      <c s="434">
        <f>SUM(S149:V149)</f>
        <v>0</v>
      </c>
      <c s="436"/>
      <c s="436"/>
      <c s="436"/>
      <c s="436"/>
      <c s="436"/>
    </row>
    <row customHeight="1" ht="17.25">
      <c s="92" t="s">
        <v>1753</v>
      </c>
      <c s="436"/>
      <c s="434">
        <f>SUM(D150:G150)</f>
        <v>0</v>
      </c>
      <c s="434">
        <f>SUM(I150,N150,S150)</f>
        <v>0</v>
      </c>
      <c s="434">
        <f>SUM(J150,O150,T150)</f>
        <v>0</v>
      </c>
      <c s="434">
        <f>SUM(K150,P150,U150)</f>
        <v>0</v>
      </c>
      <c s="434">
        <f>SUM(L150,Q150,V150)</f>
        <v>0</v>
      </c>
      <c s="434">
        <f>SUM(I150:L150)</f>
        <v>0</v>
      </c>
      <c s="436"/>
      <c s="436"/>
      <c s="436"/>
      <c s="436"/>
      <c s="434">
        <f>SUM(N150:Q150)</f>
        <v>0</v>
      </c>
      <c s="436"/>
      <c s="436"/>
      <c s="436"/>
      <c s="436"/>
      <c s="434">
        <f>SUM(S150:V150)</f>
        <v>0</v>
      </c>
      <c s="436"/>
      <c s="436"/>
      <c s="436"/>
      <c s="436"/>
      <c s="436"/>
    </row>
    <row customHeight="1" ht="17.25">
      <c s="92" t="s">
        <v>1760</v>
      </c>
      <c s="436">
        <v>1</v>
      </c>
      <c s="434">
        <f>SUM(D151:G151)</f>
        <v>122</v>
      </c>
      <c s="434">
        <f>SUM(I151,N151,S151)</f>
        <v>122</v>
      </c>
      <c s="434">
        <f>SUM(J151,O151,T151)</f>
        <v>0</v>
      </c>
      <c s="434">
        <f>SUM(K151,P151,U151)</f>
        <v>0</v>
      </c>
      <c s="434">
        <f>SUM(L151,Q151,V151)</f>
        <v>0</v>
      </c>
      <c s="434">
        <f>SUM(I151:L151)</f>
        <v>122</v>
      </c>
      <c s="436">
        <v>122</v>
      </c>
      <c s="436"/>
      <c s="436"/>
      <c s="436"/>
      <c s="434">
        <f>SUM(N151:Q151)</f>
        <v>0</v>
      </c>
      <c s="436"/>
      <c s="436"/>
      <c s="436"/>
      <c s="436"/>
      <c s="434">
        <f>SUM(S151:V151)</f>
        <v>0</v>
      </c>
      <c s="436"/>
      <c s="436"/>
      <c s="436"/>
      <c s="436"/>
      <c s="436"/>
    </row>
    <row customHeight="1" ht="17.25">
      <c s="95" t="s">
        <v>1761</v>
      </c>
      <c s="434">
        <f>SUM(B153:B157)</f>
        <v>4</v>
      </c>
      <c s="434">
        <f>SUM(D152:G152)</f>
        <v>162</v>
      </c>
      <c s="434">
        <f>SUM(I152,N152,S152)</f>
        <v>162</v>
      </c>
      <c s="434">
        <f>SUM(J152,O152,T152)</f>
        <v>0</v>
      </c>
      <c s="434">
        <f>SUM(K152,P152,U152)</f>
        <v>0</v>
      </c>
      <c s="434">
        <f>SUM(L152,Q152,V152)</f>
        <v>0</v>
      </c>
      <c s="434">
        <f>SUM(I152:L152)</f>
        <v>9</v>
      </c>
      <c s="434">
        <f>SUM(I153:I157)</f>
        <v>9</v>
      </c>
      <c s="434">
        <f>SUM(J153:J157)</f>
        <v>0</v>
      </c>
      <c s="434">
        <f>SUM(K153:K157)</f>
        <v>0</v>
      </c>
      <c s="434">
        <f>SUM(L153:L157)</f>
        <v>0</v>
      </c>
      <c s="434">
        <f>SUM(N152:Q152)</f>
        <v>153</v>
      </c>
      <c s="434">
        <f>SUM(N153:N157)</f>
        <v>153</v>
      </c>
      <c s="434">
        <f>SUM(O153:O157)</f>
        <v>0</v>
      </c>
      <c s="434">
        <f>SUM(P153:P157)</f>
        <v>0</v>
      </c>
      <c s="434">
        <f>SUM(Q153:Q157)</f>
        <v>0</v>
      </c>
      <c s="434">
        <f>SUM(S152:V152)</f>
        <v>0</v>
      </c>
      <c s="434">
        <f>SUM(S153:S157)</f>
        <v>0</v>
      </c>
      <c s="434">
        <f>SUM(T153:T157)</f>
        <v>0</v>
      </c>
      <c s="434">
        <f>SUM(U153:U157)</f>
        <v>0</v>
      </c>
      <c s="434">
        <f>SUM(V153:V157)</f>
        <v>0</v>
      </c>
      <c s="434">
        <f>SUM(W153:W157)</f>
        <v>0</v>
      </c>
    </row>
    <row customHeight="1" ht="17.25">
      <c s="92" t="s">
        <v>1762</v>
      </c>
      <c s="436">
        <v>4</v>
      </c>
      <c s="434">
        <f>SUM(D153:G153)</f>
        <v>162</v>
      </c>
      <c s="434">
        <f>SUM(I153,N153,S153)</f>
        <v>162</v>
      </c>
      <c s="434">
        <f>SUM(J153,O153,T153)</f>
        <v>0</v>
      </c>
      <c s="434">
        <f>SUM(K153,P153,U153)</f>
        <v>0</v>
      </c>
      <c s="434">
        <f>SUM(L153,Q153,V153)</f>
        <v>0</v>
      </c>
      <c s="434">
        <f>SUM(I153:L153)</f>
        <v>9</v>
      </c>
      <c s="436">
        <v>9</v>
      </c>
      <c s="436"/>
      <c s="436"/>
      <c s="436"/>
      <c s="434">
        <f>SUM(N153:Q153)</f>
        <v>153</v>
      </c>
      <c s="436">
        <v>153</v>
      </c>
      <c s="436"/>
      <c s="436"/>
      <c s="436"/>
      <c s="434">
        <f>SUM(S153:V153)</f>
        <v>0</v>
      </c>
      <c s="436"/>
      <c s="436"/>
      <c s="436"/>
      <c s="436"/>
      <c s="436"/>
    </row>
    <row customHeight="1" ht="17.25">
      <c s="92" t="s">
        <v>1791</v>
      </c>
      <c s="436"/>
      <c s="434">
        <f>SUM(D154:G154)</f>
        <v>0</v>
      </c>
      <c s="434">
        <f>SUM(I154,N154,S154)</f>
        <v>0</v>
      </c>
      <c s="434">
        <f>SUM(J154,O154,T154)</f>
        <v>0</v>
      </c>
      <c s="434">
        <f>SUM(K154,P154,U154)</f>
        <v>0</v>
      </c>
      <c s="434">
        <f>SUM(L154,Q154,V154)</f>
        <v>0</v>
      </c>
      <c s="434">
        <f>SUM(I154:L154)</f>
        <v>0</v>
      </c>
      <c s="436"/>
      <c s="436"/>
      <c s="436"/>
      <c s="436"/>
      <c s="434">
        <f>SUM(N154:Q154)</f>
        <v>0</v>
      </c>
      <c s="436"/>
      <c s="436"/>
      <c s="436"/>
      <c s="436"/>
      <c s="434">
        <f>SUM(S154:V154)</f>
        <v>0</v>
      </c>
      <c s="436"/>
      <c s="436"/>
      <c s="436"/>
      <c s="436"/>
      <c s="436"/>
    </row>
    <row customHeight="1" ht="17.25">
      <c s="92" t="s">
        <v>1797</v>
      </c>
      <c s="436"/>
      <c s="434">
        <f>SUM(D155:G155)</f>
        <v>0</v>
      </c>
      <c s="434">
        <f>SUM(I155,N155,S155)</f>
        <v>0</v>
      </c>
      <c s="434">
        <f>SUM(J155,O155,T155)</f>
        <v>0</v>
      </c>
      <c s="434">
        <f>SUM(K155,P155,U155)</f>
        <v>0</v>
      </c>
      <c s="434">
        <f>SUM(L155,Q155,V155)</f>
        <v>0</v>
      </c>
      <c s="434">
        <f>SUM(I155:L155)</f>
        <v>0</v>
      </c>
      <c s="436"/>
      <c s="436"/>
      <c s="436"/>
      <c s="436"/>
      <c s="434">
        <f>SUM(N155:Q155)</f>
        <v>0</v>
      </c>
      <c s="436"/>
      <c s="436"/>
      <c s="436"/>
      <c s="436"/>
      <c s="434">
        <f>SUM(S155:V155)</f>
        <v>0</v>
      </c>
      <c s="436"/>
      <c s="436"/>
      <c s="436"/>
      <c s="436"/>
      <c s="436"/>
    </row>
    <row customHeight="1" ht="17.25">
      <c s="92" t="s">
        <v>1810</v>
      </c>
      <c s="436"/>
      <c s="434">
        <f>SUM(D156:G156)</f>
        <v>0</v>
      </c>
      <c s="434">
        <f>SUM(I156,N156,S156)</f>
        <v>0</v>
      </c>
      <c s="434">
        <f>SUM(J156,O156,T156)</f>
        <v>0</v>
      </c>
      <c s="434">
        <f>SUM(K156,P156,U156)</f>
        <v>0</v>
      </c>
      <c s="434">
        <f>SUM(L156,Q156,V156)</f>
        <v>0</v>
      </c>
      <c s="434">
        <f>SUM(I156:L156)</f>
        <v>0</v>
      </c>
      <c s="436"/>
      <c s="436"/>
      <c s="436"/>
      <c s="436"/>
      <c s="434">
        <f>SUM(N156:Q156)</f>
        <v>0</v>
      </c>
      <c s="436"/>
      <c s="436"/>
      <c s="436"/>
      <c s="436"/>
      <c s="434">
        <f>SUM(S156:V156)</f>
        <v>0</v>
      </c>
      <c s="436"/>
      <c s="436"/>
      <c s="436"/>
      <c s="436"/>
      <c s="436"/>
    </row>
    <row customHeight="1" ht="17.25">
      <c s="92" t="s">
        <v>2282</v>
      </c>
      <c s="436"/>
      <c s="434">
        <f>SUM(D157:G157)</f>
        <v>0</v>
      </c>
      <c s="434">
        <f>SUM(I157,N157,S157)</f>
        <v>0</v>
      </c>
      <c s="434">
        <f>SUM(J157,O157,T157)</f>
        <v>0</v>
      </c>
      <c s="434">
        <f>SUM(K157,P157,U157)</f>
        <v>0</v>
      </c>
      <c s="434">
        <f>SUM(L157,Q157,V157)</f>
        <v>0</v>
      </c>
      <c s="434">
        <f>SUM(I157:L157)</f>
        <v>0</v>
      </c>
      <c s="436"/>
      <c s="436"/>
      <c s="436"/>
      <c s="436"/>
      <c s="434">
        <f>SUM(N157:Q157)</f>
        <v>0</v>
      </c>
      <c s="436"/>
      <c s="436"/>
      <c s="436"/>
      <c s="436"/>
      <c s="434">
        <f>SUM(S157:V157)</f>
        <v>0</v>
      </c>
      <c s="436"/>
      <c s="436"/>
      <c s="436"/>
      <c s="436"/>
      <c s="436"/>
    </row>
    <row customHeight="1" ht="17.25">
      <c s="95" t="s">
        <v>1817</v>
      </c>
      <c s="434">
        <f>SUM(B159:B167)</f>
        <v>5</v>
      </c>
      <c s="434">
        <f>SUM(D158:G158)</f>
        <v>85</v>
      </c>
      <c s="434">
        <f>SUM(I158,N158,S158)</f>
        <v>85</v>
      </c>
      <c s="434">
        <f>SUM(J158,O158,T158)</f>
        <v>0</v>
      </c>
      <c s="434">
        <f>SUM(K158,P158,U158)</f>
        <v>0</v>
      </c>
      <c s="434">
        <f>SUM(L158,Q158,V158)</f>
        <v>0</v>
      </c>
      <c s="434">
        <f>SUM(I158:L158)</f>
        <v>35</v>
      </c>
      <c s="434">
        <f>SUM(I159:I167)</f>
        <v>35</v>
      </c>
      <c s="434">
        <f>SUM(J159:J167)</f>
        <v>0</v>
      </c>
      <c s="434">
        <f>SUM(K159:K167)</f>
        <v>0</v>
      </c>
      <c s="434">
        <f>SUM(L159:L167)</f>
        <v>0</v>
      </c>
      <c s="434">
        <f>SUM(N158:Q158)</f>
        <v>50</v>
      </c>
      <c s="434">
        <f>SUM(N159:N167)</f>
        <v>50</v>
      </c>
      <c s="434">
        <f>SUM(O159:O167)</f>
        <v>0</v>
      </c>
      <c s="434">
        <f>SUM(P159:P167)</f>
        <v>0</v>
      </c>
      <c s="434">
        <f>SUM(Q159:Q167)</f>
        <v>0</v>
      </c>
      <c s="434">
        <f>SUM(S158:V158)</f>
        <v>0</v>
      </c>
      <c s="434">
        <f>SUM(S159:S167)</f>
        <v>0</v>
      </c>
      <c s="434">
        <f>SUM(T159:T167)</f>
        <v>0</v>
      </c>
      <c s="434">
        <f>SUM(U159:U167)</f>
        <v>0</v>
      </c>
      <c s="434">
        <f>SUM(V159:V167)</f>
        <v>0</v>
      </c>
      <c s="434">
        <f>SUM(W159:W167)</f>
        <v>0</v>
      </c>
    </row>
    <row customHeight="1" ht="17.25">
      <c s="92" t="s">
        <v>1818</v>
      </c>
      <c s="436"/>
      <c s="434">
        <f>SUM(D159:G159)</f>
        <v>0</v>
      </c>
      <c s="434">
        <f>SUM(I159,N159,S159)</f>
        <v>0</v>
      </c>
      <c s="434">
        <f>SUM(J159,O159,T159)</f>
        <v>0</v>
      </c>
      <c s="434">
        <f>SUM(K159,P159,U159)</f>
        <v>0</v>
      </c>
      <c s="434">
        <f>SUM(L159,Q159,V159)</f>
        <v>0</v>
      </c>
      <c s="434">
        <f>SUM(I159:L159)</f>
        <v>0</v>
      </c>
      <c s="436"/>
      <c s="436"/>
      <c s="436"/>
      <c s="436"/>
      <c s="434">
        <f>SUM(N159:Q159)</f>
        <v>0</v>
      </c>
      <c s="436"/>
      <c s="436"/>
      <c s="436"/>
      <c s="436"/>
      <c s="434">
        <f>SUM(S159:V159)</f>
        <v>0</v>
      </c>
      <c s="436"/>
      <c s="436"/>
      <c s="436"/>
      <c s="436"/>
      <c s="436"/>
    </row>
    <row customHeight="1" ht="17.25">
      <c s="92" t="s">
        <v>1825</v>
      </c>
      <c s="436">
        <v>1</v>
      </c>
      <c s="434">
        <f>SUM(D160:G160)</f>
        <v>14</v>
      </c>
      <c s="434">
        <f>SUM(I160,N160,S160)</f>
        <v>14</v>
      </c>
      <c s="434">
        <f>SUM(J160,O160,T160)</f>
        <v>0</v>
      </c>
      <c s="434">
        <f>SUM(K160,P160,U160)</f>
        <v>0</v>
      </c>
      <c s="434">
        <f>SUM(L160,Q160,V160)</f>
        <v>0</v>
      </c>
      <c s="434">
        <f>SUM(I160:L160)</f>
        <v>0</v>
      </c>
      <c s="436"/>
      <c s="436"/>
      <c s="436"/>
      <c s="436"/>
      <c s="434">
        <f>SUM(N160:Q160)</f>
        <v>14</v>
      </c>
      <c s="436">
        <v>14</v>
      </c>
      <c s="436"/>
      <c s="436"/>
      <c s="436"/>
      <c s="434">
        <f>SUM(S160:V160)</f>
        <v>0</v>
      </c>
      <c s="436"/>
      <c s="436"/>
      <c s="436"/>
      <c s="436"/>
      <c s="436"/>
    </row>
    <row customHeight="1" ht="17.25">
      <c s="92" t="s">
        <v>1838</v>
      </c>
      <c s="436"/>
      <c s="434">
        <f>SUM(D161:G161)</f>
        <v>0</v>
      </c>
      <c s="434">
        <f>SUM(I161,N161,S161)</f>
        <v>0</v>
      </c>
      <c s="434">
        <f>SUM(J161,O161,T161)</f>
        <v>0</v>
      </c>
      <c s="434">
        <f>SUM(K161,P161,U161)</f>
        <v>0</v>
      </c>
      <c s="434">
        <f>SUM(L161,Q161,V161)</f>
        <v>0</v>
      </c>
      <c s="434">
        <f>SUM(I161:L161)</f>
        <v>0</v>
      </c>
      <c s="436"/>
      <c s="436"/>
      <c s="436"/>
      <c s="436"/>
      <c s="434">
        <f>SUM(N161:Q161)</f>
        <v>0</v>
      </c>
      <c s="436"/>
      <c s="436"/>
      <c s="436"/>
      <c s="436"/>
      <c s="434">
        <f>SUM(S161:V161)</f>
        <v>0</v>
      </c>
      <c s="436"/>
      <c s="436"/>
      <c s="436"/>
      <c s="436"/>
      <c s="436"/>
    </row>
    <row customHeight="1" ht="17.25">
      <c s="92" t="s">
        <v>1840</v>
      </c>
      <c s="436"/>
      <c s="434">
        <f>SUM(D162:G162)</f>
        <v>0</v>
      </c>
      <c s="434">
        <f>SUM(I162,N162,S162)</f>
        <v>0</v>
      </c>
      <c s="434">
        <f>SUM(J162,O162,T162)</f>
        <v>0</v>
      </c>
      <c s="434">
        <f>SUM(K162,P162,U162)</f>
        <v>0</v>
      </c>
      <c s="434">
        <f>SUM(L162,Q162,V162)</f>
        <v>0</v>
      </c>
      <c s="434">
        <f>SUM(I162:L162)</f>
        <v>0</v>
      </c>
      <c s="436"/>
      <c s="436"/>
      <c s="436"/>
      <c s="436"/>
      <c s="434">
        <f>SUM(N162:Q162)</f>
        <v>0</v>
      </c>
      <c s="436"/>
      <c s="436"/>
      <c s="436"/>
      <c s="436"/>
      <c s="434">
        <f>SUM(S162:V162)</f>
        <v>0</v>
      </c>
      <c s="436"/>
      <c s="436"/>
      <c s="436"/>
      <c s="436"/>
      <c s="436"/>
    </row>
    <row customHeight="1" ht="17.25">
      <c s="92" t="s">
        <v>1852</v>
      </c>
      <c s="436"/>
      <c s="434">
        <f>SUM(D163:G163)</f>
        <v>0</v>
      </c>
      <c s="434">
        <f>SUM(I163,N163,S163)</f>
        <v>0</v>
      </c>
      <c s="434">
        <f>SUM(J163,O163,T163)</f>
        <v>0</v>
      </c>
      <c s="434">
        <f>SUM(K163,P163,U163)</f>
        <v>0</v>
      </c>
      <c s="434">
        <f>SUM(L163,Q163,V163)</f>
        <v>0</v>
      </c>
      <c s="434">
        <f>SUM(I163:L163)</f>
        <v>0</v>
      </c>
      <c s="436"/>
      <c s="436"/>
      <c s="436"/>
      <c s="436"/>
      <c s="434">
        <f>SUM(N163:Q163)</f>
        <v>0</v>
      </c>
      <c s="436"/>
      <c s="436"/>
      <c s="436"/>
      <c s="436"/>
      <c s="434">
        <f>SUM(S163:V163)</f>
        <v>0</v>
      </c>
      <c s="436"/>
      <c s="436"/>
      <c s="436"/>
      <c s="436"/>
      <c s="436"/>
    </row>
    <row customHeight="1" ht="17.25">
      <c s="92" t="s">
        <v>1863</v>
      </c>
      <c s="436">
        <v>3</v>
      </c>
      <c s="434">
        <f>SUM(D164:G164)</f>
        <v>64</v>
      </c>
      <c s="434">
        <f>SUM(I164,N164,S164)</f>
        <v>64</v>
      </c>
      <c s="434">
        <f>SUM(J164,O164,T164)</f>
        <v>0</v>
      </c>
      <c s="434">
        <f>SUM(K164,P164,U164)</f>
        <v>0</v>
      </c>
      <c s="434">
        <f>SUM(L164,Q164,V164)</f>
        <v>0</v>
      </c>
      <c s="434">
        <f>SUM(I164:L164)</f>
        <v>28</v>
      </c>
      <c s="436">
        <v>28</v>
      </c>
      <c s="436"/>
      <c s="436"/>
      <c s="436"/>
      <c s="434">
        <f>SUM(N164:Q164)</f>
        <v>36</v>
      </c>
      <c s="436">
        <v>36</v>
      </c>
      <c s="436"/>
      <c s="436"/>
      <c s="436"/>
      <c s="434">
        <f>SUM(S164:V164)</f>
        <v>0</v>
      </c>
      <c s="436"/>
      <c s="436"/>
      <c s="436"/>
      <c s="436"/>
      <c s="436"/>
    </row>
    <row customHeight="1" ht="17.25">
      <c s="92" t="s">
        <v>1869</v>
      </c>
      <c s="436"/>
      <c s="434">
        <f>SUM(D165:G165)</f>
        <v>0</v>
      </c>
      <c s="434">
        <f>SUM(I165,N165,S165)</f>
        <v>0</v>
      </c>
      <c s="434">
        <f>SUM(J165,O165,T165)</f>
        <v>0</v>
      </c>
      <c s="434">
        <f>SUM(K165,P165,U165)</f>
        <v>0</v>
      </c>
      <c s="434">
        <f>SUM(L165,Q165,V165)</f>
        <v>0</v>
      </c>
      <c s="434">
        <f>SUM(I165:L165)</f>
        <v>0</v>
      </c>
      <c s="436"/>
      <c s="436"/>
      <c s="436"/>
      <c s="436"/>
      <c s="434">
        <f>SUM(N165:Q165)</f>
        <v>0</v>
      </c>
      <c s="436"/>
      <c s="436"/>
      <c s="436"/>
      <c s="436"/>
      <c s="434">
        <f>SUM(S165:V165)</f>
        <v>0</v>
      </c>
      <c s="436"/>
      <c s="436"/>
      <c s="436"/>
      <c s="436"/>
      <c s="436"/>
    </row>
    <row customHeight="1" ht="17.25">
      <c s="92" t="s">
        <v>1873</v>
      </c>
      <c s="436">
        <v>1</v>
      </c>
      <c s="434">
        <f>SUM(D166:G166)</f>
        <v>7</v>
      </c>
      <c s="434">
        <f>SUM(I166,N166,S166)</f>
        <v>7</v>
      </c>
      <c s="434">
        <f>SUM(J166,O166,T166)</f>
        <v>0</v>
      </c>
      <c s="434">
        <f>SUM(K166,P166,U166)</f>
        <v>0</v>
      </c>
      <c s="434">
        <f>SUM(L166,Q166,V166)</f>
        <v>0</v>
      </c>
      <c s="434">
        <f>SUM(I166:L166)</f>
        <v>7</v>
      </c>
      <c s="436">
        <v>7</v>
      </c>
      <c s="436"/>
      <c s="436"/>
      <c s="436"/>
      <c s="434">
        <f>SUM(N166:Q166)</f>
        <v>0</v>
      </c>
      <c s="436"/>
      <c s="436"/>
      <c s="436"/>
      <c s="436"/>
      <c s="434">
        <f>SUM(S166:V166)</f>
        <v>0</v>
      </c>
      <c s="436"/>
      <c s="436"/>
      <c s="436"/>
      <c s="436"/>
      <c s="436"/>
    </row>
    <row customHeight="1" ht="17.25">
      <c s="92" t="s">
        <v>2284</v>
      </c>
      <c s="436"/>
      <c s="434">
        <f>SUM(D167:G167)</f>
        <v>0</v>
      </c>
      <c s="434">
        <f>SUM(I167,N167,S167)</f>
        <v>0</v>
      </c>
      <c s="434">
        <f>SUM(J167,O167,T167)</f>
        <v>0</v>
      </c>
      <c s="434">
        <f>SUM(K167,P167,U167)</f>
        <v>0</v>
      </c>
      <c s="434">
        <f>SUM(L167,Q167,V167)</f>
        <v>0</v>
      </c>
      <c s="434">
        <f>SUM(I167:L167)</f>
        <v>0</v>
      </c>
      <c s="436"/>
      <c s="436"/>
      <c s="436"/>
      <c s="436"/>
      <c s="434">
        <f>SUM(N167:Q167)</f>
        <v>0</v>
      </c>
      <c s="436"/>
      <c s="436"/>
      <c s="436"/>
      <c s="436"/>
      <c s="434">
        <f>SUM(S167:V167)</f>
        <v>0</v>
      </c>
      <c s="436"/>
      <c s="436"/>
      <c s="436"/>
      <c s="436"/>
      <c s="436"/>
    </row>
    <row customHeight="1" ht="17.25">
      <c s="95" t="s">
        <v>1884</v>
      </c>
      <c s="434">
        <f>SUM(B169:B172)</f>
        <v>4</v>
      </c>
      <c s="434">
        <f>SUM(D168:G168)</f>
        <v>60</v>
      </c>
      <c s="434">
        <f>SUM(I168,N168,S168)</f>
        <v>60</v>
      </c>
      <c s="434">
        <f>SUM(J168,O168,T168)</f>
        <v>0</v>
      </c>
      <c s="434">
        <f>SUM(K168,P168,U168)</f>
        <v>0</v>
      </c>
      <c s="434">
        <f>SUM(L168,Q168,V168)</f>
        <v>0</v>
      </c>
      <c s="434">
        <f>SUM(I168:L168)</f>
        <v>30</v>
      </c>
      <c s="434">
        <f>SUM(I169:I172)</f>
        <v>30</v>
      </c>
      <c s="434">
        <f>SUM(J169:J172)</f>
        <v>0</v>
      </c>
      <c s="434">
        <f>SUM(K169:K172)</f>
        <v>0</v>
      </c>
      <c s="434">
        <f>SUM(L169:L172)</f>
        <v>0</v>
      </c>
      <c s="434">
        <f>SUM(N168:Q168)</f>
        <v>30</v>
      </c>
      <c s="434">
        <f>SUM(N169:N172)</f>
        <v>30</v>
      </c>
      <c s="434">
        <f>SUM(O169:O172)</f>
        <v>0</v>
      </c>
      <c s="434">
        <f>SUM(P169:P172)</f>
        <v>0</v>
      </c>
      <c s="434">
        <f>SUM(Q169:Q172)</f>
        <v>0</v>
      </c>
      <c s="434">
        <f>SUM(S168:V168)</f>
        <v>0</v>
      </c>
      <c s="434">
        <f>SUM(S169:S172)</f>
        <v>0</v>
      </c>
      <c s="434">
        <f>SUM(T169:T172)</f>
        <v>0</v>
      </c>
      <c s="434">
        <f>SUM(U169:U172)</f>
        <v>0</v>
      </c>
      <c s="434">
        <f>SUM(V169:V172)</f>
        <v>0</v>
      </c>
      <c s="434">
        <f>SUM(W169:W172)</f>
        <v>0</v>
      </c>
    </row>
    <row customHeight="1" ht="17.25">
      <c s="92" t="s">
        <v>1885</v>
      </c>
      <c s="436">
        <v>2</v>
      </c>
      <c s="434">
        <f>SUM(D169:G169)</f>
        <v>31</v>
      </c>
      <c s="434">
        <f>SUM(I169,N169,S169)</f>
        <v>31</v>
      </c>
      <c s="434">
        <f>SUM(J169,O169,T169)</f>
        <v>0</v>
      </c>
      <c s="434">
        <f>SUM(K169,P169,U169)</f>
        <v>0</v>
      </c>
      <c s="434">
        <f>SUM(L169,Q169,V169)</f>
        <v>0</v>
      </c>
      <c s="434">
        <f>SUM(I169:L169)</f>
        <v>10</v>
      </c>
      <c s="436">
        <v>10</v>
      </c>
      <c s="436"/>
      <c s="436"/>
      <c s="436"/>
      <c s="434">
        <f>SUM(N169:Q169)</f>
        <v>21</v>
      </c>
      <c s="436">
        <v>21</v>
      </c>
      <c s="436"/>
      <c s="436"/>
      <c s="436"/>
      <c s="434">
        <f>SUM(S169:V169)</f>
        <v>0</v>
      </c>
      <c s="436"/>
      <c s="436"/>
      <c s="436"/>
      <c s="436"/>
      <c s="436"/>
    </row>
    <row customHeight="1" ht="17.25">
      <c s="92" t="s">
        <v>1904</v>
      </c>
      <c s="436">
        <v>1</v>
      </c>
      <c s="434">
        <f>SUM(D170:G170)</f>
        <v>9</v>
      </c>
      <c s="434">
        <f>SUM(I170,N170,S170)</f>
        <v>9</v>
      </c>
      <c s="434">
        <f>SUM(J170,O170,T170)</f>
        <v>0</v>
      </c>
      <c s="434">
        <f>SUM(K170,P170,U170)</f>
        <v>0</v>
      </c>
      <c s="434">
        <f>SUM(L170,Q170,V170)</f>
        <v>0</v>
      </c>
      <c s="434">
        <f>SUM(I170:L170)</f>
        <v>0</v>
      </c>
      <c s="436"/>
      <c s="436"/>
      <c s="436"/>
      <c s="436"/>
      <c s="434">
        <f>SUM(N170:Q170)</f>
        <v>9</v>
      </c>
      <c s="436">
        <v>9</v>
      </c>
      <c s="436"/>
      <c s="436"/>
      <c s="436"/>
      <c s="434">
        <f>SUM(S170:V170)</f>
        <v>0</v>
      </c>
      <c s="436"/>
      <c s="436"/>
      <c s="436"/>
      <c s="436"/>
      <c s="436"/>
    </row>
    <row customHeight="1" ht="17.25">
      <c s="92" t="s">
        <v>1908</v>
      </c>
      <c s="436">
        <v>1</v>
      </c>
      <c s="434">
        <f>SUM(D171:G171)</f>
        <v>20</v>
      </c>
      <c s="434">
        <f>SUM(I171,N171,S171)</f>
        <v>20</v>
      </c>
      <c s="434">
        <f>SUM(J171,O171,T171)</f>
        <v>0</v>
      </c>
      <c s="434">
        <f>SUM(K171,P171,U171)</f>
        <v>0</v>
      </c>
      <c s="434">
        <f>SUM(L171,Q171,V171)</f>
        <v>0</v>
      </c>
      <c s="434">
        <f>SUM(I171:L171)</f>
        <v>20</v>
      </c>
      <c s="436">
        <v>20</v>
      </c>
      <c s="436"/>
      <c s="436"/>
      <c s="436"/>
      <c s="434">
        <f>SUM(N171:Q171)</f>
        <v>0</v>
      </c>
      <c s="436"/>
      <c s="436"/>
      <c s="436"/>
      <c s="436"/>
      <c s="434">
        <f>SUM(S171:V171)</f>
        <v>0</v>
      </c>
      <c s="436"/>
      <c s="436"/>
      <c s="436"/>
      <c s="436"/>
      <c s="436"/>
    </row>
    <row customHeight="1" ht="17.25">
      <c s="92" t="s">
        <v>2285</v>
      </c>
      <c s="436"/>
      <c s="434">
        <f>SUM(D172:G172)</f>
        <v>0</v>
      </c>
      <c s="434">
        <f>SUM(I172,N172,S172)</f>
        <v>0</v>
      </c>
      <c s="434">
        <f>SUM(J172,O172,T172)</f>
        <v>0</v>
      </c>
      <c s="434">
        <f>SUM(K172,P172,U172)</f>
        <v>0</v>
      </c>
      <c s="434">
        <f>SUM(L172,Q172,V172)</f>
        <v>0</v>
      </c>
      <c s="434">
        <f>SUM(I172:L172)</f>
        <v>0</v>
      </c>
      <c s="436"/>
      <c s="436"/>
      <c s="436"/>
      <c s="436"/>
      <c s="434">
        <f>SUM(N172:Q172)</f>
        <v>0</v>
      </c>
      <c s="436"/>
      <c s="436"/>
      <c s="436"/>
      <c s="436"/>
      <c s="434">
        <f>SUM(S172:V172)</f>
        <v>0</v>
      </c>
      <c s="436"/>
      <c s="436"/>
      <c s="436"/>
      <c s="436"/>
      <c s="436"/>
    </row>
    <row customHeight="1" ht="17.25">
      <c s="95" t="s">
        <v>1914</v>
      </c>
      <c s="434">
        <f>SUM(B174:B179)</f>
        <v>0</v>
      </c>
      <c s="434">
        <f>SUM(D173:G173)</f>
        <v>0</v>
      </c>
      <c s="434">
        <f>SUM(I173,N173,S173)</f>
        <v>0</v>
      </c>
      <c s="434">
        <f>SUM(J173,O173,T173)</f>
        <v>0</v>
      </c>
      <c s="434">
        <f>SUM(K173,P173,U173)</f>
        <v>0</v>
      </c>
      <c s="434">
        <f>SUM(L173,Q173,V173)</f>
        <v>0</v>
      </c>
      <c s="434">
        <f>SUM(I173:L173)</f>
        <v>0</v>
      </c>
      <c s="434">
        <f>SUM(I174:I179)</f>
        <v>0</v>
      </c>
      <c s="434">
        <f>SUM(J174:J179)</f>
        <v>0</v>
      </c>
      <c s="434">
        <f>SUM(K174:K179)</f>
        <v>0</v>
      </c>
      <c s="434">
        <f>SUM(L174:L179)</f>
        <v>0</v>
      </c>
      <c s="434">
        <f>SUM(N173:Q173)</f>
        <v>0</v>
      </c>
      <c s="434">
        <f>SUM(N174:N179)</f>
        <v>0</v>
      </c>
      <c s="434">
        <f>SUM(O174:O179)</f>
        <v>0</v>
      </c>
      <c s="434">
        <f>SUM(P174:P179)</f>
        <v>0</v>
      </c>
      <c s="434">
        <f>SUM(Q174:Q179)</f>
        <v>0</v>
      </c>
      <c s="434">
        <f>SUM(S173:V173)</f>
        <v>0</v>
      </c>
      <c s="434">
        <f>SUM(S174:S179)</f>
        <v>0</v>
      </c>
      <c s="434">
        <f>SUM(T174:T179)</f>
        <v>0</v>
      </c>
      <c s="434">
        <f>SUM(U174:U179)</f>
        <v>0</v>
      </c>
      <c s="434">
        <f>SUM(V174:V179)</f>
        <v>0</v>
      </c>
      <c s="434">
        <f>SUM(W174:W179)</f>
        <v>0</v>
      </c>
    </row>
    <row customHeight="1" ht="17.25">
      <c s="92" t="s">
        <v>1915</v>
      </c>
      <c s="436"/>
      <c s="434">
        <f>SUM(D174:G174)</f>
        <v>0</v>
      </c>
      <c s="434">
        <f>SUM(I174,N174,S174)</f>
        <v>0</v>
      </c>
      <c s="434">
        <f>SUM(J174,O174,T174)</f>
        <v>0</v>
      </c>
      <c s="434">
        <f>SUM(K174,P174,U174)</f>
        <v>0</v>
      </c>
      <c s="434">
        <f>SUM(L174,Q174,V174)</f>
        <v>0</v>
      </c>
      <c s="434">
        <f>SUM(I174:L174)</f>
        <v>0</v>
      </c>
      <c s="436"/>
      <c s="436"/>
      <c s="436"/>
      <c s="436"/>
      <c s="434">
        <f>SUM(N174:Q174)</f>
        <v>0</v>
      </c>
      <c s="436"/>
      <c s="436"/>
      <c s="436"/>
      <c s="436"/>
      <c s="434">
        <f>SUM(S174:V174)</f>
        <v>0</v>
      </c>
      <c s="436"/>
      <c s="436"/>
      <c s="436"/>
      <c s="436"/>
      <c s="436"/>
    </row>
    <row customHeight="1" ht="17.25">
      <c s="92" t="s">
        <v>1918</v>
      </c>
      <c s="436"/>
      <c s="434">
        <f>SUM(D175:G175)</f>
        <v>0</v>
      </c>
      <c s="434">
        <f>SUM(I175,N175,S175)</f>
        <v>0</v>
      </c>
      <c s="434">
        <f>SUM(J175,O175,T175)</f>
        <v>0</v>
      </c>
      <c s="434">
        <f>SUM(K175,P175,U175)</f>
        <v>0</v>
      </c>
      <c s="434">
        <f>SUM(L175,Q175,V175)</f>
        <v>0</v>
      </c>
      <c s="434">
        <f>SUM(I175:L175)</f>
        <v>0</v>
      </c>
      <c s="436"/>
      <c s="436"/>
      <c s="436"/>
      <c s="436"/>
      <c s="434">
        <f>SUM(N175:Q175)</f>
        <v>0</v>
      </c>
      <c s="436"/>
      <c s="436"/>
      <c s="436"/>
      <c s="436"/>
      <c s="434">
        <f>SUM(S175:V175)</f>
        <v>0</v>
      </c>
      <c s="436"/>
      <c s="436"/>
      <c s="436"/>
      <c s="436"/>
      <c s="436"/>
    </row>
    <row customHeight="1" ht="17.25">
      <c s="92" t="s">
        <v>1927</v>
      </c>
      <c s="436"/>
      <c s="434">
        <f>SUM(D176:G176)</f>
        <v>0</v>
      </c>
      <c s="434">
        <f>SUM(I176,N176,S176)</f>
        <v>0</v>
      </c>
      <c s="434">
        <f>SUM(J176,O176,T176)</f>
        <v>0</v>
      </c>
      <c s="434">
        <f>SUM(K176,P176,U176)</f>
        <v>0</v>
      </c>
      <c s="434">
        <f>SUM(L176,Q176,V176)</f>
        <v>0</v>
      </c>
      <c s="434">
        <f>SUM(I176:L176)</f>
        <v>0</v>
      </c>
      <c s="436"/>
      <c s="436"/>
      <c s="436"/>
      <c s="436"/>
      <c s="434">
        <f>SUM(N176:Q176)</f>
        <v>0</v>
      </c>
      <c s="436"/>
      <c s="436"/>
      <c s="436"/>
      <c s="436"/>
      <c s="434">
        <f>SUM(S176:V176)</f>
        <v>0</v>
      </c>
      <c s="436"/>
      <c s="436"/>
      <c s="436"/>
      <c s="436"/>
      <c s="436"/>
    </row>
    <row customHeight="1" ht="17.25">
      <c s="92" t="s">
        <v>1933</v>
      </c>
      <c s="436"/>
      <c s="434">
        <f>SUM(D177:G177)</f>
        <v>0</v>
      </c>
      <c s="434">
        <f>SUM(I177,N177,S177)</f>
        <v>0</v>
      </c>
      <c s="434">
        <f>SUM(J177,O177,T177)</f>
        <v>0</v>
      </c>
      <c s="434">
        <f>SUM(K177,P177,U177)</f>
        <v>0</v>
      </c>
      <c s="434">
        <f>SUM(L177,Q177,V177)</f>
        <v>0</v>
      </c>
      <c s="434">
        <f>SUM(I177:L177)</f>
        <v>0</v>
      </c>
      <c s="436"/>
      <c s="436"/>
      <c s="436"/>
      <c s="436"/>
      <c s="434">
        <f>SUM(N177:Q177)</f>
        <v>0</v>
      </c>
      <c s="436"/>
      <c s="436"/>
      <c s="436"/>
      <c s="436"/>
      <c s="434">
        <f>SUM(S177:V177)</f>
        <v>0</v>
      </c>
      <c s="436"/>
      <c s="436"/>
      <c s="436"/>
      <c s="436"/>
      <c s="436"/>
    </row>
    <row customHeight="1" ht="17.25">
      <c s="92" t="s">
        <v>1936</v>
      </c>
      <c s="436"/>
      <c s="434">
        <f>SUM(D178:G178)</f>
        <v>0</v>
      </c>
      <c s="434">
        <f>SUM(I178,N178,S178)</f>
        <v>0</v>
      </c>
      <c s="434">
        <f>SUM(J178,O178,T178)</f>
        <v>0</v>
      </c>
      <c s="434">
        <f>SUM(K178,P178,U178)</f>
        <v>0</v>
      </c>
      <c s="434">
        <f>SUM(L178,Q178,V178)</f>
        <v>0</v>
      </c>
      <c s="434">
        <f>SUM(I178:L178)</f>
        <v>0</v>
      </c>
      <c s="436"/>
      <c s="436"/>
      <c s="436"/>
      <c s="436"/>
      <c s="434">
        <f>SUM(N178:Q178)</f>
        <v>0</v>
      </c>
      <c s="436"/>
      <c s="436"/>
      <c s="436"/>
      <c s="436"/>
      <c s="434">
        <f>SUM(S178:V178)</f>
        <v>0</v>
      </c>
      <c s="436"/>
      <c s="436"/>
      <c s="436"/>
      <c s="436"/>
      <c s="436"/>
    </row>
    <row customHeight="1" ht="17.25">
      <c s="92" t="s">
        <v>1940</v>
      </c>
      <c s="436"/>
      <c s="434">
        <f>SUM(D179:G179)</f>
        <v>0</v>
      </c>
      <c s="434">
        <f>SUM(I179,N179,S179)</f>
        <v>0</v>
      </c>
      <c s="434">
        <f>SUM(J179,O179,T179)</f>
        <v>0</v>
      </c>
      <c s="434">
        <f>SUM(K179,P179,U179)</f>
        <v>0</v>
      </c>
      <c s="434">
        <f>SUM(L179,Q179,V179)</f>
        <v>0</v>
      </c>
      <c s="434">
        <f>SUM(I179:L179)</f>
        <v>0</v>
      </c>
      <c s="436"/>
      <c s="436"/>
      <c s="436"/>
      <c s="436"/>
      <c s="434">
        <f>SUM(N179:Q179)</f>
        <v>0</v>
      </c>
      <c s="436"/>
      <c s="436"/>
      <c s="436"/>
      <c s="436"/>
      <c s="434">
        <f>SUM(S179:V179)</f>
        <v>0</v>
      </c>
      <c s="436"/>
      <c s="436"/>
      <c s="436"/>
      <c s="436"/>
      <c s="436"/>
    </row>
    <row customHeight="1" ht="17.25">
      <c s="95" t="s">
        <v>1941</v>
      </c>
      <c s="434">
        <f>SUM(B181:B188)</f>
        <v>0</v>
      </c>
      <c s="434">
        <f>SUM(D180:G180)</f>
        <v>0</v>
      </c>
      <c s="434">
        <f>SUM(I180,N180,S180)</f>
        <v>0</v>
      </c>
      <c s="434">
        <f>SUM(J180,O180,T180)</f>
        <v>0</v>
      </c>
      <c s="434">
        <f>SUM(K180,P180,U180)</f>
        <v>0</v>
      </c>
      <c s="434">
        <f>SUM(L180,Q180,V180)</f>
        <v>0</v>
      </c>
      <c s="434">
        <f>SUM(I180:L180)</f>
        <v>0</v>
      </c>
      <c s="434">
        <f>SUM(I181:I188)</f>
        <v>0</v>
      </c>
      <c s="434">
        <f>SUM(J181:J188)</f>
        <v>0</v>
      </c>
      <c s="434">
        <f>SUM(K181:K188)</f>
        <v>0</v>
      </c>
      <c s="434">
        <f>SUM(L181:L188)</f>
        <v>0</v>
      </c>
      <c s="434">
        <f>SUM(N180:Q180)</f>
        <v>0</v>
      </c>
      <c s="434">
        <f>SUM(N181:N188)</f>
        <v>0</v>
      </c>
      <c s="434">
        <f>SUM(O181:O188)</f>
        <v>0</v>
      </c>
      <c s="434">
        <f>SUM(P181:P188)</f>
        <v>0</v>
      </c>
      <c s="434">
        <f>SUM(Q181:Q188)</f>
        <v>0</v>
      </c>
      <c s="434">
        <f>SUM(S180:V180)</f>
        <v>0</v>
      </c>
      <c s="434">
        <f>SUM(S181:S188)</f>
        <v>0</v>
      </c>
      <c s="434">
        <f>SUM(T181:T188)</f>
        <v>0</v>
      </c>
      <c s="434">
        <f>SUM(U181:U188)</f>
        <v>0</v>
      </c>
      <c s="434">
        <f>SUM(V181:V188)</f>
        <v>0</v>
      </c>
      <c s="434">
        <f>SUM(W181:W188)</f>
        <v>0</v>
      </c>
    </row>
    <row customHeight="1" ht="17.25">
      <c s="92" t="s">
        <v>1942</v>
      </c>
      <c s="436"/>
      <c s="434">
        <f>SUM(D181:G181)</f>
        <v>0</v>
      </c>
      <c s="434">
        <f>SUM(I181,N181,S181)</f>
        <v>0</v>
      </c>
      <c s="434">
        <f>SUM(J181,O181,T181)</f>
        <v>0</v>
      </c>
      <c s="434">
        <f>SUM(K181,P181,U181)</f>
        <v>0</v>
      </c>
      <c s="434">
        <f>SUM(L181,Q181,V181)</f>
        <v>0</v>
      </c>
      <c s="434">
        <f>SUM(I181:L181)</f>
        <v>0</v>
      </c>
      <c s="436"/>
      <c s="436"/>
      <c s="436"/>
      <c s="436"/>
      <c s="434">
        <f>SUM(N181:Q181)</f>
        <v>0</v>
      </c>
      <c s="436"/>
      <c s="436"/>
      <c s="436"/>
      <c s="436"/>
      <c s="434">
        <f>SUM(S181:V181)</f>
        <v>0</v>
      </c>
      <c s="436"/>
      <c s="436"/>
      <c s="436"/>
      <c s="436"/>
      <c s="436"/>
    </row>
    <row customHeight="1" ht="17.25">
      <c s="92" t="s">
        <v>1945</v>
      </c>
      <c s="436"/>
      <c s="434">
        <f>SUM(D182:G182)</f>
        <v>0</v>
      </c>
      <c s="434">
        <f>SUM(I182,N182,S182)</f>
        <v>0</v>
      </c>
      <c s="434">
        <f>SUM(J182,O182,T182)</f>
        <v>0</v>
      </c>
      <c s="434">
        <f>SUM(K182,P182,U182)</f>
        <v>0</v>
      </c>
      <c s="434">
        <f>SUM(L182,Q182,V182)</f>
        <v>0</v>
      </c>
      <c s="434">
        <f>SUM(I182:L182)</f>
        <v>0</v>
      </c>
      <c s="436"/>
      <c s="436"/>
      <c s="436"/>
      <c s="436"/>
      <c s="434">
        <f>SUM(N182:Q182)</f>
        <v>0</v>
      </c>
      <c s="436"/>
      <c s="436"/>
      <c s="436"/>
      <c s="436"/>
      <c s="434">
        <f>SUM(S182:V182)</f>
        <v>0</v>
      </c>
      <c s="436"/>
      <c s="436"/>
      <c s="436"/>
      <c s="436"/>
      <c s="436"/>
    </row>
    <row customHeight="1" ht="17.25">
      <c s="92" t="s">
        <v>1961</v>
      </c>
      <c s="436"/>
      <c s="434">
        <f>SUM(D183:G183)</f>
        <v>0</v>
      </c>
      <c s="434">
        <f>SUM(I183,N183,S183)</f>
        <v>0</v>
      </c>
      <c s="434">
        <f>SUM(J183,O183,T183)</f>
        <v>0</v>
      </c>
      <c s="434">
        <f>SUM(K183,P183,U183)</f>
        <v>0</v>
      </c>
      <c s="434">
        <f>SUM(L183,Q183,V183)</f>
        <v>0</v>
      </c>
      <c s="434">
        <f>SUM(I183:L183)</f>
        <v>0</v>
      </c>
      <c s="436"/>
      <c s="436"/>
      <c s="436"/>
      <c s="436"/>
      <c s="434">
        <f>SUM(N183:Q183)</f>
        <v>0</v>
      </c>
      <c s="436"/>
      <c s="436"/>
      <c s="436"/>
      <c s="436"/>
      <c s="434">
        <f>SUM(S183:V183)</f>
        <v>0</v>
      </c>
      <c s="436"/>
      <c s="436"/>
      <c s="436"/>
      <c s="436"/>
      <c s="436"/>
    </row>
    <row customHeight="1" ht="17.25">
      <c s="92" t="s">
        <v>1975</v>
      </c>
      <c s="436"/>
      <c s="434">
        <f>SUM(D184:G184)</f>
        <v>0</v>
      </c>
      <c s="434">
        <f>SUM(I184,N184,S184)</f>
        <v>0</v>
      </c>
      <c s="434">
        <f>SUM(J184,O184,T184)</f>
        <v>0</v>
      </c>
      <c s="434">
        <f>SUM(K184,P184,U184)</f>
        <v>0</v>
      </c>
      <c s="434">
        <f>SUM(L184,Q184,V184)</f>
        <v>0</v>
      </c>
      <c s="434">
        <f>SUM(I184:L184)</f>
        <v>0</v>
      </c>
      <c s="436"/>
      <c s="436"/>
      <c s="436"/>
      <c s="436"/>
      <c s="434">
        <f>SUM(N184:Q184)</f>
        <v>0</v>
      </c>
      <c s="436"/>
      <c s="436"/>
      <c s="436"/>
      <c s="436"/>
      <c s="434">
        <f>SUM(S184:V184)</f>
        <v>0</v>
      </c>
      <c s="436"/>
      <c s="436"/>
      <c s="436"/>
      <c s="436"/>
      <c s="436"/>
    </row>
    <row customHeight="1" ht="17.25">
      <c s="92" t="s">
        <v>1985</v>
      </c>
      <c s="436"/>
      <c s="434">
        <f>SUM(D185:G185)</f>
        <v>0</v>
      </c>
      <c s="434">
        <f>SUM(I185,N185,S185)</f>
        <v>0</v>
      </c>
      <c s="434">
        <f>SUM(J185,O185,T185)</f>
        <v>0</v>
      </c>
      <c s="434">
        <f>SUM(K185,P185,U185)</f>
        <v>0</v>
      </c>
      <c s="434">
        <f>SUM(L185,Q185,V185)</f>
        <v>0</v>
      </c>
      <c s="434">
        <f>SUM(I185:L185)</f>
        <v>0</v>
      </c>
      <c s="436"/>
      <c s="436"/>
      <c s="436"/>
      <c s="436"/>
      <c s="434">
        <f>SUM(N185:Q185)</f>
        <v>0</v>
      </c>
      <c s="436"/>
      <c s="436"/>
      <c s="436"/>
      <c s="436"/>
      <c s="434">
        <f>SUM(S185:V185)</f>
        <v>0</v>
      </c>
      <c s="436"/>
      <c s="436"/>
      <c s="436"/>
      <c s="436"/>
      <c s="436"/>
    </row>
    <row customHeight="1" ht="17.25">
      <c s="92" t="s">
        <v>1989</v>
      </c>
      <c s="436"/>
      <c s="434">
        <f>SUM(D186:G186)</f>
        <v>0</v>
      </c>
      <c s="434">
        <f>SUM(I186,N186,S186)</f>
        <v>0</v>
      </c>
      <c s="434">
        <f>SUM(J186,O186,T186)</f>
        <v>0</v>
      </c>
      <c s="434">
        <f>SUM(K186,P186,U186)</f>
        <v>0</v>
      </c>
      <c s="434">
        <f>SUM(L186,Q186,V186)</f>
        <v>0</v>
      </c>
      <c s="434">
        <f>SUM(I186:L186)</f>
        <v>0</v>
      </c>
      <c s="436"/>
      <c s="436"/>
      <c s="436"/>
      <c s="436"/>
      <c s="434">
        <f>SUM(N186:Q186)</f>
        <v>0</v>
      </c>
      <c s="436"/>
      <c s="436"/>
      <c s="436"/>
      <c s="436"/>
      <c s="434">
        <f>SUM(S186:V186)</f>
        <v>0</v>
      </c>
      <c s="436"/>
      <c s="436"/>
      <c s="436"/>
      <c s="436"/>
      <c s="436"/>
    </row>
    <row customHeight="1" ht="17.25">
      <c s="92" t="s">
        <v>2000</v>
      </c>
      <c s="436"/>
      <c s="434">
        <f>SUM(D187:G187)</f>
        <v>0</v>
      </c>
      <c s="434">
        <f>SUM(I187,N187,S187)</f>
        <v>0</v>
      </c>
      <c s="434">
        <f>SUM(J187,O187,T187)</f>
        <v>0</v>
      </c>
      <c s="434">
        <f>SUM(K187,P187,U187)</f>
        <v>0</v>
      </c>
      <c s="434">
        <f>SUM(L187,Q187,V187)</f>
        <v>0</v>
      </c>
      <c s="434">
        <f>SUM(I187:L187)</f>
        <v>0</v>
      </c>
      <c s="436"/>
      <c s="436"/>
      <c s="436"/>
      <c s="436"/>
      <c s="434">
        <f>SUM(N187:Q187)</f>
        <v>0</v>
      </c>
      <c s="436"/>
      <c s="436"/>
      <c s="436"/>
      <c s="436"/>
      <c s="434">
        <f>SUM(S187:V187)</f>
        <v>0</v>
      </c>
      <c s="436"/>
      <c s="436"/>
      <c s="436"/>
      <c s="436"/>
      <c s="436"/>
    </row>
    <row customHeight="1" ht="17.25">
      <c s="92" t="s">
        <v>2286</v>
      </c>
      <c s="436"/>
      <c s="434">
        <f>SUM(D188:G188)</f>
        <v>0</v>
      </c>
      <c s="434">
        <f>SUM(I188,N188,S188)</f>
        <v>0</v>
      </c>
      <c s="434">
        <f>SUM(J188,O188,T188)</f>
        <v>0</v>
      </c>
      <c s="434">
        <f>SUM(K188,P188,U188)</f>
        <v>0</v>
      </c>
      <c s="434">
        <f>SUM(L188,Q188,V188)</f>
        <v>0</v>
      </c>
      <c s="434">
        <f>SUM(I188:L188)</f>
        <v>0</v>
      </c>
      <c s="436"/>
      <c s="436"/>
      <c s="436"/>
      <c s="436"/>
      <c s="434">
        <f>SUM(N188:Q188)</f>
        <v>0</v>
      </c>
      <c s="436"/>
      <c s="436"/>
      <c s="436"/>
      <c s="436"/>
      <c s="434">
        <f>SUM(S188:V188)</f>
        <v>0</v>
      </c>
      <c s="436"/>
      <c s="436"/>
      <c s="436"/>
      <c s="436"/>
      <c s="436"/>
    </row>
    <row customHeight="1" ht="17.25">
      <c s="95" t="s">
        <v>2006</v>
      </c>
      <c s="434">
        <f>SUM(B190:B194)</f>
        <v>8</v>
      </c>
      <c s="434">
        <f>SUM(D189:G189)</f>
        <v>165</v>
      </c>
      <c s="434">
        <f>SUM(I189,N189,S189)</f>
        <v>162</v>
      </c>
      <c s="434">
        <f>SUM(J189,O189,T189)</f>
        <v>0</v>
      </c>
      <c s="434">
        <f>SUM(K189,P189,U189)</f>
        <v>3</v>
      </c>
      <c s="434">
        <f>SUM(L189,Q189,V189)</f>
        <v>0</v>
      </c>
      <c s="434">
        <f>SUM(I189:L189)</f>
        <v>14</v>
      </c>
      <c s="434">
        <f>SUM(I190:I194)</f>
        <v>14</v>
      </c>
      <c s="434">
        <f>SUM(J190:J194)</f>
        <v>0</v>
      </c>
      <c s="434">
        <f>SUM(K190:K194)</f>
        <v>0</v>
      </c>
      <c s="434">
        <f>SUM(L190:L194)</f>
        <v>0</v>
      </c>
      <c s="434">
        <f>SUM(N189:Q189)</f>
        <v>125</v>
      </c>
      <c s="434">
        <f>SUM(N190:N194)</f>
        <v>124</v>
      </c>
      <c s="434">
        <f>SUM(O190:O194)</f>
        <v>0</v>
      </c>
      <c s="434">
        <f>SUM(P190:P194)</f>
        <v>1</v>
      </c>
      <c s="434">
        <f>SUM(Q190:Q194)</f>
        <v>0</v>
      </c>
      <c s="434">
        <f>SUM(S189:V189)</f>
        <v>26</v>
      </c>
      <c s="434">
        <f>SUM(S190:S194)</f>
        <v>24</v>
      </c>
      <c s="434">
        <f>SUM(T190:T194)</f>
        <v>0</v>
      </c>
      <c s="434">
        <f>SUM(U190:U194)</f>
        <v>2</v>
      </c>
      <c s="434">
        <f>SUM(V190:V194)</f>
        <v>0</v>
      </c>
      <c s="434">
        <f>SUM(W190:W194)</f>
        <v>0</v>
      </c>
    </row>
    <row customHeight="1" ht="17.25">
      <c s="92" t="s">
        <v>2007</v>
      </c>
      <c s="436">
        <v>8</v>
      </c>
      <c s="434">
        <f>SUM(D190:G190)</f>
        <v>165</v>
      </c>
      <c s="434">
        <f>SUM(I190,N190,S190)</f>
        <v>162</v>
      </c>
      <c s="434">
        <f>SUM(J190,O190,T190)</f>
        <v>0</v>
      </c>
      <c s="434">
        <f>SUM(K190,P190,U190)</f>
        <v>3</v>
      </c>
      <c s="434">
        <f>SUM(L190,Q190,V190)</f>
        <v>0</v>
      </c>
      <c s="434">
        <f>SUM(I190:L190)</f>
        <v>14</v>
      </c>
      <c s="436">
        <v>14</v>
      </c>
      <c s="436"/>
      <c s="436"/>
      <c s="436"/>
      <c s="434">
        <f>SUM(N190:Q190)</f>
        <v>125</v>
      </c>
      <c s="436">
        <v>124</v>
      </c>
      <c s="436"/>
      <c s="436">
        <v>1</v>
      </c>
      <c s="436"/>
      <c s="434">
        <f>SUM(S190:V190)</f>
        <v>26</v>
      </c>
      <c s="436">
        <v>24</v>
      </c>
      <c s="436"/>
      <c s="436">
        <v>2</v>
      </c>
      <c s="436"/>
      <c s="436"/>
    </row>
    <row customHeight="1" ht="17.25">
      <c s="92" t="s">
        <v>2025</v>
      </c>
      <c s="436"/>
      <c s="434">
        <f>SUM(D191:G191)</f>
        <v>0</v>
      </c>
      <c s="434">
        <f>SUM(I191,N191,S191)</f>
        <v>0</v>
      </c>
      <c s="434">
        <f>SUM(J191,O191,T191)</f>
        <v>0</v>
      </c>
      <c s="434">
        <f>SUM(K191,P191,U191)</f>
        <v>0</v>
      </c>
      <c s="434">
        <f>SUM(L191,Q191,V191)</f>
        <v>0</v>
      </c>
      <c s="434">
        <f>SUM(I191:L191)</f>
        <v>0</v>
      </c>
      <c s="436"/>
      <c s="436"/>
      <c s="436"/>
      <c s="436"/>
      <c s="434">
        <f>SUM(N191:Q191)</f>
        <v>0</v>
      </c>
      <c s="436"/>
      <c s="436"/>
      <c s="436"/>
      <c s="436"/>
      <c s="434">
        <f>SUM(S191:V191)</f>
        <v>0</v>
      </c>
      <c s="436"/>
      <c s="436"/>
      <c s="436"/>
      <c s="436"/>
      <c s="436"/>
    </row>
    <row customHeight="1" ht="17.25">
      <c s="92" t="s">
        <v>2041</v>
      </c>
      <c s="436"/>
      <c s="434">
        <f>SUM(D192:G192)</f>
        <v>0</v>
      </c>
      <c s="434">
        <f>SUM(I192,N192,S192)</f>
        <v>0</v>
      </c>
      <c s="434">
        <f>SUM(J192,O192,T192)</f>
        <v>0</v>
      </c>
      <c s="434">
        <f>SUM(K192,P192,U192)</f>
        <v>0</v>
      </c>
      <c s="434">
        <f>SUM(L192,Q192,V192)</f>
        <v>0</v>
      </c>
      <c s="434">
        <f>SUM(I192:L192)</f>
        <v>0</v>
      </c>
      <c s="436"/>
      <c s="436"/>
      <c s="436"/>
      <c s="436"/>
      <c s="434">
        <f>SUM(N192:Q192)</f>
        <v>0</v>
      </c>
      <c s="436"/>
      <c s="436"/>
      <c s="436"/>
      <c s="436"/>
      <c s="434">
        <f>SUM(S192:V192)</f>
        <v>0</v>
      </c>
      <c s="436"/>
      <c s="436"/>
      <c s="436"/>
      <c s="436"/>
      <c s="436"/>
    </row>
    <row customHeight="1" ht="17.25">
      <c s="92" t="s">
        <v>2046</v>
      </c>
      <c s="436"/>
      <c s="434">
        <f>SUM(D193:G193)</f>
        <v>0</v>
      </c>
      <c s="434">
        <f>SUM(I193,N193,S193)</f>
        <v>0</v>
      </c>
      <c s="434">
        <f>SUM(J193,O193,T193)</f>
        <v>0</v>
      </c>
      <c s="434">
        <f>SUM(K193,P193,U193)</f>
        <v>0</v>
      </c>
      <c s="434">
        <f>SUM(L193,Q193,V193)</f>
        <v>0</v>
      </c>
      <c s="434">
        <f>SUM(I193:L193)</f>
        <v>0</v>
      </c>
      <c s="436"/>
      <c s="436"/>
      <c s="436"/>
      <c s="436"/>
      <c s="434">
        <f>SUM(N193:Q193)</f>
        <v>0</v>
      </c>
      <c s="436"/>
      <c s="436"/>
      <c s="436"/>
      <c s="436"/>
      <c s="434">
        <f>SUM(S193:V193)</f>
        <v>0</v>
      </c>
      <c s="436"/>
      <c s="436"/>
      <c s="436"/>
      <c s="436"/>
      <c s="436"/>
    </row>
    <row customHeight="1" ht="17.25">
      <c s="92" t="s">
        <v>2057</v>
      </c>
      <c s="436"/>
      <c s="434">
        <f>SUM(D194:G194)</f>
        <v>0</v>
      </c>
      <c s="434">
        <f>SUM(I194,N194,S194)</f>
        <v>0</v>
      </c>
      <c s="434">
        <f>SUM(J194,O194,T194)</f>
        <v>0</v>
      </c>
      <c s="434">
        <f>SUM(K194,P194,U194)</f>
        <v>0</v>
      </c>
      <c s="434">
        <f>SUM(L194,Q194,V194)</f>
        <v>0</v>
      </c>
      <c s="434">
        <f>SUM(I194:L194)</f>
        <v>0</v>
      </c>
      <c s="436"/>
      <c s="436"/>
      <c s="436"/>
      <c s="436"/>
      <c s="434">
        <f>SUM(N194:Q194)</f>
        <v>0</v>
      </c>
      <c s="436"/>
      <c s="436"/>
      <c s="436"/>
      <c s="436"/>
      <c s="434">
        <f>SUM(S194:V194)</f>
        <v>0</v>
      </c>
      <c s="436"/>
      <c s="436"/>
      <c s="436"/>
      <c s="436"/>
      <c s="436"/>
    </row>
    <row customHeight="1" ht="17.25">
      <c s="95" t="s">
        <v>2069</v>
      </c>
      <c s="434">
        <f>SUM(B196:B198)</f>
        <v>0</v>
      </c>
      <c s="434">
        <f>SUM(D195:G195)</f>
        <v>0</v>
      </c>
      <c s="434">
        <f>SUM(I195,N195,S195)</f>
        <v>0</v>
      </c>
      <c s="434">
        <f>SUM(J195,O195,T195)</f>
        <v>0</v>
      </c>
      <c s="434">
        <f>SUM(K195,P195,U195)</f>
        <v>0</v>
      </c>
      <c s="434">
        <f>SUM(L195,Q195,V195)</f>
        <v>0</v>
      </c>
      <c s="434">
        <f>SUM(I195:L195)</f>
        <v>0</v>
      </c>
      <c s="434">
        <f>SUM(I196:I198)</f>
        <v>0</v>
      </c>
      <c s="434">
        <f>SUM(J196:J198)</f>
        <v>0</v>
      </c>
      <c s="434">
        <f>SUM(K196:K198)</f>
        <v>0</v>
      </c>
      <c s="434">
        <f>SUM(L196:L198)</f>
        <v>0</v>
      </c>
      <c s="434">
        <f>SUM(N195:Q195)</f>
        <v>0</v>
      </c>
      <c s="434">
        <f>SUM(N196:N198)</f>
        <v>0</v>
      </c>
      <c s="434">
        <f>SUM(O196:O198)</f>
        <v>0</v>
      </c>
      <c s="434">
        <f>SUM(P196:P198)</f>
        <v>0</v>
      </c>
      <c s="434">
        <f>SUM(Q196:Q198)</f>
        <v>0</v>
      </c>
      <c s="434">
        <f>SUM(S195:V195)</f>
        <v>0</v>
      </c>
      <c s="434">
        <f>SUM(S196:S198)</f>
        <v>0</v>
      </c>
      <c s="434">
        <f>SUM(T196:T198)</f>
        <v>0</v>
      </c>
      <c s="434">
        <f>SUM(U196:U198)</f>
        <v>0</v>
      </c>
      <c s="434">
        <f>SUM(V196:V198)</f>
        <v>0</v>
      </c>
      <c s="434">
        <f>SUM(W196:W198)</f>
        <v>0</v>
      </c>
    </row>
    <row customHeight="1" ht="17.25">
      <c s="92" t="s">
        <v>2070</v>
      </c>
      <c s="436"/>
      <c s="434">
        <f>SUM(D196:G196)</f>
        <v>0</v>
      </c>
      <c s="434">
        <f>SUM(I196,N196,S196)</f>
        <v>0</v>
      </c>
      <c s="434">
        <f>SUM(J196,O196,T196)</f>
        <v>0</v>
      </c>
      <c s="434">
        <f>SUM(K196,P196,U196)</f>
        <v>0</v>
      </c>
      <c s="434">
        <f>SUM(L196,Q196,V196)</f>
        <v>0</v>
      </c>
      <c s="434">
        <f>SUM(I196:L196)</f>
        <v>0</v>
      </c>
      <c s="436"/>
      <c s="436"/>
      <c s="436"/>
      <c s="436"/>
      <c s="434">
        <f>SUM(N196:Q196)</f>
        <v>0</v>
      </c>
      <c s="436"/>
      <c s="436"/>
      <c s="436"/>
      <c s="436"/>
      <c s="434">
        <f>SUM(S196:V196)</f>
        <v>0</v>
      </c>
      <c s="436"/>
      <c s="436"/>
      <c s="436"/>
      <c s="436"/>
      <c s="436"/>
    </row>
    <row customHeight="1" ht="17.25">
      <c s="92" t="s">
        <v>2077</v>
      </c>
      <c s="436"/>
      <c s="434">
        <f>SUM(D197:G197)</f>
        <v>0</v>
      </c>
      <c s="434">
        <f>SUM(I197,N197,S197)</f>
        <v>0</v>
      </c>
      <c s="434">
        <f>SUM(J197,O197,T197)</f>
        <v>0</v>
      </c>
      <c s="434">
        <f>SUM(K197,P197,U197)</f>
        <v>0</v>
      </c>
      <c s="434">
        <f>SUM(L197,Q197,V197)</f>
        <v>0</v>
      </c>
      <c s="434">
        <f>SUM(I197:L197)</f>
        <v>0</v>
      </c>
      <c s="436"/>
      <c s="436"/>
      <c s="436"/>
      <c s="436"/>
      <c s="434">
        <f>SUM(N197:Q197)</f>
        <v>0</v>
      </c>
      <c s="436"/>
      <c s="436"/>
      <c s="436"/>
      <c s="436"/>
      <c s="434">
        <f>SUM(S197:V197)</f>
        <v>0</v>
      </c>
      <c s="436"/>
      <c s="436"/>
      <c s="436"/>
      <c s="436"/>
      <c s="436"/>
    </row>
    <row customHeight="1" ht="17.25">
      <c s="92" t="s">
        <v>2081</v>
      </c>
      <c s="436"/>
      <c s="434">
        <f>SUM(D198:G198)</f>
        <v>0</v>
      </c>
      <c s="434">
        <f>SUM(I198,N198,S198)</f>
        <v>0</v>
      </c>
      <c s="434">
        <f>SUM(J198,O198,T198)</f>
        <v>0</v>
      </c>
      <c s="434">
        <f>SUM(K198,P198,U198)</f>
        <v>0</v>
      </c>
      <c s="434">
        <f>SUM(L198,Q198,V198)</f>
        <v>0</v>
      </c>
      <c s="434">
        <f>SUM(I198:L198)</f>
        <v>0</v>
      </c>
      <c s="436"/>
      <c s="436"/>
      <c s="436"/>
      <c s="436"/>
      <c s="434">
        <f>SUM(N198:Q198)</f>
        <v>0</v>
      </c>
      <c s="436"/>
      <c s="436"/>
      <c s="436"/>
      <c s="436"/>
      <c s="434">
        <f>SUM(S198:V198)</f>
        <v>0</v>
      </c>
      <c s="436"/>
      <c s="436"/>
      <c s="436"/>
      <c s="436"/>
      <c s="436"/>
    </row>
    <row customHeight="1" ht="17.25">
      <c s="95" t="s">
        <v>2084</v>
      </c>
      <c s="434">
        <f>SUM(B200:B201)</f>
        <v>2</v>
      </c>
      <c s="434">
        <f>SUM(D199:G199)</f>
        <v>27</v>
      </c>
      <c s="434">
        <f>SUM(I199,N199,S199)</f>
        <v>27</v>
      </c>
      <c s="434">
        <f>SUM(J199,O199,T199)</f>
        <v>0</v>
      </c>
      <c s="434">
        <f>SUM(K199,P199,U199)</f>
        <v>0</v>
      </c>
      <c s="434">
        <f>SUM(L199,Q199,V199)</f>
        <v>0</v>
      </c>
      <c s="434">
        <f>SUM(I199:L199)</f>
        <v>27</v>
      </c>
      <c s="434">
        <f>SUM(I200:I201)</f>
        <v>27</v>
      </c>
      <c s="434">
        <f>SUM(J200:J201)</f>
        <v>0</v>
      </c>
      <c s="434">
        <f>SUM(K200:K201)</f>
        <v>0</v>
      </c>
      <c s="434">
        <f>SUM(L200:L201)</f>
        <v>0</v>
      </c>
      <c s="434">
        <f>SUM(N199:Q199)</f>
        <v>0</v>
      </c>
      <c s="434">
        <f>SUM(N200:N201)</f>
        <v>0</v>
      </c>
      <c s="434">
        <f>SUM(O200:O201)</f>
        <v>0</v>
      </c>
      <c s="434">
        <f>SUM(P200:P201)</f>
        <v>0</v>
      </c>
      <c s="434">
        <f>SUM(Q200:Q201)</f>
        <v>0</v>
      </c>
      <c s="434">
        <f>SUM(S199:V199)</f>
        <v>0</v>
      </c>
      <c s="434">
        <f>SUM(S200:S201)</f>
        <v>0</v>
      </c>
      <c s="434">
        <f>SUM(T200:T201)</f>
        <v>0</v>
      </c>
      <c s="434">
        <f>SUM(U200:U201)</f>
        <v>0</v>
      </c>
      <c s="434">
        <f>SUM(V200:V201)</f>
        <v>0</v>
      </c>
      <c s="434">
        <f>SUM(W200:W201)</f>
        <v>0</v>
      </c>
    </row>
    <row customHeight="1" ht="17.25">
      <c s="92" t="s">
        <v>2085</v>
      </c>
      <c s="436">
        <v>1</v>
      </c>
      <c s="434">
        <f>SUM(D200:G200)</f>
        <v>22</v>
      </c>
      <c s="434">
        <f>SUM(I200,N200,S200)</f>
        <v>22</v>
      </c>
      <c s="434">
        <f>SUM(J200,O200,T200)</f>
        <v>0</v>
      </c>
      <c s="434">
        <f>SUM(K200,P200,U200)</f>
        <v>0</v>
      </c>
      <c s="434">
        <f>SUM(L200,Q200,V200)</f>
        <v>0</v>
      </c>
      <c s="434">
        <f>SUM(I200:L200)</f>
        <v>22</v>
      </c>
      <c s="436">
        <v>22</v>
      </c>
      <c s="436"/>
      <c s="436"/>
      <c s="436"/>
      <c s="434">
        <f>SUM(N200:Q200)</f>
        <v>0</v>
      </c>
      <c s="436"/>
      <c s="436"/>
      <c s="436"/>
      <c s="436"/>
      <c s="434">
        <f>SUM(S200:V200)</f>
        <v>0</v>
      </c>
      <c s="436"/>
      <c s="436"/>
      <c s="436"/>
      <c s="436"/>
      <c s="436"/>
    </row>
    <row customHeight="1" ht="17.25">
      <c s="92" t="s">
        <v>2100</v>
      </c>
      <c s="436">
        <v>1</v>
      </c>
      <c s="434">
        <f>SUM(D201:G201)</f>
        <v>5</v>
      </c>
      <c s="434">
        <f>SUM(I201,N201,S201)</f>
        <v>5</v>
      </c>
      <c s="434">
        <f>SUM(J201,O201,T201)</f>
        <v>0</v>
      </c>
      <c s="434">
        <f>SUM(K201,P201,U201)</f>
        <v>0</v>
      </c>
      <c s="434">
        <f>SUM(L201,Q201,V201)</f>
        <v>0</v>
      </c>
      <c s="434">
        <f>SUM(I201:L201)</f>
        <v>5</v>
      </c>
      <c s="436">
        <v>5</v>
      </c>
      <c s="436"/>
      <c s="436"/>
      <c s="436"/>
      <c s="434">
        <f>SUM(N201:Q201)</f>
        <v>0</v>
      </c>
      <c s="436"/>
      <c s="436"/>
      <c s="436"/>
      <c s="436"/>
      <c s="434">
        <f>SUM(S201:V201)</f>
        <v>0</v>
      </c>
      <c s="436"/>
      <c s="436"/>
      <c s="436"/>
      <c s="436"/>
      <c s="436"/>
    </row>
    <row customHeight="1" ht="17.25">
      <c s="91" t="s">
        <v>2117</v>
      </c>
      <c s="434">
        <f>SUM(B203:B206)</f>
        <v>1</v>
      </c>
      <c s="434">
        <f>SUM(D202:G202)</f>
        <v>27</v>
      </c>
      <c s="434">
        <f>SUM(I202,N202,S202)</f>
        <v>27</v>
      </c>
      <c s="434">
        <f>SUM(J202,O202,T202)</f>
        <v>0</v>
      </c>
      <c s="434">
        <f>SUM(K202,P202,U202)</f>
        <v>0</v>
      </c>
      <c s="434">
        <f>SUM(L202,Q202,V202)</f>
        <v>0</v>
      </c>
      <c s="434">
        <f>SUM(I202:L202)</f>
        <v>0</v>
      </c>
      <c s="434">
        <f>SUM(I203:I206)</f>
        <v>0</v>
      </c>
      <c s="434">
        <f>SUM(J203:J206)</f>
        <v>0</v>
      </c>
      <c s="434">
        <f>SUM(K203:K206)</f>
        <v>0</v>
      </c>
      <c s="434">
        <f>SUM(L203:L206)</f>
        <v>0</v>
      </c>
      <c s="434">
        <f>SUM(N202:Q202)</f>
        <v>27</v>
      </c>
      <c s="434">
        <f>SUM(N203:N206)</f>
        <v>27</v>
      </c>
      <c s="434">
        <f>SUM(O203:O206)</f>
        <v>0</v>
      </c>
      <c s="434">
        <f>SUM(P203:P206)</f>
        <v>0</v>
      </c>
      <c s="434">
        <f>SUM(Q203:Q206)</f>
        <v>0</v>
      </c>
      <c s="434">
        <f>SUM(S202:V202)</f>
        <v>0</v>
      </c>
      <c s="434">
        <f>SUM(S203:S206)</f>
        <v>0</v>
      </c>
      <c s="434">
        <f>SUM(T203:T206)</f>
        <v>0</v>
      </c>
      <c s="434">
        <f>SUM(U203:U206)</f>
        <v>0</v>
      </c>
      <c s="434">
        <f>SUM(V203:V206)</f>
        <v>0</v>
      </c>
      <c s="434">
        <f>SUM(W203:W206)</f>
        <v>0</v>
      </c>
    </row>
    <row customHeight="1" ht="17.25">
      <c s="92" t="s">
        <v>2670</v>
      </c>
      <c s="436"/>
      <c s="434">
        <f>SUM(D203:G203)</f>
        <v>0</v>
      </c>
      <c s="434">
        <f>SUM(I203,N203,S203)</f>
        <v>0</v>
      </c>
      <c s="434">
        <f>SUM(J203,O203,T203)</f>
        <v>0</v>
      </c>
      <c s="434">
        <f>SUM(K203,P203,U203)</f>
        <v>0</v>
      </c>
      <c s="434">
        <f>SUM(L203,Q203,V203)</f>
        <v>0</v>
      </c>
      <c s="434">
        <f>SUM(I203:L203)</f>
        <v>0</v>
      </c>
      <c s="436"/>
      <c s="436"/>
      <c s="436"/>
      <c s="436"/>
      <c s="434">
        <f>SUM(N203:Q203)</f>
        <v>0</v>
      </c>
      <c s="436"/>
      <c s="436"/>
      <c s="436"/>
      <c s="436"/>
      <c s="434">
        <f>SUM(S203:V203)</f>
        <v>0</v>
      </c>
      <c s="436"/>
      <c s="436"/>
      <c s="436"/>
      <c s="436"/>
      <c s="436"/>
    </row>
    <row customHeight="1" ht="17.25">
      <c s="92" t="s">
        <v>2118</v>
      </c>
      <c s="436"/>
      <c s="434">
        <f>SUM(D204:G204)</f>
        <v>0</v>
      </c>
      <c s="434">
        <f>SUM(I204,N204,S204)</f>
        <v>0</v>
      </c>
      <c s="434">
        <f>SUM(J204,O204,T204)</f>
        <v>0</v>
      </c>
      <c s="434">
        <f>SUM(K204,P204,U204)</f>
        <v>0</v>
      </c>
      <c s="434">
        <f>SUM(L204,Q204,V204)</f>
        <v>0</v>
      </c>
      <c s="434">
        <f>SUM(I204:L204)</f>
        <v>0</v>
      </c>
      <c s="436"/>
      <c s="436"/>
      <c s="436"/>
      <c s="436"/>
      <c s="434">
        <f>SUM(N204:Q204)</f>
        <v>0</v>
      </c>
      <c s="436"/>
      <c s="436"/>
      <c s="436"/>
      <c s="436"/>
      <c s="434">
        <f>SUM(S204:V204)</f>
        <v>0</v>
      </c>
      <c s="436"/>
      <c s="436"/>
      <c s="436"/>
      <c s="436"/>
      <c s="436"/>
    </row>
    <row customHeight="1" ht="17.25">
      <c s="92" t="s">
        <v>2657</v>
      </c>
      <c s="436"/>
      <c s="434">
        <f>SUM(D205:G205)</f>
        <v>0</v>
      </c>
      <c s="434">
        <f>SUM(I205,N205,S205)</f>
        <v>0</v>
      </c>
      <c s="434">
        <f>SUM(J205,O205,T205)</f>
        <v>0</v>
      </c>
      <c s="434">
        <f>SUM(K205,P205,U205)</f>
        <v>0</v>
      </c>
      <c s="434">
        <f>SUM(L205,Q205,V205)</f>
        <v>0</v>
      </c>
      <c s="434">
        <f>SUM(I205:L205)</f>
        <v>0</v>
      </c>
      <c s="436"/>
      <c s="436"/>
      <c s="436"/>
      <c s="436"/>
      <c s="434">
        <f>SUM(N205:Q205)</f>
        <v>0</v>
      </c>
      <c s="436"/>
      <c s="436"/>
      <c s="436"/>
      <c s="436"/>
      <c s="434">
        <f>SUM(S205:V205)</f>
        <v>0</v>
      </c>
      <c s="436"/>
      <c s="436"/>
      <c s="436"/>
      <c s="436"/>
      <c s="436"/>
    </row>
    <row customHeight="1" ht="17.25">
      <c s="92" t="s">
        <v>2121</v>
      </c>
      <c s="436">
        <v>1</v>
      </c>
      <c s="434">
        <f>SUM(D206:G206)</f>
        <v>27</v>
      </c>
      <c s="434">
        <f>SUM(I206,N206,S206)</f>
        <v>27</v>
      </c>
      <c s="434">
        <f>SUM(J206,O206,T206)</f>
        <v>0</v>
      </c>
      <c s="434">
        <f>SUM(K206,P206,U206)</f>
        <v>0</v>
      </c>
      <c s="434">
        <f>SUM(L206,Q206,V206)</f>
        <v>0</v>
      </c>
      <c s="434">
        <f>SUM(I206:L206)</f>
        <v>0</v>
      </c>
      <c s="436"/>
      <c s="436"/>
      <c s="436"/>
      <c s="436"/>
      <c s="434">
        <f>SUM(N206:Q206)</f>
        <v>27</v>
      </c>
      <c s="436">
        <v>27</v>
      </c>
      <c s="436"/>
      <c s="436"/>
      <c s="436"/>
      <c s="434">
        <f>SUM(S206:V206)</f>
        <v>0</v>
      </c>
      <c s="436"/>
      <c s="436"/>
      <c s="436"/>
      <c s="436"/>
      <c s="436"/>
    </row>
  </sheetData>
  <sheetProtection autoFilter="0" sort="1" allowResizeRows="1" allowResizeColumns="1" objects="1" allowDragInsertRows="1" allowDragInsertColumns="1" insertRows="1" insertColumns="1" deleteRows="1" deleteColumns="1"/>
  <mergeCells count="16">
    <mergeCell ref="A4:A6"/>
    <mergeCell ref="W4:W6"/>
    <mergeCell ref="C4:G4"/>
    <mergeCell ref="C5:C6"/>
    <mergeCell ref="B4:B6"/>
    <mergeCell ref="D5:D6"/>
    <mergeCell ref="E5:E6"/>
    <mergeCell ref="F5:F6"/>
    <mergeCell ref="H4:V4"/>
    <mergeCell ref="M5:Q5"/>
    <mergeCell ref="H5:L5"/>
    <mergeCell ref="G5:G6"/>
    <mergeCell ref="R5:V5"/>
    <mergeCell ref="A1:W1"/>
    <mergeCell ref="A2:W2"/>
    <mergeCell ref="A3:W3"/>
  </mergeCells>
  <dataValidations count="1">
    <dataValidation type="decimal" allowBlank="1" showInputMessage="1" showErrorMessage="1" sqref="B7:W206">
      <formula1>-99999999999999</formula1>
      <formula2>99999999999999</formula2>
    </dataValidation>
  </dataValidations>
  <printOptions gridLines="1"/>
  <pageMargins left="3.00" right="2.00" top="1.00" bottom="1.00" header="0.00" footer="0.00"/>
  <pageSetup scale="65" pageOrder="downThenOver" orientation="landscape" blackAndWhite="1"/>
  <headerFooter>
    <oddHeader>&amp;L&amp;C@$&amp;R</oddHeader>
    <oddFooter>&amp;L&amp;C@&amp;- &amp;P&amp;-$&amp;R</oddFooter>
    <evenHeader>&amp;L&amp;C@$&amp;R</evenHeader>
    <evenFooter>&amp;L&amp;C@&amp;- &amp;P&amp;-$&amp;R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2D746-E588-54F8-DDF8-4ECCE30ED6B8}" mc:Ignorable="x14ac">
  <dimension ref="A1:B68"/>
  <sheetViews>
    <sheetView defaultGridColor="0" colorId="8" topLeftCell="A1" showGridLines="0" workbookViewId="0" showZeros="0">
      <selection activeCell="A1" sqref="A1:B1"/>
    </sheetView>
  </sheetViews>
  <sheetFormatPr defaultColWidth="9.125" customHeight="1" defaultRowHeight="12.75"/>
  <cols>
    <col min="1" max="1" style="262" width="46.50390625" customWidth="1"/>
    <col min="2" max="2" style="262" width="24.25390625" customWidth="1"/>
  </cols>
  <sheetData>
    <row customHeight="1" ht="33.75">
      <c s="288" t="str">
        <f>'##BASEINFO'!$B$2&amp;"度"&amp;'##BASEINFO'!$B$7&amp;" 相关指标录入表"</f>
        <v>2010年度芷江侗族自治县 相关指标录入表</v>
      </c>
      <c s="71"/>
    </row>
    <row customHeight="1" ht="17.25">
      <c s="70" t="s">
        <v>203</v>
      </c>
      <c s="70"/>
    </row>
    <row customHeight="1" ht="17.25">
      <c s="70" t="s">
        <v>206</v>
      </c>
      <c s="70"/>
    </row>
    <row customHeight="1" ht="17.25">
      <c s="75" t="s">
        <v>3171</v>
      </c>
      <c s="94" t="s">
        <v>3130</v>
      </c>
    </row>
    <row customHeight="1" ht="17.25">
      <c s="92" t="s">
        <v>3172</v>
      </c>
      <c s="327">
        <f>SUM(B6:B9)</f>
        <v>7848</v>
      </c>
    </row>
    <row customHeight="1" ht="17.25">
      <c s="92" t="s">
        <v>3173</v>
      </c>
      <c s="297">
        <v>5882</v>
      </c>
    </row>
    <row customHeight="1" ht="17.25">
      <c s="92" t="s">
        <v>3174</v>
      </c>
      <c s="297">
        <v>16</v>
      </c>
    </row>
    <row customHeight="1" ht="17.25">
      <c s="92" t="s">
        <v>3175</v>
      </c>
      <c s="297">
        <v>883</v>
      </c>
    </row>
    <row customHeight="1" ht="17.25">
      <c s="92" t="s">
        <v>3176</v>
      </c>
      <c s="297">
        <v>1067</v>
      </c>
    </row>
    <row customHeight="1" ht="17.25">
      <c s="92" t="s">
        <v>3177</v>
      </c>
      <c s="293">
        <f>SUM(B11:B26)</f>
        <v>2093</v>
      </c>
    </row>
    <row customHeight="1" ht="17.25">
      <c s="92" t="s">
        <v>212</v>
      </c>
      <c s="331">
        <v>490</v>
      </c>
    </row>
    <row customHeight="1" ht="17.25">
      <c s="92" t="s">
        <v>261</v>
      </c>
      <c s="331">
        <v>1195</v>
      </c>
    </row>
    <row customHeight="1" ht="17.25">
      <c s="92" t="s">
        <v>270</v>
      </c>
      <c s="331">
        <v>177</v>
      </c>
    </row>
    <row customHeight="1" ht="17.25">
      <c s="92" t="s">
        <v>3178</v>
      </c>
      <c s="331">
        <v>213</v>
      </c>
    </row>
    <row customHeight="1" ht="17.25">
      <c s="92" t="s">
        <v>430</v>
      </c>
      <c s="331">
        <v>18</v>
      </c>
    </row>
    <row customHeight="1" ht="17.25">
      <c s="92" t="s">
        <v>434</v>
      </c>
      <c s="331"/>
    </row>
    <row customHeight="1" ht="17.25">
      <c s="92" t="s">
        <v>443</v>
      </c>
      <c s="331"/>
    </row>
    <row customHeight="1" ht="17.25">
      <c s="92" t="s">
        <v>454</v>
      </c>
      <c s="331"/>
    </row>
    <row customHeight="1" ht="17.25">
      <c s="92" t="s">
        <v>463</v>
      </c>
      <c s="331"/>
    </row>
    <row customHeight="1" ht="17.25">
      <c s="92" t="s">
        <v>469</v>
      </c>
      <c s="331"/>
    </row>
    <row customHeight="1" ht="17.25">
      <c s="92" t="s">
        <v>478</v>
      </c>
      <c s="331"/>
    </row>
    <row customHeight="1" ht="17.25">
      <c s="92" t="s">
        <v>3179</v>
      </c>
      <c s="331"/>
    </row>
    <row customHeight="1" ht="17.25">
      <c s="92" t="s">
        <v>3180</v>
      </c>
      <c s="331"/>
    </row>
    <row customHeight="1" ht="17.25">
      <c s="92" t="s">
        <v>3181</v>
      </c>
      <c s="331"/>
    </row>
    <row customHeight="1" ht="17.25">
      <c s="92" t="s">
        <v>2251</v>
      </c>
      <c s="331"/>
    </row>
    <row customHeight="1" ht="17.25">
      <c s="92" t="s">
        <v>516</v>
      </c>
      <c s="331"/>
    </row>
    <row customHeight="1" ht="17.25">
      <c s="92" t="s">
        <v>3182</v>
      </c>
      <c s="293">
        <f>SUM(B28:B43)</f>
        <v>0</v>
      </c>
    </row>
    <row customHeight="1" ht="17.25">
      <c s="92" t="s">
        <v>212</v>
      </c>
      <c s="331"/>
    </row>
    <row customHeight="1" ht="17.25">
      <c s="92" t="s">
        <v>261</v>
      </c>
      <c s="331"/>
    </row>
    <row customHeight="1" ht="17.25">
      <c s="92" t="s">
        <v>270</v>
      </c>
      <c s="331"/>
    </row>
    <row customHeight="1" ht="17.25">
      <c s="92" t="s">
        <v>3178</v>
      </c>
      <c s="331"/>
    </row>
    <row customHeight="1" ht="17.25">
      <c s="92" t="s">
        <v>430</v>
      </c>
      <c s="331"/>
    </row>
    <row customHeight="1" ht="17.25">
      <c s="92" t="s">
        <v>434</v>
      </c>
      <c s="331"/>
    </row>
    <row customHeight="1" ht="17.25">
      <c s="92" t="s">
        <v>443</v>
      </c>
      <c s="331"/>
    </row>
    <row customHeight="1" ht="17.25">
      <c s="92" t="s">
        <v>454</v>
      </c>
      <c s="331"/>
    </row>
    <row customHeight="1" ht="17.25">
      <c s="92" t="s">
        <v>463</v>
      </c>
      <c s="331"/>
    </row>
    <row customHeight="1" ht="17.25">
      <c s="92" t="s">
        <v>469</v>
      </c>
      <c s="331"/>
    </row>
    <row customHeight="1" ht="17.25">
      <c s="92" t="s">
        <v>478</v>
      </c>
      <c s="331"/>
    </row>
    <row customHeight="1" ht="17.25">
      <c s="92" t="s">
        <v>3179</v>
      </c>
      <c s="331"/>
    </row>
    <row customHeight="1" ht="17.25">
      <c s="92" t="s">
        <v>3180</v>
      </c>
      <c s="331"/>
    </row>
    <row customHeight="1" ht="17.25">
      <c s="92" t="s">
        <v>3181</v>
      </c>
      <c s="331"/>
    </row>
    <row customHeight="1" ht="17.25">
      <c s="92" t="s">
        <v>2251</v>
      </c>
      <c s="331"/>
    </row>
    <row customHeight="1" ht="17.25">
      <c s="92" t="s">
        <v>516</v>
      </c>
      <c s="331"/>
    </row>
    <row customHeight="1" ht="17.25">
      <c s="92" t="s">
        <v>3183</v>
      </c>
      <c s="331">
        <v>1100</v>
      </c>
    </row>
    <row customHeight="1" ht="17.25">
      <c s="92" t="s">
        <v>3184</v>
      </c>
      <c s="333">
        <f>L03!B42</f>
        <v>0</v>
      </c>
    </row>
    <row customHeight="1" ht="17.25">
      <c s="92" t="s">
        <v>3185</v>
      </c>
      <c s="293">
        <f>L03!B44</f>
        <v>1600</v>
      </c>
    </row>
    <row customHeight="1" ht="17.25">
      <c s="92" t="s">
        <v>3186</v>
      </c>
      <c s="293">
        <f>L03!D44</f>
        <v>0</v>
      </c>
    </row>
    <row customHeight="1" ht="17.25">
      <c s="92" t="s">
        <v>3187</v>
      </c>
      <c s="293">
        <f>L03!D42</f>
        <v>0</v>
      </c>
    </row>
    <row customHeight="1" ht="17.25">
      <c s="92" t="s">
        <v>3188</v>
      </c>
      <c s="293">
        <f>SUM(B44:B46)-SUM(B47:B48)</f>
        <v>2700</v>
      </c>
    </row>
    <row customHeight="1" ht="17.25">
      <c s="92" t="s">
        <v>3189</v>
      </c>
      <c s="297">
        <v>10482</v>
      </c>
    </row>
    <row customHeight="1" ht="17.25">
      <c s="92" t="s">
        <v>3190</v>
      </c>
      <c s="297">
        <v>9487</v>
      </c>
    </row>
    <row customHeight="1" ht="17.25">
      <c s="92" t="s">
        <v>3191</v>
      </c>
      <c s="297">
        <v>8722</v>
      </c>
    </row>
    <row customHeight="1" ht="17.25">
      <c s="92" t="s">
        <v>3190</v>
      </c>
      <c s="301">
        <v>8216</v>
      </c>
    </row>
    <row customHeight="1" ht="17.25">
      <c s="92" t="s">
        <v>3192</v>
      </c>
      <c s="331">
        <v>7580</v>
      </c>
    </row>
    <row customHeight="1" ht="17.25">
      <c s="92" t="s">
        <v>3190</v>
      </c>
      <c s="331">
        <v>6764</v>
      </c>
    </row>
    <row customHeight="1" ht="17.25">
      <c s="211" t="s">
        <v>3193</v>
      </c>
      <c s="331">
        <v>5272</v>
      </c>
    </row>
    <row customHeight="1" ht="17.25">
      <c s="92" t="s">
        <v>3190</v>
      </c>
      <c s="331">
        <v>4907</v>
      </c>
    </row>
    <row customHeight="1" ht="17.25">
      <c s="211" t="s">
        <v>3194</v>
      </c>
      <c s="297">
        <v>2778</v>
      </c>
    </row>
    <row customHeight="1" ht="17.25">
      <c s="211" t="s">
        <v>3195</v>
      </c>
      <c s="297">
        <v>4907</v>
      </c>
    </row>
    <row customHeight="1" ht="17.25">
      <c s="92" t="s">
        <v>3196</v>
      </c>
      <c s="331">
        <v>46246</v>
      </c>
    </row>
    <row customHeight="1" ht="17.25">
      <c s="211" t="s">
        <v>3197</v>
      </c>
      <c s="331"/>
    </row>
    <row customHeight="1" ht="17.25">
      <c s="92" t="s">
        <v>3198</v>
      </c>
      <c s="297">
        <v>46246</v>
      </c>
    </row>
    <row customHeight="1" ht="17.25">
      <c s="92" t="s">
        <v>3199</v>
      </c>
      <c s="331">
        <v>477491</v>
      </c>
    </row>
    <row customHeight="1" ht="17.25">
      <c s="193" t="s">
        <v>3200</v>
      </c>
      <c s="437">
        <v>39</v>
      </c>
    </row>
    <row customHeight="1" ht="17.25">
      <c s="193" t="s">
        <v>3201</v>
      </c>
      <c s="437">
        <v>23760</v>
      </c>
    </row>
    <row customHeight="1" ht="17.25">
      <c s="92" t="s">
        <v>3202</v>
      </c>
      <c s="444">
        <f>IF(B64=0,0,B65*15/B64/10000)</f>
        <v>0.913846153846154</v>
      </c>
    </row>
    <row customHeight="1" ht="17.25">
      <c s="92" t="s">
        <v>3203</v>
      </c>
      <c s="437">
        <v>10601</v>
      </c>
    </row>
    <row customHeight="1" ht="17.25">
      <c s="92" t="s">
        <v>3204</v>
      </c>
      <c s="437">
        <v>3513</v>
      </c>
    </row>
  </sheetData>
  <sheetProtection autoFilter="0" sort="1" allowResizeRows="1" allowResizeColumns="1" objects="1" allowDragInsertRows="1" allowDragInsertColumns="1" insertRows="1" insertColumns="1" deleteRows="1" deleteColumns="1"/>
  <mergeCells count="3">
    <mergeCell ref="A1:B1"/>
    <mergeCell ref="A2:B2"/>
    <mergeCell ref="A3:B3"/>
  </mergeCells>
  <dataValidations count="1">
    <dataValidation type="decimal" allowBlank="1" showInputMessage="1" showErrorMessage="1" sqref="B5:B68">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CFBD8-EF0A-9B58-95B8-80DEF992C438}"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262" width="22.1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r="B8" s="50"/>
      <c s="50"/>
      <c s="50"/>
      <c s="50"/>
    </row>
    <row customHeight="1" ht="42.75">
      <c s="68" t="s">
        <v>205</v>
      </c>
      <c s="68"/>
      <c s="68"/>
      <c s="68"/>
      <c s="68"/>
    </row>
    <row customHeight="1" ht="19.5">
      <c s="65"/>
      <c s="65"/>
      <c s="65"/>
      <c s="65"/>
      <c s="65"/>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50" footer="0.5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91866-0D1F-1721-6029-208EDC6C7CC2}" mc:Ignorable="x14ac">
  <dimension ref="A1:C837"/>
  <sheetViews>
    <sheetView defaultGridColor="0" colorId="8" topLeftCell="A798" showGridLines="0" workbookViewId="0" showZeros="0">
      <selection activeCell="A1" sqref="A1:C1"/>
    </sheetView>
  </sheetViews>
  <sheetFormatPr defaultColWidth="9.125" customHeight="1" defaultRowHeight="12.75"/>
  <cols>
    <col min="1" max="1" style="262" width="9.50390625" customWidth="1"/>
    <col min="2" max="2" style="311" width="51.875" customWidth="1"/>
    <col min="3" max="3" style="262" width="22.50390625" customWidth="1"/>
  </cols>
  <sheetData>
    <row customHeight="1" ht="33.75">
      <c s="288" t="str">
        <f>'##BASEINFO'!$B$2&amp;"度"&amp;'##BASEINFO'!$B$7&amp;"一般预算收入决算录入表"</f>
        <v>2010年度芷江侗族自治县一般预算收入决算录入表</v>
      </c>
      <c s="71"/>
      <c s="71"/>
    </row>
    <row customHeight="1" ht="17.25">
      <c s="70" t="s">
        <v>167</v>
      </c>
      <c s="70"/>
      <c s="70"/>
    </row>
    <row customHeight="1" ht="17.25">
      <c s="70" t="s">
        <v>206</v>
      </c>
      <c s="70"/>
      <c s="70"/>
    </row>
    <row customHeight="1" ht="17.25">
      <c s="75" t="s">
        <v>207</v>
      </c>
      <c s="75" t="s">
        <v>208</v>
      </c>
      <c s="75" t="s">
        <v>209</v>
      </c>
    </row>
    <row customHeight="1" ht="17.25">
      <c s="75"/>
      <c s="155" t="s">
        <v>210</v>
      </c>
      <c s="293">
        <f>SUM(C6,C328)</f>
        <v>18477</v>
      </c>
    </row>
    <row customHeight="1" ht="17.25">
      <c s="76">
        <v>101</v>
      </c>
      <c s="210" t="s">
        <v>211</v>
      </c>
      <c s="293">
        <f>SUM(C7,C36,C56,C65,C174,C235,C241,C245,C254,C265,C274,C280,C289,C298,C301,C304,C307,C317,C321,C324,C327)</f>
        <v>12794</v>
      </c>
    </row>
    <row customHeight="1" ht="17.25">
      <c s="76">
        <v>10101</v>
      </c>
      <c s="210" t="s">
        <v>212</v>
      </c>
      <c s="293">
        <f>SUM(C8,C27,C33)</f>
        <v>1471</v>
      </c>
    </row>
    <row customHeight="1" ht="17.25">
      <c s="76">
        <v>1010101</v>
      </c>
      <c s="210" t="s">
        <v>213</v>
      </c>
      <c s="293">
        <f>SUM(C9:C26)</f>
        <v>1471</v>
      </c>
    </row>
    <row customHeight="1" ht="17.25">
      <c s="76">
        <v>101010101</v>
      </c>
      <c s="142" t="s">
        <v>214</v>
      </c>
      <c s="297">
        <v>169</v>
      </c>
    </row>
    <row customHeight="1" ht="17.25">
      <c s="76">
        <v>101010102</v>
      </c>
      <c s="142" t="s">
        <v>215</v>
      </c>
      <c s="297">
        <v>12</v>
      </c>
    </row>
    <row customHeight="1" ht="17.25">
      <c s="76">
        <v>101010103</v>
      </c>
      <c s="142" t="s">
        <v>216</v>
      </c>
      <c s="297">
        <v>963</v>
      </c>
    </row>
    <row customHeight="1" ht="17.25">
      <c s="76">
        <v>101010104</v>
      </c>
      <c s="142" t="s">
        <v>217</v>
      </c>
      <c s="297"/>
    </row>
    <row customHeight="1" ht="17.25">
      <c s="76">
        <v>101010105</v>
      </c>
      <c s="142" t="s">
        <v>218</v>
      </c>
      <c s="297">
        <v>30</v>
      </c>
    </row>
    <row customHeight="1" ht="17.25">
      <c s="76">
        <v>101010106</v>
      </c>
      <c s="142" t="s">
        <v>219</v>
      </c>
      <c s="297">
        <v>180</v>
      </c>
    </row>
    <row customHeight="1" ht="17.25">
      <c s="76">
        <v>101010119</v>
      </c>
      <c s="142" t="s">
        <v>220</v>
      </c>
      <c s="297">
        <v>133</v>
      </c>
    </row>
    <row customHeight="1" ht="17.25">
      <c s="76">
        <v>101010120</v>
      </c>
      <c s="142" t="s">
        <v>221</v>
      </c>
      <c s="297">
        <v>1</v>
      </c>
    </row>
    <row customHeight="1" ht="17.25">
      <c s="76">
        <v>101010121</v>
      </c>
      <c s="142" t="s">
        <v>222</v>
      </c>
      <c s="297"/>
    </row>
    <row customHeight="1" ht="17.25">
      <c s="76">
        <v>101010122</v>
      </c>
      <c s="142" t="s">
        <v>223</v>
      </c>
      <c s="297"/>
    </row>
    <row customHeight="1" ht="17.25">
      <c s="76">
        <v>101010123</v>
      </c>
      <c s="142" t="s">
        <v>224</v>
      </c>
      <c s="297"/>
    </row>
    <row customHeight="1" ht="17.25">
      <c s="76">
        <v>101010124</v>
      </c>
      <c s="142" t="s">
        <v>225</v>
      </c>
      <c s="297"/>
    </row>
    <row customHeight="1" ht="17.25">
      <c s="76">
        <v>101010125</v>
      </c>
      <c s="142" t="s">
        <v>226</v>
      </c>
      <c s="297"/>
    </row>
    <row customHeight="1" ht="17.25">
      <c s="76">
        <v>101010126</v>
      </c>
      <c s="142" t="s">
        <v>227</v>
      </c>
      <c s="297">
        <v>-5</v>
      </c>
    </row>
    <row customHeight="1" ht="17.25">
      <c s="76">
        <v>101010150</v>
      </c>
      <c s="142" t="s">
        <v>228</v>
      </c>
      <c s="297">
        <v>-12</v>
      </c>
    </row>
    <row customHeight="1" ht="17.25">
      <c s="76">
        <v>101010151</v>
      </c>
      <c s="142" t="s">
        <v>229</v>
      </c>
      <c s="297"/>
    </row>
    <row customHeight="1" ht="17.25">
      <c s="76">
        <v>101010152</v>
      </c>
      <c s="142" t="s">
        <v>230</v>
      </c>
      <c s="297"/>
    </row>
    <row customHeight="1" ht="17.25">
      <c s="76">
        <v>101010153</v>
      </c>
      <c s="142" t="s">
        <v>231</v>
      </c>
      <c s="297"/>
    </row>
    <row customHeight="1" ht="17.25">
      <c s="76">
        <v>1010102</v>
      </c>
      <c s="210" t="s">
        <v>232</v>
      </c>
      <c s="293">
        <f>SUM(C28:C32)</f>
        <v>0</v>
      </c>
    </row>
    <row customHeight="1" ht="17.25">
      <c s="76">
        <v>101010201</v>
      </c>
      <c s="142" t="s">
        <v>233</v>
      </c>
      <c s="297"/>
    </row>
    <row customHeight="1" ht="17.25">
      <c s="76">
        <v>101010202</v>
      </c>
      <c s="142" t="s">
        <v>234</v>
      </c>
      <c s="297"/>
    </row>
    <row customHeight="1" ht="17.25">
      <c s="76">
        <v>101010220</v>
      </c>
      <c s="142" t="s">
        <v>235</v>
      </c>
      <c s="297"/>
    </row>
    <row customHeight="1" ht="17.25">
      <c s="76">
        <v>101010221</v>
      </c>
      <c s="142" t="s">
        <v>236</v>
      </c>
      <c s="297"/>
    </row>
    <row customHeight="1" ht="17.25">
      <c s="76">
        <v>101010222</v>
      </c>
      <c s="142" t="s">
        <v>237</v>
      </c>
      <c s="297"/>
    </row>
    <row customHeight="1" ht="17.25">
      <c s="76">
        <v>1010103</v>
      </c>
      <c s="210" t="s">
        <v>238</v>
      </c>
      <c s="293">
        <f>SUM(C34:C35)</f>
        <v>0</v>
      </c>
    </row>
    <row customHeight="1" ht="17.25">
      <c s="76">
        <v>101010301</v>
      </c>
      <c s="142" t="s">
        <v>239</v>
      </c>
      <c s="297"/>
    </row>
    <row customHeight="1" ht="17.25">
      <c s="76">
        <v>101010302</v>
      </c>
      <c s="142" t="s">
        <v>240</v>
      </c>
      <c s="297"/>
    </row>
    <row customHeight="1" ht="17.25">
      <c s="76">
        <v>10102</v>
      </c>
      <c s="210" t="s">
        <v>241</v>
      </c>
      <c s="293">
        <f>SUM(C37,C49,C55)</f>
        <v>0</v>
      </c>
    </row>
    <row customHeight="1" ht="17.25">
      <c s="76">
        <v>1010201</v>
      </c>
      <c s="210" t="s">
        <v>242</v>
      </c>
      <c s="293">
        <f>SUM(C38:C48)</f>
        <v>0</v>
      </c>
    </row>
    <row customHeight="1" ht="17.25">
      <c s="76">
        <v>101020101</v>
      </c>
      <c s="142" t="s">
        <v>243</v>
      </c>
      <c s="297"/>
    </row>
    <row customHeight="1" ht="17.25">
      <c s="76">
        <v>101020102</v>
      </c>
      <c s="142" t="s">
        <v>244</v>
      </c>
      <c s="297"/>
    </row>
    <row customHeight="1" ht="17.25">
      <c s="76">
        <v>101020103</v>
      </c>
      <c s="142" t="s">
        <v>245</v>
      </c>
      <c s="297"/>
    </row>
    <row customHeight="1" ht="17.25">
      <c s="76">
        <v>101020104</v>
      </c>
      <c s="142" t="s">
        <v>246</v>
      </c>
      <c s="297"/>
    </row>
    <row customHeight="1" ht="17.25">
      <c s="76">
        <v>101020105</v>
      </c>
      <c s="142" t="s">
        <v>247</v>
      </c>
      <c s="297"/>
    </row>
    <row customHeight="1" ht="17.25">
      <c s="76">
        <v>101020106</v>
      </c>
      <c s="142" t="s">
        <v>248</v>
      </c>
      <c s="297"/>
    </row>
    <row customHeight="1" ht="17.25">
      <c s="76">
        <v>101020107</v>
      </c>
      <c s="142" t="s">
        <v>249</v>
      </c>
      <c s="297"/>
    </row>
    <row customHeight="1" ht="17.25">
      <c s="76">
        <v>101020119</v>
      </c>
      <c s="142" t="s">
        <v>250</v>
      </c>
      <c s="297"/>
    </row>
    <row customHeight="1" ht="17.25">
      <c s="76">
        <v>101020120</v>
      </c>
      <c s="142" t="s">
        <v>251</v>
      </c>
      <c s="297"/>
    </row>
    <row customHeight="1" ht="17.25">
      <c s="76">
        <v>101020121</v>
      </c>
      <c s="142" t="s">
        <v>252</v>
      </c>
      <c s="297"/>
    </row>
    <row customHeight="1" ht="17.25">
      <c s="76">
        <v>101020129</v>
      </c>
      <c s="142" t="s">
        <v>253</v>
      </c>
      <c s="297"/>
    </row>
    <row customHeight="1" ht="17.25">
      <c s="76">
        <v>1010202</v>
      </c>
      <c s="210" t="s">
        <v>254</v>
      </c>
      <c s="293">
        <f>SUM(C50:C54)</f>
        <v>0</v>
      </c>
    </row>
    <row customHeight="1" ht="17.25">
      <c s="76">
        <v>101020202</v>
      </c>
      <c s="142" t="s">
        <v>255</v>
      </c>
      <c s="297"/>
    </row>
    <row customHeight="1" ht="17.25">
      <c s="76">
        <v>101020209</v>
      </c>
      <c s="142" t="s">
        <v>256</v>
      </c>
      <c s="297"/>
    </row>
    <row customHeight="1" ht="17.25">
      <c s="76">
        <v>101020220</v>
      </c>
      <c s="142" t="s">
        <v>257</v>
      </c>
      <c s="297"/>
    </row>
    <row customHeight="1" ht="17.25">
      <c s="76">
        <v>101020221</v>
      </c>
      <c s="142" t="s">
        <v>258</v>
      </c>
      <c s="297"/>
    </row>
    <row customHeight="1" ht="17.25">
      <c s="76">
        <v>101020229</v>
      </c>
      <c s="142" t="s">
        <v>259</v>
      </c>
      <c s="297"/>
    </row>
    <row customHeight="1" ht="17.25">
      <c s="76">
        <v>1010203</v>
      </c>
      <c s="210" t="s">
        <v>260</v>
      </c>
      <c s="297"/>
    </row>
    <row customHeight="1" ht="17.25">
      <c s="76">
        <v>10103</v>
      </c>
      <c s="210" t="s">
        <v>261</v>
      </c>
      <c s="293">
        <f>SUM(C57:C59,C62:C64)</f>
        <v>3586</v>
      </c>
    </row>
    <row customHeight="1" ht="17.25">
      <c s="76">
        <v>1010301</v>
      </c>
      <c s="210" t="s">
        <v>262</v>
      </c>
      <c s="297"/>
    </row>
    <row customHeight="1" ht="17.25">
      <c s="76">
        <v>1010302</v>
      </c>
      <c s="210" t="s">
        <v>263</v>
      </c>
      <c s="297"/>
    </row>
    <row customHeight="1" ht="17.25">
      <c s="76">
        <v>1010303</v>
      </c>
      <c s="210" t="s">
        <v>264</v>
      </c>
      <c s="293">
        <f>SUM(C60:C61)</f>
        <v>543</v>
      </c>
    </row>
    <row customHeight="1" ht="17.25">
      <c s="76">
        <v>101030301</v>
      </c>
      <c s="142" t="s">
        <v>265</v>
      </c>
      <c s="297"/>
    </row>
    <row customHeight="1" ht="17.25">
      <c s="76">
        <v>101030399</v>
      </c>
      <c s="142" t="s">
        <v>266</v>
      </c>
      <c s="297">
        <v>543</v>
      </c>
    </row>
    <row customHeight="1" ht="17.25">
      <c s="76">
        <v>1010304</v>
      </c>
      <c s="210" t="s">
        <v>267</v>
      </c>
      <c s="297">
        <v>3041</v>
      </c>
    </row>
    <row customHeight="1" ht="17.25">
      <c s="76">
        <v>1010320</v>
      </c>
      <c s="210" t="s">
        <v>268</v>
      </c>
      <c s="297">
        <v>2</v>
      </c>
    </row>
    <row customHeight="1" ht="17.25">
      <c s="76">
        <v>1010329</v>
      </c>
      <c s="210" t="s">
        <v>269</v>
      </c>
      <c s="297"/>
    </row>
    <row customHeight="1" ht="17.25">
      <c s="76">
        <v>10104</v>
      </c>
      <c s="210" t="s">
        <v>270</v>
      </c>
      <c s="293">
        <f>SUM(C66:C69,C71:C83,C86:C91,C97,C103:C104,C108:C114,C124:C125,C128:C130,C135,C140,C145,C150,C155,C160,C165,C170)</f>
        <v>412</v>
      </c>
    </row>
    <row customHeight="1" ht="17.25">
      <c s="76">
        <v>1010401</v>
      </c>
      <c s="210" t="s">
        <v>271</v>
      </c>
      <c s="297"/>
    </row>
    <row customHeight="1" ht="17.25">
      <c s="76">
        <v>1010402</v>
      </c>
      <c s="210" t="s">
        <v>272</v>
      </c>
      <c s="297"/>
    </row>
    <row customHeight="1" ht="17.25">
      <c s="76">
        <v>1010403</v>
      </c>
      <c s="210" t="s">
        <v>273</v>
      </c>
      <c s="297"/>
    </row>
    <row customHeight="1" ht="17.25">
      <c s="76">
        <v>1010404</v>
      </c>
      <c s="210" t="s">
        <v>274</v>
      </c>
      <c s="293">
        <f>SUM(C70)</f>
        <v>0</v>
      </c>
    </row>
    <row customHeight="1" ht="17.25">
      <c s="76">
        <v>101040409</v>
      </c>
      <c s="142" t="s">
        <v>275</v>
      </c>
      <c s="297"/>
    </row>
    <row customHeight="1" ht="17.25">
      <c s="76">
        <v>1010405</v>
      </c>
      <c s="210" t="s">
        <v>276</v>
      </c>
      <c s="297"/>
    </row>
    <row customHeight="1" ht="17.25">
      <c s="76">
        <v>1010406</v>
      </c>
      <c s="210" t="s">
        <v>277</v>
      </c>
      <c s="297"/>
    </row>
    <row customHeight="1" ht="17.25">
      <c s="76">
        <v>1010407</v>
      </c>
      <c s="210" t="s">
        <v>278</v>
      </c>
      <c s="297"/>
    </row>
    <row customHeight="1" ht="17.25">
      <c s="76">
        <v>1010408</v>
      </c>
      <c s="210" t="s">
        <v>279</v>
      </c>
      <c s="297"/>
    </row>
    <row customHeight="1" ht="17.25">
      <c s="76">
        <v>1010409</v>
      </c>
      <c s="210" t="s">
        <v>280</v>
      </c>
      <c s="297"/>
    </row>
    <row customHeight="1" ht="17.25">
      <c s="76">
        <v>1010410</v>
      </c>
      <c s="210" t="s">
        <v>281</v>
      </c>
      <c s="297"/>
    </row>
    <row customHeight="1" ht="17.25">
      <c s="76">
        <v>1010411</v>
      </c>
      <c s="210" t="s">
        <v>282</v>
      </c>
      <c s="297"/>
    </row>
    <row customHeight="1" ht="17.25">
      <c s="76">
        <v>1010412</v>
      </c>
      <c s="210" t="s">
        <v>283</v>
      </c>
      <c s="297"/>
    </row>
    <row customHeight="1" ht="17.25">
      <c s="76">
        <v>1010413</v>
      </c>
      <c s="210" t="s">
        <v>284</v>
      </c>
      <c s="297"/>
    </row>
    <row customHeight="1" ht="17.25">
      <c s="76">
        <v>1010414</v>
      </c>
      <c s="210" t="s">
        <v>285</v>
      </c>
      <c s="297"/>
    </row>
    <row customHeight="1" ht="17.25">
      <c s="76">
        <v>1010415</v>
      </c>
      <c s="210" t="s">
        <v>286</v>
      </c>
      <c s="297"/>
    </row>
    <row customHeight="1" ht="17.25">
      <c s="76">
        <v>1010416</v>
      </c>
      <c s="210" t="s">
        <v>287</v>
      </c>
      <c s="297"/>
    </row>
    <row customHeight="1" ht="17.25">
      <c s="76">
        <v>1010417</v>
      </c>
      <c s="210" t="s">
        <v>288</v>
      </c>
      <c s="293">
        <f>SUM(C84:C85)</f>
        <v>0</v>
      </c>
    </row>
    <row customHeight="1" ht="17.25">
      <c s="76">
        <v>101041701</v>
      </c>
      <c s="142" t="s">
        <v>289</v>
      </c>
      <c s="297"/>
    </row>
    <row customHeight="1" ht="17.25">
      <c s="76">
        <v>101041709</v>
      </c>
      <c s="142" t="s">
        <v>290</v>
      </c>
      <c s="297"/>
    </row>
    <row customHeight="1" ht="17.25">
      <c s="76">
        <v>1010418</v>
      </c>
      <c s="210" t="s">
        <v>291</v>
      </c>
      <c s="297"/>
    </row>
    <row customHeight="1" ht="17.25">
      <c s="76">
        <v>1010419</v>
      </c>
      <c s="210" t="s">
        <v>292</v>
      </c>
      <c s="297"/>
    </row>
    <row customHeight="1" ht="17.25">
      <c s="76">
        <v>1010420</v>
      </c>
      <c s="210" t="s">
        <v>293</v>
      </c>
      <c s="297"/>
    </row>
    <row customHeight="1" ht="17.25">
      <c s="76">
        <v>1010421</v>
      </c>
      <c s="210" t="s">
        <v>294</v>
      </c>
      <c s="297"/>
    </row>
    <row customHeight="1" ht="17.25">
      <c s="76">
        <v>1010422</v>
      </c>
      <c s="210" t="s">
        <v>295</v>
      </c>
      <c s="297"/>
    </row>
    <row customHeight="1" ht="17.25">
      <c s="76">
        <v>1010423</v>
      </c>
      <c s="210" t="s">
        <v>296</v>
      </c>
      <c s="293">
        <f>SUM(C92:C96)</f>
        <v>0</v>
      </c>
    </row>
    <row customHeight="1" ht="17.25">
      <c s="76">
        <v>101042301</v>
      </c>
      <c s="142" t="s">
        <v>297</v>
      </c>
      <c s="297"/>
    </row>
    <row customHeight="1" ht="17.25">
      <c s="76">
        <v>101042302</v>
      </c>
      <c s="142" t="s">
        <v>298</v>
      </c>
      <c s="297"/>
    </row>
    <row customHeight="1" ht="17.25">
      <c s="76">
        <v>101042303</v>
      </c>
      <c s="142" t="s">
        <v>299</v>
      </c>
      <c s="297"/>
    </row>
    <row customHeight="1" ht="17.25">
      <c s="76">
        <v>101042304</v>
      </c>
      <c s="142" t="s">
        <v>300</v>
      </c>
      <c s="297"/>
    </row>
    <row customHeight="1" ht="17.25">
      <c s="76">
        <v>101042309</v>
      </c>
      <c s="142" t="s">
        <v>301</v>
      </c>
      <c s="297"/>
    </row>
    <row customHeight="1" ht="17.25">
      <c s="76">
        <v>1010424</v>
      </c>
      <c s="210" t="s">
        <v>302</v>
      </c>
      <c s="293">
        <f>SUM(C98:C102)</f>
        <v>0</v>
      </c>
    </row>
    <row customHeight="1" ht="17.25">
      <c s="76">
        <v>101042401</v>
      </c>
      <c s="142" t="s">
        <v>303</v>
      </c>
      <c s="297"/>
    </row>
    <row customHeight="1" ht="17.25">
      <c s="76">
        <v>101042402</v>
      </c>
      <c s="142" t="s">
        <v>304</v>
      </c>
      <c s="297"/>
    </row>
    <row customHeight="1" ht="17.25">
      <c s="76">
        <v>101042403</v>
      </c>
      <c s="142" t="s">
        <v>305</v>
      </c>
      <c s="297"/>
    </row>
    <row customHeight="1" ht="17.25">
      <c s="76">
        <v>101042404</v>
      </c>
      <c s="142" t="s">
        <v>306</v>
      </c>
      <c s="297"/>
    </row>
    <row customHeight="1" ht="17.25">
      <c s="76">
        <v>101042409</v>
      </c>
      <c s="142" t="s">
        <v>307</v>
      </c>
      <c s="297"/>
    </row>
    <row customHeight="1" ht="17.25">
      <c s="76">
        <v>1010425</v>
      </c>
      <c s="210" t="s">
        <v>308</v>
      </c>
      <c s="297"/>
    </row>
    <row customHeight="1" ht="17.25">
      <c s="76">
        <v>1010426</v>
      </c>
      <c s="210" t="s">
        <v>309</v>
      </c>
      <c s="293">
        <f>SUM(C105:C107)</f>
        <v>0</v>
      </c>
    </row>
    <row customHeight="1" ht="17.25">
      <c s="76">
        <v>101042601</v>
      </c>
      <c s="142" t="s">
        <v>310</v>
      </c>
      <c s="297"/>
    </row>
    <row customHeight="1" ht="17.25">
      <c s="76">
        <v>101042602</v>
      </c>
      <c s="142" t="s">
        <v>311</v>
      </c>
      <c s="297"/>
    </row>
    <row customHeight="1" ht="17.25">
      <c s="76">
        <v>101042609</v>
      </c>
      <c s="142" t="s">
        <v>312</v>
      </c>
      <c s="297"/>
    </row>
    <row customHeight="1" ht="17.25">
      <c s="76">
        <v>1010427</v>
      </c>
      <c s="210" t="s">
        <v>313</v>
      </c>
      <c s="297"/>
    </row>
    <row customHeight="1" ht="17.25">
      <c s="76">
        <v>1010428</v>
      </c>
      <c s="210" t="s">
        <v>314</v>
      </c>
      <c s="297"/>
    </row>
    <row customHeight="1" ht="17.25">
      <c s="76">
        <v>1010429</v>
      </c>
      <c s="210" t="s">
        <v>315</v>
      </c>
      <c s="297"/>
    </row>
    <row customHeight="1" ht="17.25">
      <c s="76">
        <v>1010430</v>
      </c>
      <c s="210" t="s">
        <v>316</v>
      </c>
      <c s="297"/>
    </row>
    <row customHeight="1" ht="17.25">
      <c s="76">
        <v>1010431</v>
      </c>
      <c s="210" t="s">
        <v>317</v>
      </c>
      <c s="297">
        <v>2</v>
      </c>
    </row>
    <row customHeight="1" ht="17.25">
      <c s="76">
        <v>1010432</v>
      </c>
      <c s="210" t="s">
        <v>318</v>
      </c>
      <c s="297">
        <v>23</v>
      </c>
    </row>
    <row customHeight="1" ht="17.25">
      <c s="76">
        <v>1010433</v>
      </c>
      <c s="210" t="s">
        <v>319</v>
      </c>
      <c s="293">
        <f>SUM(C115:C123)</f>
        <v>336</v>
      </c>
    </row>
    <row customHeight="1" ht="17.25">
      <c s="76">
        <v>101043302</v>
      </c>
      <c s="142" t="s">
        <v>320</v>
      </c>
      <c s="297"/>
    </row>
    <row customHeight="1" ht="17.25">
      <c s="76">
        <v>101043303</v>
      </c>
      <c s="142" t="s">
        <v>321</v>
      </c>
      <c s="297"/>
    </row>
    <row customHeight="1" ht="17.25">
      <c s="76">
        <v>101043304</v>
      </c>
      <c s="142" t="s">
        <v>322</v>
      </c>
      <c s="297"/>
    </row>
    <row customHeight="1" ht="17.25">
      <c s="76">
        <v>101043308</v>
      </c>
      <c s="142" t="s">
        <v>323</v>
      </c>
      <c s="297"/>
    </row>
    <row customHeight="1" ht="17.25">
      <c s="76">
        <v>101043309</v>
      </c>
      <c s="142" t="s">
        <v>324</v>
      </c>
      <c s="297"/>
    </row>
    <row customHeight="1" ht="17.25">
      <c s="76">
        <v>101043310</v>
      </c>
      <c s="142" t="s">
        <v>325</v>
      </c>
      <c s="297"/>
    </row>
    <row customHeight="1" ht="17.25">
      <c s="76">
        <v>101043311</v>
      </c>
      <c s="142" t="s">
        <v>326</v>
      </c>
      <c s="297"/>
    </row>
    <row customHeight="1" ht="17.25">
      <c s="76">
        <v>101043312</v>
      </c>
      <c s="142" t="s">
        <v>327</v>
      </c>
      <c s="297"/>
    </row>
    <row customHeight="1" ht="17.25">
      <c s="76">
        <v>101043399</v>
      </c>
      <c s="142" t="s">
        <v>328</v>
      </c>
      <c s="297">
        <v>336</v>
      </c>
    </row>
    <row customHeight="1" ht="17.25">
      <c s="76">
        <v>1010434</v>
      </c>
      <c s="210" t="s">
        <v>329</v>
      </c>
      <c s="297"/>
    </row>
    <row customHeight="1" ht="17.25">
      <c s="76">
        <v>1010435</v>
      </c>
      <c s="210" t="s">
        <v>330</v>
      </c>
      <c s="293">
        <f>SUM(C126:C127)</f>
        <v>19</v>
      </c>
    </row>
    <row customHeight="1" ht="17.25">
      <c s="76">
        <v>101043501</v>
      </c>
      <c s="142" t="s">
        <v>331</v>
      </c>
      <c s="297"/>
    </row>
    <row customHeight="1" ht="17.25">
      <c s="76">
        <v>101043509</v>
      </c>
      <c s="142" t="s">
        <v>332</v>
      </c>
      <c s="297">
        <v>19</v>
      </c>
    </row>
    <row customHeight="1" ht="17.25">
      <c s="76">
        <v>1010436</v>
      </c>
      <c s="210" t="s">
        <v>333</v>
      </c>
      <c s="297">
        <v>20</v>
      </c>
    </row>
    <row customHeight="1" ht="17.25">
      <c s="76">
        <v>1010439</v>
      </c>
      <c s="210" t="s">
        <v>334</v>
      </c>
      <c s="297">
        <v>11</v>
      </c>
    </row>
    <row customHeight="1" ht="17.25">
      <c s="76">
        <v>1010440</v>
      </c>
      <c s="210" t="s">
        <v>335</v>
      </c>
      <c s="293">
        <f>SUM(C131:C134)</f>
        <v>0</v>
      </c>
    </row>
    <row customHeight="1" ht="17.25">
      <c s="76">
        <v>101044001</v>
      </c>
      <c s="142" t="s">
        <v>336</v>
      </c>
      <c s="297"/>
    </row>
    <row customHeight="1" ht="17.25">
      <c s="76">
        <v>101044002</v>
      </c>
      <c s="142" t="s">
        <v>337</v>
      </c>
      <c s="297"/>
    </row>
    <row customHeight="1" ht="17.25">
      <c s="76">
        <v>101044003</v>
      </c>
      <c s="142" t="s">
        <v>338</v>
      </c>
      <c s="297"/>
    </row>
    <row customHeight="1" ht="17.25">
      <c s="76">
        <v>101044099</v>
      </c>
      <c s="142" t="s">
        <v>339</v>
      </c>
      <c s="297"/>
    </row>
    <row customHeight="1" ht="17.25">
      <c s="76">
        <v>1010441</v>
      </c>
      <c s="210" t="s">
        <v>340</v>
      </c>
      <c s="293">
        <f>SUM(C136:C139)</f>
        <v>0</v>
      </c>
    </row>
    <row customHeight="1" ht="17.25">
      <c s="76">
        <v>101044101</v>
      </c>
      <c s="142" t="s">
        <v>341</v>
      </c>
      <c s="297"/>
    </row>
    <row customHeight="1" ht="17.25">
      <c s="76">
        <v>101044102</v>
      </c>
      <c s="142" t="s">
        <v>342</v>
      </c>
      <c s="297"/>
    </row>
    <row customHeight="1" ht="17.25">
      <c s="76">
        <v>101044103</v>
      </c>
      <c s="142" t="s">
        <v>343</v>
      </c>
      <c s="297"/>
    </row>
    <row customHeight="1" ht="17.25">
      <c s="76">
        <v>101044199</v>
      </c>
      <c s="142" t="s">
        <v>344</v>
      </c>
      <c s="297"/>
    </row>
    <row customHeight="1" ht="17.25">
      <c s="76">
        <v>1010442</v>
      </c>
      <c s="210" t="s">
        <v>345</v>
      </c>
      <c s="293">
        <f>SUM(C141:C144)</f>
        <v>0</v>
      </c>
    </row>
    <row customHeight="1" ht="17.25">
      <c s="76">
        <v>101044201</v>
      </c>
      <c s="142" t="s">
        <v>346</v>
      </c>
      <c s="297"/>
    </row>
    <row customHeight="1" ht="17.25">
      <c s="76">
        <v>101044202</v>
      </c>
      <c s="142" t="s">
        <v>347</v>
      </c>
      <c s="297"/>
    </row>
    <row customHeight="1" ht="17.25">
      <c s="76">
        <v>101044203</v>
      </c>
      <c s="142" t="s">
        <v>348</v>
      </c>
      <c s="297"/>
    </row>
    <row customHeight="1" ht="17.25">
      <c s="76">
        <v>101044299</v>
      </c>
      <c s="142" t="s">
        <v>349</v>
      </c>
      <c s="297"/>
    </row>
    <row customHeight="1" ht="17.25">
      <c s="76">
        <v>1010443</v>
      </c>
      <c s="210" t="s">
        <v>350</v>
      </c>
      <c s="293">
        <f>SUM(C146:C149)</f>
        <v>0</v>
      </c>
    </row>
    <row customHeight="1" ht="17.25">
      <c s="76">
        <v>101044301</v>
      </c>
      <c s="142" t="s">
        <v>351</v>
      </c>
      <c s="297"/>
    </row>
    <row customHeight="1" ht="17.25">
      <c s="76">
        <v>101044302</v>
      </c>
      <c s="142" t="s">
        <v>352</v>
      </c>
      <c s="297"/>
    </row>
    <row customHeight="1" ht="17.25">
      <c s="76">
        <v>101044303</v>
      </c>
      <c s="142" t="s">
        <v>353</v>
      </c>
      <c s="297"/>
    </row>
    <row customHeight="1" ht="17.25">
      <c s="76">
        <v>101044399</v>
      </c>
      <c s="142" t="s">
        <v>354</v>
      </c>
      <c s="297"/>
    </row>
    <row customHeight="1" ht="17.25">
      <c s="76">
        <v>1010444</v>
      </c>
      <c s="210" t="s">
        <v>355</v>
      </c>
      <c s="293">
        <f>SUM(C151:C154)</f>
        <v>0</v>
      </c>
    </row>
    <row customHeight="1" ht="17.25">
      <c s="76">
        <v>101044401</v>
      </c>
      <c s="142" t="s">
        <v>336</v>
      </c>
      <c s="297"/>
    </row>
    <row customHeight="1" ht="17.25">
      <c s="76">
        <v>101044402</v>
      </c>
      <c s="142" t="s">
        <v>337</v>
      </c>
      <c s="297"/>
    </row>
    <row customHeight="1" ht="17.25">
      <c s="76">
        <v>101044403</v>
      </c>
      <c s="142" t="s">
        <v>338</v>
      </c>
      <c s="297"/>
    </row>
    <row customHeight="1" ht="17.25">
      <c s="76">
        <v>101044499</v>
      </c>
      <c s="142" t="s">
        <v>339</v>
      </c>
      <c s="297"/>
    </row>
    <row customHeight="1" ht="17.25">
      <c s="76">
        <v>1010445</v>
      </c>
      <c s="210" t="s">
        <v>356</v>
      </c>
      <c s="293">
        <f>SUM(C156:C159)</f>
        <v>0</v>
      </c>
    </row>
    <row customHeight="1" ht="17.25">
      <c s="76">
        <v>101044501</v>
      </c>
      <c s="142" t="s">
        <v>341</v>
      </c>
      <c s="297"/>
    </row>
    <row customHeight="1" ht="17.25">
      <c s="76">
        <v>101044502</v>
      </c>
      <c s="142" t="s">
        <v>342</v>
      </c>
      <c s="297"/>
    </row>
    <row customHeight="1" ht="17.25">
      <c s="76">
        <v>101044503</v>
      </c>
      <c s="142" t="s">
        <v>343</v>
      </c>
      <c s="297"/>
    </row>
    <row customHeight="1" ht="17.25">
      <c s="76">
        <v>101044599</v>
      </c>
      <c s="142" t="s">
        <v>344</v>
      </c>
      <c s="297"/>
    </row>
    <row customHeight="1" ht="17.25">
      <c s="76">
        <v>1010446</v>
      </c>
      <c s="210" t="s">
        <v>357</v>
      </c>
      <c s="293">
        <f>SUM(C161:C164)</f>
        <v>0</v>
      </c>
    </row>
    <row customHeight="1" ht="17.25">
      <c s="76">
        <v>101044601</v>
      </c>
      <c s="142" t="s">
        <v>346</v>
      </c>
      <c s="297"/>
    </row>
    <row customHeight="1" ht="17.25">
      <c s="76">
        <v>101044602</v>
      </c>
      <c s="142" t="s">
        <v>347</v>
      </c>
      <c s="297"/>
    </row>
    <row customHeight="1" ht="17.25">
      <c s="76">
        <v>101044603</v>
      </c>
      <c s="142" t="s">
        <v>348</v>
      </c>
      <c s="297"/>
    </row>
    <row customHeight="1" ht="17.25">
      <c s="76">
        <v>101044699</v>
      </c>
      <c s="142" t="s">
        <v>349</v>
      </c>
      <c s="297"/>
    </row>
    <row customHeight="1" ht="17.25">
      <c s="76">
        <v>1010447</v>
      </c>
      <c s="210" t="s">
        <v>358</v>
      </c>
      <c s="293">
        <f>SUM(C166:C169)</f>
        <v>0</v>
      </c>
    </row>
    <row customHeight="1" ht="17.25">
      <c s="76">
        <v>101044701</v>
      </c>
      <c s="142" t="s">
        <v>351</v>
      </c>
      <c s="297"/>
    </row>
    <row customHeight="1" ht="17.25">
      <c s="76">
        <v>101044702</v>
      </c>
      <c s="142" t="s">
        <v>352</v>
      </c>
      <c s="297"/>
    </row>
    <row customHeight="1" ht="17.25">
      <c s="76">
        <v>101044703</v>
      </c>
      <c s="142" t="s">
        <v>353</v>
      </c>
      <c s="297"/>
    </row>
    <row customHeight="1" ht="17.25">
      <c s="76">
        <v>101044799</v>
      </c>
      <c s="142" t="s">
        <v>354</v>
      </c>
      <c s="297"/>
    </row>
    <row customHeight="1" ht="17.25">
      <c s="76">
        <v>1010450</v>
      </c>
      <c s="210" t="s">
        <v>359</v>
      </c>
      <c s="293">
        <f>SUM(C171:C173)</f>
        <v>1</v>
      </c>
    </row>
    <row customHeight="1" ht="17.25">
      <c s="76">
        <v>101045001</v>
      </c>
      <c s="142" t="s">
        <v>360</v>
      </c>
      <c s="297">
        <v>1</v>
      </c>
    </row>
    <row customHeight="1" ht="17.25">
      <c s="76">
        <v>101045002</v>
      </c>
      <c s="142" t="s">
        <v>361</v>
      </c>
      <c s="297"/>
    </row>
    <row customHeight="1" ht="17.25">
      <c s="76">
        <v>101045003</v>
      </c>
      <c s="142" t="s">
        <v>362</v>
      </c>
      <c s="297"/>
    </row>
    <row customHeight="1" ht="17.25">
      <c s="76">
        <v>10105</v>
      </c>
      <c s="210" t="s">
        <v>363</v>
      </c>
      <c s="293">
        <f>SUM(C175:C197,C203,C206,C207,C211:C216,C222:C224,C229,C234)</f>
        <v>0</v>
      </c>
    </row>
    <row customHeight="1" ht="17.25">
      <c s="76">
        <v>1010501</v>
      </c>
      <c s="210" t="s">
        <v>364</v>
      </c>
      <c s="297"/>
    </row>
    <row customHeight="1" ht="17.25">
      <c s="76">
        <v>1010502</v>
      </c>
      <c s="210" t="s">
        <v>365</v>
      </c>
      <c s="297"/>
    </row>
    <row customHeight="1" ht="17.25">
      <c s="76">
        <v>1010503</v>
      </c>
      <c s="210" t="s">
        <v>366</v>
      </c>
      <c s="297"/>
    </row>
    <row customHeight="1" ht="17.25">
      <c s="76">
        <v>1010504</v>
      </c>
      <c s="210" t="s">
        <v>367</v>
      </c>
      <c s="297"/>
    </row>
    <row customHeight="1" ht="17.25">
      <c s="76">
        <v>1010505</v>
      </c>
      <c s="210" t="s">
        <v>368</v>
      </c>
      <c s="297"/>
    </row>
    <row customHeight="1" ht="17.25">
      <c s="76">
        <v>1010506</v>
      </c>
      <c s="210" t="s">
        <v>369</v>
      </c>
      <c s="297"/>
    </row>
    <row customHeight="1" ht="17.25">
      <c s="76">
        <v>1010507</v>
      </c>
      <c s="210" t="s">
        <v>370</v>
      </c>
      <c s="297"/>
    </row>
    <row customHeight="1" ht="17.25">
      <c s="76">
        <v>1010508</v>
      </c>
      <c s="210" t="s">
        <v>371</v>
      </c>
      <c s="297"/>
    </row>
    <row customHeight="1" ht="17.25">
      <c s="76">
        <v>1010509</v>
      </c>
      <c s="210" t="s">
        <v>372</v>
      </c>
      <c s="297"/>
    </row>
    <row customHeight="1" ht="17.25">
      <c s="76">
        <v>1010510</v>
      </c>
      <c s="210" t="s">
        <v>373</v>
      </c>
      <c s="297"/>
    </row>
    <row customHeight="1" ht="17.25">
      <c s="76">
        <v>1010511</v>
      </c>
      <c s="210" t="s">
        <v>374</v>
      </c>
      <c s="297"/>
    </row>
    <row customHeight="1" ht="17.25">
      <c s="76">
        <v>1010512</v>
      </c>
      <c s="210" t="s">
        <v>375</v>
      </c>
      <c s="297"/>
    </row>
    <row customHeight="1" ht="17.25">
      <c s="76">
        <v>1010513</v>
      </c>
      <c s="210" t="s">
        <v>376</v>
      </c>
      <c s="297"/>
    </row>
    <row customHeight="1" ht="17.25">
      <c s="76">
        <v>1010514</v>
      </c>
      <c s="210" t="s">
        <v>377</v>
      </c>
      <c s="297"/>
    </row>
    <row customHeight="1" ht="17.25">
      <c s="76">
        <v>1010515</v>
      </c>
      <c s="210" t="s">
        <v>378</v>
      </c>
      <c s="297"/>
    </row>
    <row customHeight="1" ht="17.25">
      <c s="76">
        <v>1010516</v>
      </c>
      <c s="210" t="s">
        <v>379</v>
      </c>
      <c s="297"/>
    </row>
    <row customHeight="1" ht="17.25">
      <c s="76">
        <v>1010517</v>
      </c>
      <c s="210" t="s">
        <v>380</v>
      </c>
      <c s="297"/>
    </row>
    <row customHeight="1" ht="17.25">
      <c s="76">
        <v>1010518</v>
      </c>
      <c s="210" t="s">
        <v>381</v>
      </c>
      <c s="297"/>
    </row>
    <row customHeight="1" ht="17.25">
      <c s="76">
        <v>1010519</v>
      </c>
      <c s="210" t="s">
        <v>382</v>
      </c>
      <c s="297"/>
    </row>
    <row customHeight="1" ht="17.25">
      <c s="76">
        <v>1010520</v>
      </c>
      <c s="210" t="s">
        <v>383</v>
      </c>
      <c s="297"/>
    </row>
    <row customHeight="1" ht="17.25">
      <c s="76">
        <v>1010521</v>
      </c>
      <c s="210" t="s">
        <v>384</v>
      </c>
      <c s="297"/>
    </row>
    <row customHeight="1" ht="17.25">
      <c s="76">
        <v>1010522</v>
      </c>
      <c s="210" t="s">
        <v>385</v>
      </c>
      <c s="297"/>
    </row>
    <row customHeight="1" ht="17.25">
      <c s="76">
        <v>1010523</v>
      </c>
      <c s="210" t="s">
        <v>386</v>
      </c>
      <c s="293">
        <f>SUM(C198:C202)</f>
        <v>0</v>
      </c>
    </row>
    <row customHeight="1" ht="17.25">
      <c s="76">
        <v>101052301</v>
      </c>
      <c s="142" t="s">
        <v>387</v>
      </c>
      <c s="297"/>
    </row>
    <row customHeight="1" ht="17.25">
      <c s="76">
        <v>101052302</v>
      </c>
      <c s="142" t="s">
        <v>388</v>
      </c>
      <c s="297"/>
    </row>
    <row customHeight="1" ht="17.25">
      <c s="76">
        <v>101052303</v>
      </c>
      <c s="142" t="s">
        <v>389</v>
      </c>
      <c s="297"/>
    </row>
    <row customHeight="1" ht="17.25">
      <c s="76">
        <v>101052304</v>
      </c>
      <c s="142" t="s">
        <v>390</v>
      </c>
      <c s="297"/>
    </row>
    <row customHeight="1" ht="17.25">
      <c s="76">
        <v>101052309</v>
      </c>
      <c s="142" t="s">
        <v>391</v>
      </c>
      <c s="297"/>
    </row>
    <row customHeight="1" ht="17.25">
      <c s="76">
        <v>1010524</v>
      </c>
      <c s="210" t="s">
        <v>392</v>
      </c>
      <c s="293">
        <f>SUM(C204:C205)</f>
        <v>0</v>
      </c>
    </row>
    <row customHeight="1" ht="17.25">
      <c s="76">
        <v>101052401</v>
      </c>
      <c s="142" t="s">
        <v>393</v>
      </c>
      <c s="297"/>
    </row>
    <row customHeight="1" ht="17.25">
      <c s="76">
        <v>101052409</v>
      </c>
      <c s="142" t="s">
        <v>394</v>
      </c>
      <c s="297"/>
    </row>
    <row customHeight="1" ht="17.25">
      <c s="76">
        <v>1010525</v>
      </c>
      <c s="210" t="s">
        <v>395</v>
      </c>
      <c s="297"/>
    </row>
    <row customHeight="1" ht="17.25">
      <c s="76">
        <v>1010526</v>
      </c>
      <c s="210" t="s">
        <v>396</v>
      </c>
      <c s="293">
        <f>SUM(C208:C210)</f>
        <v>0</v>
      </c>
    </row>
    <row customHeight="1" ht="17.25">
      <c s="76">
        <v>101052601</v>
      </c>
      <c s="142" t="s">
        <v>397</v>
      </c>
      <c s="297"/>
    </row>
    <row customHeight="1" ht="17.25">
      <c s="76">
        <v>101052602</v>
      </c>
      <c s="142" t="s">
        <v>398</v>
      </c>
      <c s="297"/>
    </row>
    <row customHeight="1" ht="17.25">
      <c s="76">
        <v>101052609</v>
      </c>
      <c s="142" t="s">
        <v>399</v>
      </c>
      <c s="297"/>
    </row>
    <row customHeight="1" ht="17.25">
      <c s="76">
        <v>1010527</v>
      </c>
      <c s="210" t="s">
        <v>400</v>
      </c>
      <c s="297"/>
    </row>
    <row customHeight="1" ht="17.25">
      <c s="76">
        <v>1010528</v>
      </c>
      <c s="210" t="s">
        <v>401</v>
      </c>
      <c s="297"/>
    </row>
    <row customHeight="1" ht="17.25">
      <c s="76">
        <v>1010529</v>
      </c>
      <c s="210" t="s">
        <v>402</v>
      </c>
      <c s="297"/>
    </row>
    <row customHeight="1" ht="17.25">
      <c s="76">
        <v>1010530</v>
      </c>
      <c s="210" t="s">
        <v>403</v>
      </c>
      <c s="297"/>
    </row>
    <row customHeight="1" ht="17.25">
      <c s="76">
        <v>1010531</v>
      </c>
      <c s="210" t="s">
        <v>404</v>
      </c>
      <c s="297"/>
    </row>
    <row customHeight="1" ht="17.25">
      <c s="76">
        <v>1010532</v>
      </c>
      <c s="210" t="s">
        <v>405</v>
      </c>
      <c s="293">
        <f>SUM(C217:C221)</f>
        <v>0</v>
      </c>
    </row>
    <row customHeight="1" ht="17.25">
      <c s="76">
        <v>101053201</v>
      </c>
      <c s="142" t="s">
        <v>406</v>
      </c>
      <c s="297"/>
    </row>
    <row customHeight="1" ht="17.25">
      <c s="76">
        <v>101053202</v>
      </c>
      <c s="142" t="s">
        <v>407</v>
      </c>
      <c s="297"/>
    </row>
    <row customHeight="1" ht="17.25">
      <c s="76">
        <v>101053203</v>
      </c>
      <c s="142" t="s">
        <v>408</v>
      </c>
      <c s="297"/>
    </row>
    <row customHeight="1" ht="17.25">
      <c s="76">
        <v>101053204</v>
      </c>
      <c s="142" t="s">
        <v>409</v>
      </c>
      <c s="297"/>
    </row>
    <row customHeight="1" ht="17.25">
      <c s="76">
        <v>101053209</v>
      </c>
      <c s="142" t="s">
        <v>410</v>
      </c>
      <c s="297"/>
    </row>
    <row customHeight="1" ht="17.25">
      <c s="76">
        <v>1010533</v>
      </c>
      <c s="210" t="s">
        <v>411</v>
      </c>
      <c s="297"/>
    </row>
    <row customHeight="1" ht="17.25">
      <c s="76">
        <v>1010534</v>
      </c>
      <c s="210" t="s">
        <v>412</v>
      </c>
      <c s="297"/>
    </row>
    <row customHeight="1" ht="17.25">
      <c s="76">
        <v>1010535</v>
      </c>
      <c s="210" t="s">
        <v>413</v>
      </c>
      <c s="293">
        <f>SUM(C225:C228)</f>
        <v>0</v>
      </c>
    </row>
    <row customHeight="1" ht="17.25">
      <c s="76">
        <v>101053501</v>
      </c>
      <c s="142" t="s">
        <v>414</v>
      </c>
      <c s="297"/>
    </row>
    <row customHeight="1" ht="17.25">
      <c s="76">
        <v>101053502</v>
      </c>
      <c s="142" t="s">
        <v>415</v>
      </c>
      <c s="297"/>
    </row>
    <row customHeight="1" ht="17.25">
      <c s="76">
        <v>101053503</v>
      </c>
      <c s="142" t="s">
        <v>416</v>
      </c>
      <c s="297"/>
    </row>
    <row customHeight="1" ht="17.25">
      <c s="76">
        <v>101053599</v>
      </c>
      <c s="142" t="s">
        <v>417</v>
      </c>
      <c s="297"/>
    </row>
    <row customHeight="1" ht="17.25">
      <c s="76">
        <v>1010536</v>
      </c>
      <c s="210" t="s">
        <v>418</v>
      </c>
      <c s="293">
        <f>SUM(C230:C233)</f>
        <v>0</v>
      </c>
    </row>
    <row customHeight="1" ht="17.25">
      <c s="76">
        <v>101053601</v>
      </c>
      <c s="142" t="s">
        <v>419</v>
      </c>
      <c s="297"/>
    </row>
    <row customHeight="1" ht="17.25">
      <c s="76">
        <v>101053602</v>
      </c>
      <c s="142" t="s">
        <v>420</v>
      </c>
      <c s="297"/>
    </row>
    <row customHeight="1" ht="17.25">
      <c s="76">
        <v>101053603</v>
      </c>
      <c s="142" t="s">
        <v>421</v>
      </c>
      <c s="297"/>
    </row>
    <row customHeight="1" ht="17.25">
      <c s="76">
        <v>101053699</v>
      </c>
      <c s="142" t="s">
        <v>422</v>
      </c>
      <c s="297"/>
    </row>
    <row customHeight="1" ht="17.25">
      <c s="76">
        <v>1010599</v>
      </c>
      <c s="210" t="s">
        <v>423</v>
      </c>
      <c s="297"/>
    </row>
    <row customHeight="1" ht="17.25">
      <c s="76">
        <v>10106</v>
      </c>
      <c s="210" t="s">
        <v>424</v>
      </c>
      <c s="293">
        <f>SUM(C236,C240)</f>
        <v>497</v>
      </c>
    </row>
    <row customHeight="1" ht="17.25">
      <c s="76">
        <v>1010601</v>
      </c>
      <c s="210" t="s">
        <v>425</v>
      </c>
      <c s="293">
        <f>SUM(C237:C239)</f>
        <v>495</v>
      </c>
    </row>
    <row customHeight="1" ht="17.25">
      <c s="76">
        <v>101060101</v>
      </c>
      <c s="142" t="s">
        <v>426</v>
      </c>
      <c s="297">
        <v>6</v>
      </c>
    </row>
    <row customHeight="1" ht="17.25">
      <c s="76">
        <v>101060102</v>
      </c>
      <c s="142" t="s">
        <v>427</v>
      </c>
      <c s="297"/>
    </row>
    <row customHeight="1" ht="17.25">
      <c s="76">
        <v>101060109</v>
      </c>
      <c s="142" t="s">
        <v>428</v>
      </c>
      <c s="297">
        <v>489</v>
      </c>
    </row>
    <row customHeight="1" ht="17.25">
      <c s="76">
        <v>1010620</v>
      </c>
      <c s="210" t="s">
        <v>429</v>
      </c>
      <c s="297">
        <v>2</v>
      </c>
    </row>
    <row customHeight="1" ht="17.25">
      <c s="76">
        <v>10107</v>
      </c>
      <c s="210" t="s">
        <v>430</v>
      </c>
      <c s="293">
        <f>SUM(C242:C244)</f>
        <v>55</v>
      </c>
    </row>
    <row customHeight="1" ht="17.25">
      <c s="76">
        <v>1010701</v>
      </c>
      <c s="210" t="s">
        <v>431</v>
      </c>
      <c s="297"/>
    </row>
    <row customHeight="1" ht="17.25">
      <c s="76">
        <v>1010719</v>
      </c>
      <c s="210" t="s">
        <v>432</v>
      </c>
      <c s="297">
        <v>55</v>
      </c>
    </row>
    <row customHeight="1" ht="17.25">
      <c s="76">
        <v>1010720</v>
      </c>
      <c s="210" t="s">
        <v>433</v>
      </c>
      <c s="297"/>
    </row>
    <row customHeight="1" ht="17.25">
      <c s="76">
        <v>10108</v>
      </c>
      <c s="210" t="s">
        <v>434</v>
      </c>
      <c s="293">
        <f>SUM(C246:C253)</f>
        <v>0</v>
      </c>
    </row>
    <row customHeight="1" ht="17.25">
      <c s="76">
        <v>1010801</v>
      </c>
      <c s="210" t="s">
        <v>435</v>
      </c>
      <c s="297"/>
    </row>
    <row customHeight="1" ht="17.25">
      <c s="76">
        <v>1010802</v>
      </c>
      <c s="210" t="s">
        <v>436</v>
      </c>
      <c s="297"/>
    </row>
    <row customHeight="1" ht="17.25">
      <c s="76">
        <v>1010803</v>
      </c>
      <c s="210" t="s">
        <v>437</v>
      </c>
      <c s="297"/>
    </row>
    <row customHeight="1" ht="17.25">
      <c s="76">
        <v>1010804</v>
      </c>
      <c s="210" t="s">
        <v>438</v>
      </c>
      <c s="297"/>
    </row>
    <row customHeight="1" ht="17.25">
      <c s="76">
        <v>1010805</v>
      </c>
      <c s="210" t="s">
        <v>439</v>
      </c>
      <c s="297"/>
    </row>
    <row customHeight="1" ht="17.25">
      <c s="76">
        <v>1010806</v>
      </c>
      <c s="210" t="s">
        <v>440</v>
      </c>
      <c s="297"/>
    </row>
    <row customHeight="1" ht="17.25">
      <c s="76">
        <v>1010819</v>
      </c>
      <c s="210" t="s">
        <v>441</v>
      </c>
      <c s="297"/>
    </row>
    <row customHeight="1" ht="17.25">
      <c s="76">
        <v>1010820</v>
      </c>
      <c s="210" t="s">
        <v>442</v>
      </c>
      <c s="297"/>
    </row>
    <row customHeight="1" ht="17.25">
      <c s="76">
        <v>10109</v>
      </c>
      <c s="210" t="s">
        <v>443</v>
      </c>
      <c s="293">
        <f>SUM(C255:C264)</f>
        <v>519</v>
      </c>
    </row>
    <row customHeight="1" ht="17.25">
      <c s="76">
        <v>1010901</v>
      </c>
      <c s="210" t="s">
        <v>444</v>
      </c>
      <c s="297">
        <v>56</v>
      </c>
    </row>
    <row customHeight="1" ht="17.25">
      <c s="76">
        <v>1010902</v>
      </c>
      <c s="210" t="s">
        <v>445</v>
      </c>
      <c s="297">
        <v>3</v>
      </c>
    </row>
    <row customHeight="1" ht="17.25">
      <c s="76">
        <v>1010903</v>
      </c>
      <c s="210" t="s">
        <v>446</v>
      </c>
      <c s="297">
        <v>332</v>
      </c>
    </row>
    <row customHeight="1" ht="17.25">
      <c s="76">
        <v>1010904</v>
      </c>
      <c s="210" t="s">
        <v>447</v>
      </c>
      <c s="297"/>
    </row>
    <row customHeight="1" ht="17.25">
      <c s="76">
        <v>1010905</v>
      </c>
      <c s="210" t="s">
        <v>448</v>
      </c>
      <c s="297"/>
    </row>
    <row customHeight="1" ht="17.25">
      <c s="76">
        <v>1010906</v>
      </c>
      <c s="210" t="s">
        <v>449</v>
      </c>
      <c s="297">
        <v>18</v>
      </c>
    </row>
    <row customHeight="1" ht="17.25">
      <c s="76">
        <v>1010919</v>
      </c>
      <c s="210" t="s">
        <v>450</v>
      </c>
      <c s="297">
        <v>109</v>
      </c>
    </row>
    <row customHeight="1" ht="17.25">
      <c s="76">
        <v>1010920</v>
      </c>
      <c s="210" t="s">
        <v>451</v>
      </c>
      <c s="297">
        <v>1</v>
      </c>
    </row>
    <row customHeight="1" ht="17.25">
      <c s="76">
        <v>1010921</v>
      </c>
      <c s="210" t="s">
        <v>452</v>
      </c>
      <c s="297"/>
    </row>
    <row customHeight="1" ht="17.25">
      <c s="76">
        <v>1010922</v>
      </c>
      <c s="210" t="s">
        <v>453</v>
      </c>
      <c s="297"/>
    </row>
    <row customHeight="1" ht="17.25">
      <c s="76">
        <v>10110</v>
      </c>
      <c s="210" t="s">
        <v>454</v>
      </c>
      <c s="293">
        <f>SUM(C266:C273)</f>
        <v>257</v>
      </c>
    </row>
    <row customHeight="1" ht="17.25">
      <c s="76">
        <v>1011001</v>
      </c>
      <c s="210" t="s">
        <v>455</v>
      </c>
      <c s="297">
        <v>53</v>
      </c>
    </row>
    <row customHeight="1" ht="17.25">
      <c s="76">
        <v>1011002</v>
      </c>
      <c s="210" t="s">
        <v>456</v>
      </c>
      <c s="297">
        <v>12</v>
      </c>
    </row>
    <row customHeight="1" ht="17.25">
      <c s="76">
        <v>1011003</v>
      </c>
      <c s="210" t="s">
        <v>457</v>
      </c>
      <c s="297">
        <v>62</v>
      </c>
    </row>
    <row customHeight="1" ht="17.25">
      <c s="76">
        <v>1011004</v>
      </c>
      <c s="210" t="s">
        <v>458</v>
      </c>
      <c s="297"/>
    </row>
    <row customHeight="1" ht="17.25">
      <c s="76">
        <v>1011005</v>
      </c>
      <c s="210" t="s">
        <v>459</v>
      </c>
      <c s="297"/>
    </row>
    <row customHeight="1" ht="17.25">
      <c s="76">
        <v>1011006</v>
      </c>
      <c s="210" t="s">
        <v>460</v>
      </c>
      <c s="297">
        <v>5</v>
      </c>
    </row>
    <row customHeight="1" ht="17.25">
      <c s="76">
        <v>1011019</v>
      </c>
      <c s="210" t="s">
        <v>461</v>
      </c>
      <c s="297">
        <v>124</v>
      </c>
    </row>
    <row customHeight="1" ht="17.25">
      <c s="76">
        <v>1011020</v>
      </c>
      <c s="210" t="s">
        <v>462</v>
      </c>
      <c s="297">
        <v>1</v>
      </c>
    </row>
    <row customHeight="1" ht="17.25">
      <c s="76">
        <v>10111</v>
      </c>
      <c s="210" t="s">
        <v>463</v>
      </c>
      <c s="293">
        <f>SUM(C275,C278:C279)</f>
        <v>109</v>
      </c>
    </row>
    <row customHeight="1" ht="17.25">
      <c s="76">
        <v>1011101</v>
      </c>
      <c s="210" t="s">
        <v>464</v>
      </c>
      <c s="293">
        <f>SUM(C276:C277)</f>
        <v>0</v>
      </c>
    </row>
    <row customHeight="1" ht="17.25">
      <c s="76">
        <v>101110101</v>
      </c>
      <c s="142" t="s">
        <v>465</v>
      </c>
      <c s="297"/>
    </row>
    <row customHeight="1" ht="17.25">
      <c s="76">
        <v>101110109</v>
      </c>
      <c s="142" t="s">
        <v>466</v>
      </c>
      <c s="297"/>
    </row>
    <row customHeight="1" ht="17.25">
      <c s="76">
        <v>1011119</v>
      </c>
      <c s="210" t="s">
        <v>467</v>
      </c>
      <c s="297">
        <v>109</v>
      </c>
    </row>
    <row customHeight="1" ht="17.25">
      <c s="76">
        <v>1011120</v>
      </c>
      <c s="210" t="s">
        <v>468</v>
      </c>
      <c s="297"/>
    </row>
    <row customHeight="1" ht="17.25">
      <c s="76">
        <v>10112</v>
      </c>
      <c s="210" t="s">
        <v>469</v>
      </c>
      <c s="293">
        <f>SUM(C281:C288)</f>
        <v>290</v>
      </c>
    </row>
    <row customHeight="1" ht="17.25">
      <c s="76">
        <v>1011201</v>
      </c>
      <c s="210" t="s">
        <v>470</v>
      </c>
      <c s="297">
        <v>50</v>
      </c>
    </row>
    <row customHeight="1" ht="17.25">
      <c s="76">
        <v>1011202</v>
      </c>
      <c s="210" t="s">
        <v>471</v>
      </c>
      <c s="297">
        <v>14</v>
      </c>
    </row>
    <row customHeight="1" ht="17.25">
      <c s="76">
        <v>1011203</v>
      </c>
      <c s="210" t="s">
        <v>472</v>
      </c>
      <c s="297">
        <v>188</v>
      </c>
    </row>
    <row customHeight="1" ht="17.25">
      <c s="76">
        <v>1011204</v>
      </c>
      <c s="210" t="s">
        <v>473</v>
      </c>
      <c s="297"/>
    </row>
    <row customHeight="1" ht="17.25">
      <c s="76">
        <v>1011205</v>
      </c>
      <c s="210" t="s">
        <v>474</v>
      </c>
      <c s="297">
        <v>8</v>
      </c>
    </row>
    <row customHeight="1" ht="17.25">
      <c s="76">
        <v>1011206</v>
      </c>
      <c s="210" t="s">
        <v>475</v>
      </c>
      <c s="297"/>
    </row>
    <row customHeight="1" ht="17.25">
      <c s="76">
        <v>1011219</v>
      </c>
      <c s="210" t="s">
        <v>476</v>
      </c>
      <c s="297">
        <v>29</v>
      </c>
    </row>
    <row customHeight="1" ht="17.25">
      <c s="76">
        <v>1011220</v>
      </c>
      <c s="210" t="s">
        <v>477</v>
      </c>
      <c s="297">
        <v>1</v>
      </c>
    </row>
    <row customHeight="1" ht="17.25">
      <c s="76">
        <v>10113</v>
      </c>
      <c s="210" t="s">
        <v>478</v>
      </c>
      <c s="293">
        <f>SUM(C290:C297)</f>
        <v>988</v>
      </c>
    </row>
    <row customHeight="1" ht="17.25">
      <c s="76">
        <v>1011301</v>
      </c>
      <c s="210" t="s">
        <v>479</v>
      </c>
      <c s="297">
        <v>30</v>
      </c>
    </row>
    <row customHeight="1" ht="17.25">
      <c s="76">
        <v>1011302</v>
      </c>
      <c s="210" t="s">
        <v>480</v>
      </c>
      <c s="297">
        <v>2</v>
      </c>
    </row>
    <row customHeight="1" ht="17.25">
      <c s="76">
        <v>1011303</v>
      </c>
      <c s="210" t="s">
        <v>481</v>
      </c>
      <c s="297">
        <v>628</v>
      </c>
    </row>
    <row customHeight="1" ht="17.25">
      <c s="76">
        <v>1011304</v>
      </c>
      <c s="210" t="s">
        <v>482</v>
      </c>
      <c s="297"/>
    </row>
    <row customHeight="1" ht="17.25">
      <c s="76">
        <v>1011305</v>
      </c>
      <c s="210" t="s">
        <v>483</v>
      </c>
      <c s="297"/>
    </row>
    <row customHeight="1" ht="17.25">
      <c s="76">
        <v>1011306</v>
      </c>
      <c s="210" t="s">
        <v>484</v>
      </c>
      <c s="297"/>
    </row>
    <row customHeight="1" ht="17.25">
      <c s="76">
        <v>1011319</v>
      </c>
      <c s="210" t="s">
        <v>485</v>
      </c>
      <c s="297">
        <v>328</v>
      </c>
    </row>
    <row customHeight="1" ht="17.25">
      <c s="76">
        <v>1011320</v>
      </c>
      <c s="210" t="s">
        <v>486</v>
      </c>
      <c s="297"/>
    </row>
    <row customHeight="1" ht="17.25">
      <c s="76">
        <v>10114</v>
      </c>
      <c s="210" t="s">
        <v>487</v>
      </c>
      <c s="293">
        <f>SUM(C299:C300)</f>
        <v>88</v>
      </c>
    </row>
    <row customHeight="1" ht="17.25">
      <c s="76">
        <v>1011401</v>
      </c>
      <c s="210" t="s">
        <v>488</v>
      </c>
      <c s="297">
        <v>88</v>
      </c>
    </row>
    <row customHeight="1" ht="17.25">
      <c s="76">
        <v>1011420</v>
      </c>
      <c s="210" t="s">
        <v>489</v>
      </c>
      <c s="297"/>
    </row>
    <row customHeight="1" ht="17.25">
      <c s="76">
        <v>10115</v>
      </c>
      <c s="210" t="s">
        <v>490</v>
      </c>
      <c s="293">
        <f>SUM(C302:C303)</f>
        <v>0</v>
      </c>
    </row>
    <row customHeight="1" ht="17.25">
      <c s="76">
        <v>1011501</v>
      </c>
      <c s="210" t="s">
        <v>491</v>
      </c>
      <c s="297"/>
    </row>
    <row customHeight="1" ht="17.25">
      <c s="76">
        <v>1011520</v>
      </c>
      <c s="210" t="s">
        <v>492</v>
      </c>
      <c s="297"/>
    </row>
    <row customHeight="1" ht="17.25">
      <c s="76">
        <v>10116</v>
      </c>
      <c s="210" t="s">
        <v>493</v>
      </c>
      <c s="293">
        <f>SUM(C305:C306)</f>
        <v>0</v>
      </c>
    </row>
    <row customHeight="1" ht="17.25">
      <c s="76">
        <v>1011601</v>
      </c>
      <c s="210" t="s">
        <v>494</v>
      </c>
      <c s="297"/>
    </row>
    <row customHeight="1" ht="17.25">
      <c s="76">
        <v>1011620</v>
      </c>
      <c s="210" t="s">
        <v>495</v>
      </c>
      <c s="297"/>
    </row>
    <row customHeight="1" ht="17.25">
      <c s="76">
        <v>10117</v>
      </c>
      <c s="210" t="s">
        <v>496</v>
      </c>
      <c s="293">
        <f>SUM(C308:C310,C314:C316)</f>
        <v>0</v>
      </c>
    </row>
    <row customHeight="1" ht="17.25">
      <c s="76">
        <v>1011701</v>
      </c>
      <c s="210" t="s">
        <v>497</v>
      </c>
      <c s="297"/>
    </row>
    <row customHeight="1" ht="17.25">
      <c s="76">
        <v>1011702</v>
      </c>
      <c s="210" t="s">
        <v>498</v>
      </c>
      <c s="297"/>
    </row>
    <row customHeight="1" ht="17.25">
      <c s="76">
        <v>1011703</v>
      </c>
      <c s="210" t="s">
        <v>499</v>
      </c>
      <c s="293">
        <f>SUM(C311:C313)</f>
        <v>0</v>
      </c>
    </row>
    <row customHeight="1" ht="17.25">
      <c s="76">
        <v>101170301</v>
      </c>
      <c s="142" t="s">
        <v>500</v>
      </c>
      <c s="297"/>
    </row>
    <row customHeight="1" ht="17.25">
      <c s="76">
        <v>101170302</v>
      </c>
      <c s="142" t="s">
        <v>501</v>
      </c>
      <c s="297"/>
    </row>
    <row customHeight="1" ht="17.25">
      <c s="76">
        <v>101170303</v>
      </c>
      <c s="142" t="s">
        <v>502</v>
      </c>
      <c s="297"/>
    </row>
    <row customHeight="1" ht="17.25">
      <c s="76">
        <v>1011720</v>
      </c>
      <c s="210" t="s">
        <v>503</v>
      </c>
      <c s="297"/>
    </row>
    <row customHeight="1" ht="17.25">
      <c s="76">
        <v>1011721</v>
      </c>
      <c s="210" t="s">
        <v>504</v>
      </c>
      <c s="297"/>
    </row>
    <row customHeight="1" ht="17.25">
      <c s="76">
        <v>1011722</v>
      </c>
      <c s="210" t="s">
        <v>505</v>
      </c>
      <c s="297"/>
    </row>
    <row customHeight="1" ht="17.25">
      <c s="76">
        <v>10118</v>
      </c>
      <c s="210" t="s">
        <v>506</v>
      </c>
      <c s="293">
        <f>SUM(C318:C320)</f>
        <v>3125</v>
      </c>
    </row>
    <row customHeight="1" ht="17.25">
      <c s="76">
        <v>1011801</v>
      </c>
      <c s="210" t="s">
        <v>507</v>
      </c>
      <c s="297">
        <v>3125</v>
      </c>
    </row>
    <row customHeight="1" ht="17.25">
      <c s="76">
        <v>1011802</v>
      </c>
      <c s="210" t="s">
        <v>508</v>
      </c>
      <c s="297"/>
    </row>
    <row customHeight="1" ht="17.25">
      <c s="76">
        <v>1011820</v>
      </c>
      <c s="210" t="s">
        <v>509</v>
      </c>
      <c s="297"/>
    </row>
    <row customHeight="1" ht="17.25">
      <c s="76">
        <v>10119</v>
      </c>
      <c s="210" t="s">
        <v>510</v>
      </c>
      <c s="293">
        <f>SUM(C322:C323)</f>
        <v>1217</v>
      </c>
    </row>
    <row customHeight="1" ht="17.25">
      <c s="76">
        <v>1011901</v>
      </c>
      <c s="210" t="s">
        <v>511</v>
      </c>
      <c s="297">
        <v>1217</v>
      </c>
    </row>
    <row customHeight="1" ht="17.25">
      <c s="76">
        <v>1011920</v>
      </c>
      <c s="210" t="s">
        <v>512</v>
      </c>
      <c s="297"/>
    </row>
    <row customHeight="1" ht="17.25">
      <c s="76">
        <v>10120</v>
      </c>
      <c s="210" t="s">
        <v>513</v>
      </c>
      <c s="293">
        <f>SUM(C325:C326)</f>
        <v>180</v>
      </c>
    </row>
    <row customHeight="1" ht="17.25">
      <c s="76">
        <v>1012001</v>
      </c>
      <c s="210" t="s">
        <v>514</v>
      </c>
      <c s="297">
        <v>180</v>
      </c>
    </row>
    <row customHeight="1" ht="17.25">
      <c s="76">
        <v>1012020</v>
      </c>
      <c s="210" t="s">
        <v>515</v>
      </c>
      <c s="297"/>
    </row>
    <row customHeight="1" ht="17.25">
      <c s="76">
        <v>10199</v>
      </c>
      <c s="210" t="s">
        <v>516</v>
      </c>
      <c s="297"/>
    </row>
    <row customHeight="1" ht="17.25">
      <c s="76">
        <v>103</v>
      </c>
      <c s="210" t="s">
        <v>517</v>
      </c>
      <c s="293">
        <f>SUM(C329,C349,C713,C745,C763,C791)</f>
        <v>5683</v>
      </c>
    </row>
    <row customHeight="1" ht="17.25">
      <c s="76">
        <v>10302</v>
      </c>
      <c s="210" t="s">
        <v>518</v>
      </c>
      <c s="293">
        <f>SUM(C330,C333,C334,C339:C341,C344:C348)</f>
        <v>560</v>
      </c>
    </row>
    <row customHeight="1" ht="17.25">
      <c s="76">
        <v>1030201</v>
      </c>
      <c s="210" t="s">
        <v>519</v>
      </c>
      <c s="293">
        <f>SUM(C331:C332)</f>
        <v>58</v>
      </c>
    </row>
    <row customHeight="1" ht="17.25">
      <c s="76">
        <v>103020101</v>
      </c>
      <c s="142" t="s">
        <v>520</v>
      </c>
      <c s="297">
        <v>58</v>
      </c>
    </row>
    <row customHeight="1" ht="17.25">
      <c s="76">
        <v>103020102</v>
      </c>
      <c s="142" t="s">
        <v>521</v>
      </c>
      <c s="297"/>
    </row>
    <row customHeight="1" ht="17.25">
      <c s="76">
        <v>1030202</v>
      </c>
      <c s="210" t="s">
        <v>522</v>
      </c>
      <c s="297">
        <v>18</v>
      </c>
    </row>
    <row customHeight="1" ht="17.25">
      <c s="76">
        <v>1030203</v>
      </c>
      <c s="210" t="s">
        <v>523</v>
      </c>
      <c s="293">
        <f>SUM(C335:C338)</f>
        <v>483</v>
      </c>
    </row>
    <row customHeight="1" ht="17.25">
      <c s="76">
        <v>103020301</v>
      </c>
      <c s="142" t="s">
        <v>524</v>
      </c>
      <c s="297">
        <v>483</v>
      </c>
    </row>
    <row customHeight="1" ht="17.25">
      <c s="76">
        <v>103020302</v>
      </c>
      <c s="142" t="s">
        <v>525</v>
      </c>
      <c s="297"/>
    </row>
    <row customHeight="1" ht="17.25">
      <c s="76">
        <v>103020303</v>
      </c>
      <c s="142" t="s">
        <v>526</v>
      </c>
      <c s="297"/>
    </row>
    <row customHeight="1" ht="17.25">
      <c s="76">
        <v>103020399</v>
      </c>
      <c s="142" t="s">
        <v>527</v>
      </c>
      <c s="297"/>
    </row>
    <row customHeight="1" ht="17.25">
      <c s="76">
        <v>1030204</v>
      </c>
      <c s="210" t="s">
        <v>528</v>
      </c>
      <c s="297"/>
    </row>
    <row customHeight="1" ht="17.25">
      <c s="76">
        <v>1030205</v>
      </c>
      <c s="210" t="s">
        <v>529</v>
      </c>
      <c s="297"/>
    </row>
    <row customHeight="1" ht="17.25">
      <c s="76">
        <v>1030206</v>
      </c>
      <c s="210" t="s">
        <v>530</v>
      </c>
      <c s="293">
        <f>SUM(C342:C343)</f>
        <v>1</v>
      </c>
    </row>
    <row customHeight="1" ht="17.25">
      <c s="76">
        <v>103020601</v>
      </c>
      <c s="142" t="s">
        <v>531</v>
      </c>
      <c s="297">
        <v>1</v>
      </c>
    </row>
    <row customHeight="1" ht="17.25">
      <c s="76">
        <v>103020602</v>
      </c>
      <c s="142" t="s">
        <v>532</v>
      </c>
      <c s="297"/>
    </row>
    <row customHeight="1" ht="17.25">
      <c s="76">
        <v>1030210</v>
      </c>
      <c s="210" t="s">
        <v>533</v>
      </c>
      <c s="297"/>
    </row>
    <row customHeight="1" ht="17.25">
      <c s="76">
        <v>1030211</v>
      </c>
      <c s="210" t="s">
        <v>534</v>
      </c>
      <c s="297"/>
    </row>
    <row customHeight="1" ht="17.25">
      <c s="76">
        <v>1030212</v>
      </c>
      <c s="210" t="s">
        <v>535</v>
      </c>
      <c s="297"/>
    </row>
    <row customHeight="1" ht="17.25">
      <c s="76">
        <v>1030213</v>
      </c>
      <c s="210" t="s">
        <v>536</v>
      </c>
      <c s="297"/>
    </row>
    <row customHeight="1" ht="17.25">
      <c s="76">
        <v>1030299</v>
      </c>
      <c s="210" t="s">
        <v>537</v>
      </c>
      <c s="297"/>
    </row>
    <row customHeight="1" ht="17.25">
      <c s="76">
        <v>10304</v>
      </c>
      <c s="210" t="s">
        <v>538</v>
      </c>
      <c s="293">
        <f>C350+C370+C373+C379+C386+C391+C394+C398+C402+C411+C414+C417+C421+C424+C427+C447+C450+C452+C456+C460+C463+C466+C469+C477+C481+C486+C488+C497+C500+C504+C516+C526+C531+C539+C546+C549+C554+C557+C575+C585+C620+C629+C638+C662+C670+C675+C680+C684+C688+C691+C694+C696+C698+C703+C706+C708+C711</f>
        <v>2085</v>
      </c>
    </row>
    <row customHeight="1" ht="17.25">
      <c s="76">
        <v>1030401</v>
      </c>
      <c s="210" t="s">
        <v>539</v>
      </c>
      <c s="293">
        <f>SUM(C351:C369)</f>
        <v>97</v>
      </c>
    </row>
    <row customHeight="1" ht="17.25">
      <c s="76">
        <v>103040101</v>
      </c>
      <c s="142" t="s">
        <v>540</v>
      </c>
      <c s="297"/>
    </row>
    <row customHeight="1" ht="17.25">
      <c s="76">
        <v>103040102</v>
      </c>
      <c s="142" t="s">
        <v>541</v>
      </c>
      <c s="297"/>
    </row>
    <row customHeight="1" ht="17.25">
      <c s="76">
        <v>103040103</v>
      </c>
      <c s="142" t="s">
        <v>542</v>
      </c>
      <c s="297"/>
    </row>
    <row customHeight="1" ht="17.25">
      <c s="76">
        <v>103040104</v>
      </c>
      <c s="142" t="s">
        <v>543</v>
      </c>
      <c s="297"/>
    </row>
    <row customHeight="1" ht="17.25">
      <c s="76">
        <v>103040106</v>
      </c>
      <c s="142" t="s">
        <v>544</v>
      </c>
      <c s="297"/>
    </row>
    <row customHeight="1" ht="17.25">
      <c s="76">
        <v>103040107</v>
      </c>
      <c s="142" t="s">
        <v>545</v>
      </c>
      <c s="297"/>
    </row>
    <row customHeight="1" ht="17.25">
      <c s="76">
        <v>103040109</v>
      </c>
      <c s="142" t="s">
        <v>546</v>
      </c>
      <c s="297"/>
    </row>
    <row customHeight="1" ht="17.25">
      <c s="76">
        <v>103040110</v>
      </c>
      <c s="142" t="s">
        <v>547</v>
      </c>
      <c s="297"/>
    </row>
    <row customHeight="1" ht="17.25">
      <c s="76">
        <v>103040111</v>
      </c>
      <c s="142" t="s">
        <v>548</v>
      </c>
      <c s="297">
        <v>34</v>
      </c>
    </row>
    <row customHeight="1" ht="17.25">
      <c s="76">
        <v>103040112</v>
      </c>
      <c s="142" t="s">
        <v>549</v>
      </c>
      <c s="297"/>
    </row>
    <row customHeight="1" ht="17.25">
      <c s="76">
        <v>103040113</v>
      </c>
      <c s="142" t="s">
        <v>550</v>
      </c>
      <c s="297"/>
    </row>
    <row customHeight="1" ht="17.25">
      <c s="76">
        <v>103040114</v>
      </c>
      <c s="142" t="s">
        <v>551</v>
      </c>
      <c s="297"/>
    </row>
    <row customHeight="1" ht="17.25">
      <c s="76">
        <v>103040115</v>
      </c>
      <c s="142" t="s">
        <v>552</v>
      </c>
      <c s="297">
        <v>27</v>
      </c>
    </row>
    <row customHeight="1" ht="17.25">
      <c s="76">
        <v>103040116</v>
      </c>
      <c s="142" t="s">
        <v>553</v>
      </c>
      <c s="297">
        <v>8</v>
      </c>
    </row>
    <row customHeight="1" ht="17.25">
      <c s="76">
        <v>103040117</v>
      </c>
      <c s="142" t="s">
        <v>554</v>
      </c>
      <c s="297">
        <v>28</v>
      </c>
    </row>
    <row customHeight="1" ht="17.25">
      <c s="76">
        <v>103040119</v>
      </c>
      <c s="142" t="s">
        <v>555</v>
      </c>
      <c s="297"/>
    </row>
    <row customHeight="1" ht="17.25">
      <c s="76">
        <v>103040120</v>
      </c>
      <c s="142" t="s">
        <v>556</v>
      </c>
      <c s="297"/>
    </row>
    <row customHeight="1" ht="17.25">
      <c s="76">
        <v>103040121</v>
      </c>
      <c s="142" t="s">
        <v>557</v>
      </c>
      <c s="297"/>
    </row>
    <row customHeight="1" ht="17.25">
      <c s="76">
        <v>103040150</v>
      </c>
      <c s="142" t="s">
        <v>558</v>
      </c>
      <c s="297"/>
    </row>
    <row customHeight="1" ht="17.25">
      <c s="76">
        <v>1030402</v>
      </c>
      <c s="210" t="s">
        <v>559</v>
      </c>
      <c s="293">
        <f>SUM(C371:C372)</f>
        <v>28</v>
      </c>
    </row>
    <row customHeight="1" ht="17.25">
      <c s="76">
        <v>103040201</v>
      </c>
      <c s="142" t="s">
        <v>560</v>
      </c>
      <c s="297">
        <v>28</v>
      </c>
    </row>
    <row customHeight="1" ht="17.25">
      <c s="76">
        <v>103040250</v>
      </c>
      <c s="142" t="s">
        <v>561</v>
      </c>
      <c s="297"/>
    </row>
    <row customHeight="1" ht="17.25">
      <c s="76">
        <v>1030403</v>
      </c>
      <c s="210" t="s">
        <v>562</v>
      </c>
      <c s="293">
        <f>SUM(C374:C378)</f>
        <v>7</v>
      </c>
    </row>
    <row customHeight="1" ht="17.25">
      <c s="76">
        <v>103040301</v>
      </c>
      <c s="142" t="s">
        <v>563</v>
      </c>
      <c s="297"/>
    </row>
    <row customHeight="1" ht="17.25">
      <c s="76">
        <v>103040302</v>
      </c>
      <c s="142" t="s">
        <v>564</v>
      </c>
      <c s="297"/>
    </row>
    <row customHeight="1" ht="17.25">
      <c s="76">
        <v>103040303</v>
      </c>
      <c s="142" t="s">
        <v>565</v>
      </c>
      <c s="297">
        <v>7</v>
      </c>
    </row>
    <row customHeight="1" ht="17.25">
      <c s="76">
        <v>103040305</v>
      </c>
      <c s="142" t="s">
        <v>566</v>
      </c>
      <c s="297"/>
    </row>
    <row customHeight="1" ht="17.25">
      <c s="76">
        <v>103040350</v>
      </c>
      <c s="142" t="s">
        <v>567</v>
      </c>
      <c s="297"/>
    </row>
    <row customHeight="1" ht="17.25">
      <c s="76">
        <v>1030404</v>
      </c>
      <c s="210" t="s">
        <v>568</v>
      </c>
      <c s="293">
        <f>SUM(C380:C385)</f>
        <v>0</v>
      </c>
    </row>
    <row customHeight="1" ht="17.25">
      <c s="76">
        <v>103040401</v>
      </c>
      <c s="142" t="s">
        <v>569</v>
      </c>
      <c s="297"/>
    </row>
    <row customHeight="1" ht="17.25">
      <c s="76">
        <v>103040402</v>
      </c>
      <c s="142" t="s">
        <v>570</v>
      </c>
      <c s="297"/>
    </row>
    <row customHeight="1" ht="17.25">
      <c s="76">
        <v>103040403</v>
      </c>
      <c s="142" t="s">
        <v>571</v>
      </c>
      <c s="297"/>
    </row>
    <row customHeight="1" ht="17.25">
      <c s="76">
        <v>103040404</v>
      </c>
      <c s="142" t="s">
        <v>572</v>
      </c>
      <c s="297"/>
    </row>
    <row customHeight="1" ht="17.25">
      <c s="76">
        <v>103040405</v>
      </c>
      <c s="142" t="s">
        <v>573</v>
      </c>
      <c s="297"/>
    </row>
    <row customHeight="1" ht="17.25">
      <c s="76">
        <v>103040450</v>
      </c>
      <c s="142" t="s">
        <v>574</v>
      </c>
      <c s="297"/>
    </row>
    <row customHeight="1" ht="17.25">
      <c s="76">
        <v>1030405</v>
      </c>
      <c s="210" t="s">
        <v>575</v>
      </c>
      <c s="293">
        <f>SUM(C387:C390)</f>
        <v>0</v>
      </c>
    </row>
    <row customHeight="1" ht="17.25">
      <c s="76">
        <v>103040503</v>
      </c>
      <c s="142" t="s">
        <v>576</v>
      </c>
      <c s="297"/>
    </row>
    <row customHeight="1" ht="17.25">
      <c s="76">
        <v>103040504</v>
      </c>
      <c s="142" t="s">
        <v>577</v>
      </c>
      <c s="297"/>
    </row>
    <row customHeight="1" ht="17.25">
      <c s="76">
        <v>103040506</v>
      </c>
      <c s="142" t="s">
        <v>578</v>
      </c>
      <c s="297"/>
    </row>
    <row customHeight="1" ht="17.25">
      <c s="76">
        <v>103040550</v>
      </c>
      <c s="142" t="s">
        <v>579</v>
      </c>
      <c s="297"/>
    </row>
    <row customHeight="1" ht="17.25">
      <c s="76">
        <v>1030406</v>
      </c>
      <c s="210" t="s">
        <v>580</v>
      </c>
      <c s="293">
        <f>SUM(C392:C393)</f>
        <v>0</v>
      </c>
    </row>
    <row customHeight="1" ht="17.25">
      <c s="76">
        <v>103040601</v>
      </c>
      <c s="142" t="s">
        <v>581</v>
      </c>
      <c s="297"/>
    </row>
    <row customHeight="1" ht="17.25">
      <c s="76">
        <v>103040650</v>
      </c>
      <c s="142" t="s">
        <v>582</v>
      </c>
      <c s="297"/>
    </row>
    <row customHeight="1" ht="17.25">
      <c s="76">
        <v>1030407</v>
      </c>
      <c s="210" t="s">
        <v>583</v>
      </c>
      <c s="293">
        <f>SUM(C395:C397)</f>
        <v>0</v>
      </c>
    </row>
    <row customHeight="1" ht="17.25">
      <c s="76">
        <v>103040701</v>
      </c>
      <c s="142" t="s">
        <v>581</v>
      </c>
      <c s="297"/>
    </row>
    <row customHeight="1" ht="17.25">
      <c s="76">
        <v>103040702</v>
      </c>
      <c s="142" t="s">
        <v>584</v>
      </c>
      <c s="297"/>
    </row>
    <row customHeight="1" ht="17.25">
      <c s="76">
        <v>103040750</v>
      </c>
      <c s="142" t="s">
        <v>585</v>
      </c>
      <c s="297"/>
    </row>
    <row customHeight="1" ht="17.25">
      <c s="76">
        <v>1030408</v>
      </c>
      <c s="210" t="s">
        <v>586</v>
      </c>
      <c s="293">
        <f>SUM(C399:C401)</f>
        <v>0</v>
      </c>
    </row>
    <row customHeight="1" ht="17.25">
      <c s="76">
        <v>103040801</v>
      </c>
      <c s="142" t="s">
        <v>587</v>
      </c>
      <c s="297"/>
    </row>
    <row customHeight="1" ht="17.25">
      <c s="76">
        <v>103040802</v>
      </c>
      <c s="142" t="s">
        <v>588</v>
      </c>
      <c s="297"/>
    </row>
    <row customHeight="1" ht="17.25">
      <c s="76">
        <v>103040850</v>
      </c>
      <c s="142" t="s">
        <v>589</v>
      </c>
      <c s="297"/>
    </row>
    <row customHeight="1" ht="17.25">
      <c s="76">
        <v>1030409</v>
      </c>
      <c s="210" t="s">
        <v>590</v>
      </c>
      <c s="293">
        <f>SUM(C403:C410)</f>
        <v>0</v>
      </c>
    </row>
    <row customHeight="1" ht="17.25">
      <c s="76">
        <v>103040901</v>
      </c>
      <c s="142" t="s">
        <v>591</v>
      </c>
      <c s="297"/>
    </row>
    <row customHeight="1" ht="17.25">
      <c s="76">
        <v>103040903</v>
      </c>
      <c s="142" t="s">
        <v>592</v>
      </c>
      <c s="297"/>
    </row>
    <row customHeight="1" ht="17.25">
      <c s="76">
        <v>103040904</v>
      </c>
      <c s="142" t="s">
        <v>593</v>
      </c>
      <c s="297"/>
    </row>
    <row customHeight="1" ht="17.25">
      <c s="76">
        <v>103040905</v>
      </c>
      <c s="142" t="s">
        <v>594</v>
      </c>
      <c s="297"/>
    </row>
    <row customHeight="1" ht="17.25">
      <c s="76">
        <v>103040906</v>
      </c>
      <c s="142" t="s">
        <v>595</v>
      </c>
      <c s="297"/>
    </row>
    <row customHeight="1" ht="17.25">
      <c s="76">
        <v>103040907</v>
      </c>
      <c s="142" t="s">
        <v>596</v>
      </c>
      <c s="297"/>
    </row>
    <row customHeight="1" ht="17.25">
      <c s="76">
        <v>103040908</v>
      </c>
      <c s="142" t="s">
        <v>597</v>
      </c>
      <c s="297"/>
    </row>
    <row customHeight="1" ht="17.25">
      <c s="76">
        <v>103040950</v>
      </c>
      <c s="142" t="s">
        <v>598</v>
      </c>
      <c s="297"/>
    </row>
    <row customHeight="1" ht="17.25">
      <c s="76">
        <v>1030410</v>
      </c>
      <c s="210" t="s">
        <v>599</v>
      </c>
      <c s="293">
        <f>SUM(C412:C413)</f>
        <v>0</v>
      </c>
    </row>
    <row customHeight="1" ht="17.25">
      <c s="76">
        <v>103041001</v>
      </c>
      <c s="142" t="s">
        <v>584</v>
      </c>
      <c s="297"/>
    </row>
    <row customHeight="1" ht="17.25">
      <c s="76">
        <v>103041050</v>
      </c>
      <c s="142" t="s">
        <v>600</v>
      </c>
      <c s="297"/>
    </row>
    <row customHeight="1" ht="17.25">
      <c s="76">
        <v>1030411</v>
      </c>
      <c s="210" t="s">
        <v>601</v>
      </c>
      <c s="293">
        <f>SUM(C415:C416)</f>
        <v>0</v>
      </c>
    </row>
    <row customHeight="1" ht="17.25">
      <c s="76">
        <v>103041101</v>
      </c>
      <c s="142" t="s">
        <v>602</v>
      </c>
      <c s="297"/>
    </row>
    <row customHeight="1" ht="17.25">
      <c s="76">
        <v>103041150</v>
      </c>
      <c s="142" t="s">
        <v>603</v>
      </c>
      <c s="297"/>
    </row>
    <row customHeight="1" ht="17.25">
      <c s="76">
        <v>1030413</v>
      </c>
      <c s="210" t="s">
        <v>604</v>
      </c>
      <c s="293">
        <f>SUM(C418:C420)</f>
        <v>0</v>
      </c>
    </row>
    <row customHeight="1" ht="17.25">
      <c s="76">
        <v>103041301</v>
      </c>
      <c s="142" t="s">
        <v>605</v>
      </c>
      <c s="297"/>
    </row>
    <row customHeight="1" ht="17.25">
      <c s="76">
        <v>103041303</v>
      </c>
      <c s="142" t="s">
        <v>606</v>
      </c>
      <c s="297"/>
    </row>
    <row customHeight="1" ht="17.25">
      <c s="76">
        <v>103041350</v>
      </c>
      <c s="142" t="s">
        <v>607</v>
      </c>
      <c s="297"/>
    </row>
    <row customHeight="1" ht="17.25">
      <c s="76">
        <v>1030414</v>
      </c>
      <c s="210" t="s">
        <v>608</v>
      </c>
      <c s="293">
        <f>SUM(C422:C423)</f>
        <v>0</v>
      </c>
    </row>
    <row customHeight="1" ht="17.25">
      <c s="76">
        <v>103041403</v>
      </c>
      <c s="142" t="s">
        <v>609</v>
      </c>
      <c s="297"/>
    </row>
    <row customHeight="1" ht="17.25">
      <c s="76">
        <v>103041450</v>
      </c>
      <c s="142" t="s">
        <v>610</v>
      </c>
      <c s="297"/>
    </row>
    <row customHeight="1" ht="17.25">
      <c s="76">
        <v>1030415</v>
      </c>
      <c s="210" t="s">
        <v>611</v>
      </c>
      <c s="293">
        <f>SUM(C425:C426)</f>
        <v>0</v>
      </c>
    </row>
    <row customHeight="1" ht="17.25">
      <c s="76">
        <v>103041501</v>
      </c>
      <c s="142" t="s">
        <v>612</v>
      </c>
      <c s="297"/>
    </row>
    <row customHeight="1" ht="17.25">
      <c s="76">
        <v>103041550</v>
      </c>
      <c s="142" t="s">
        <v>613</v>
      </c>
      <c s="297"/>
    </row>
    <row customHeight="1" ht="17.25">
      <c s="76">
        <v>1030416</v>
      </c>
      <c s="210" t="s">
        <v>614</v>
      </c>
      <c s="293">
        <f>SUM(C428:C446)</f>
        <v>0</v>
      </c>
    </row>
    <row customHeight="1" ht="17.25">
      <c s="76">
        <v>103041601</v>
      </c>
      <c s="142" t="s">
        <v>615</v>
      </c>
      <c s="297"/>
    </row>
    <row customHeight="1" ht="17.25">
      <c s="76">
        <v>103041602</v>
      </c>
      <c s="142" t="s">
        <v>616</v>
      </c>
      <c s="297"/>
    </row>
    <row customHeight="1" ht="17.25">
      <c s="76">
        <v>103041603</v>
      </c>
      <c s="142" t="s">
        <v>617</v>
      </c>
      <c s="297"/>
    </row>
    <row customHeight="1" ht="17.25">
      <c s="76">
        <v>103041604</v>
      </c>
      <c s="142" t="s">
        <v>618</v>
      </c>
      <c s="297"/>
    </row>
    <row customHeight="1" ht="17.25">
      <c s="76">
        <v>103041605</v>
      </c>
      <c s="142" t="s">
        <v>619</v>
      </c>
      <c s="297"/>
    </row>
    <row customHeight="1" ht="17.25">
      <c s="76">
        <v>103041606</v>
      </c>
      <c s="142" t="s">
        <v>620</v>
      </c>
      <c s="297"/>
    </row>
    <row customHeight="1" ht="17.25">
      <c s="76">
        <v>103041607</v>
      </c>
      <c s="142" t="s">
        <v>621</v>
      </c>
      <c s="297"/>
    </row>
    <row customHeight="1" ht="17.25">
      <c s="76">
        <v>103041608</v>
      </c>
      <c s="142" t="s">
        <v>584</v>
      </c>
      <c s="297"/>
    </row>
    <row customHeight="1" ht="17.25">
      <c s="76">
        <v>103041609</v>
      </c>
      <c s="142" t="s">
        <v>622</v>
      </c>
      <c s="297"/>
    </row>
    <row customHeight="1" ht="17.25">
      <c s="76">
        <v>103041610</v>
      </c>
      <c s="142" t="s">
        <v>623</v>
      </c>
      <c s="297"/>
    </row>
    <row customHeight="1" ht="17.25">
      <c s="76">
        <v>103041611</v>
      </c>
      <c s="142" t="s">
        <v>624</v>
      </c>
      <c s="297"/>
    </row>
    <row customHeight="1" ht="17.25">
      <c s="76">
        <v>103041612</v>
      </c>
      <c s="142" t="s">
        <v>625</v>
      </c>
      <c s="297"/>
    </row>
    <row customHeight="1" ht="17.25">
      <c s="76">
        <v>103041613</v>
      </c>
      <c s="142" t="s">
        <v>626</v>
      </c>
      <c s="297"/>
    </row>
    <row customHeight="1" ht="17.25">
      <c s="76">
        <v>103041614</v>
      </c>
      <c s="142" t="s">
        <v>627</v>
      </c>
      <c s="297"/>
    </row>
    <row customHeight="1" ht="17.25">
      <c s="76">
        <v>103041615</v>
      </c>
      <c s="142" t="s">
        <v>628</v>
      </c>
      <c s="297"/>
    </row>
    <row customHeight="1" ht="17.25">
      <c s="76">
        <v>103041616</v>
      </c>
      <c s="142" t="s">
        <v>629</v>
      </c>
      <c s="297"/>
    </row>
    <row customHeight="1" ht="17.25">
      <c s="76">
        <v>103041617</v>
      </c>
      <c s="142" t="s">
        <v>630</v>
      </c>
      <c s="297"/>
    </row>
    <row customHeight="1" ht="17.25">
      <c s="76">
        <v>103041618</v>
      </c>
      <c s="142" t="s">
        <v>631</v>
      </c>
      <c s="297"/>
    </row>
    <row customHeight="1" ht="17.25">
      <c s="76">
        <v>103041650</v>
      </c>
      <c s="142" t="s">
        <v>632</v>
      </c>
      <c s="297"/>
    </row>
    <row customHeight="1" ht="17.25">
      <c s="76">
        <v>1030417</v>
      </c>
      <c s="210" t="s">
        <v>633</v>
      </c>
      <c s="293">
        <f>SUM(C448:C449)</f>
        <v>0</v>
      </c>
    </row>
    <row customHeight="1" ht="17.25">
      <c s="76">
        <v>103041703</v>
      </c>
      <c s="142" t="s">
        <v>634</v>
      </c>
      <c s="297"/>
    </row>
    <row customHeight="1" ht="17.25">
      <c s="76">
        <v>103041750</v>
      </c>
      <c s="142" t="s">
        <v>635</v>
      </c>
      <c s="297"/>
    </row>
    <row customHeight="1" ht="17.25">
      <c s="76">
        <v>1030418</v>
      </c>
      <c s="210" t="s">
        <v>636</v>
      </c>
      <c s="293">
        <f>SUM(C451)</f>
        <v>0</v>
      </c>
    </row>
    <row customHeight="1" ht="17.25">
      <c s="76">
        <v>103041850</v>
      </c>
      <c s="142" t="s">
        <v>637</v>
      </c>
      <c s="297"/>
    </row>
    <row customHeight="1" ht="17.25">
      <c s="76">
        <v>1030419</v>
      </c>
      <c s="210" t="s">
        <v>638</v>
      </c>
      <c s="293">
        <f>SUM(C453:C455)</f>
        <v>0</v>
      </c>
    </row>
    <row customHeight="1" ht="17.25">
      <c s="76">
        <v>103041901</v>
      </c>
      <c s="142" t="s">
        <v>639</v>
      </c>
      <c s="297"/>
    </row>
    <row customHeight="1" ht="17.25">
      <c s="76">
        <v>103041902</v>
      </c>
      <c s="142" t="s">
        <v>640</v>
      </c>
      <c s="297"/>
    </row>
    <row customHeight="1" ht="17.25">
      <c s="76">
        <v>103041950</v>
      </c>
      <c s="142" t="s">
        <v>641</v>
      </c>
      <c s="297"/>
    </row>
    <row customHeight="1" ht="17.25">
      <c s="76">
        <v>1030420</v>
      </c>
      <c s="210" t="s">
        <v>642</v>
      </c>
      <c s="293">
        <f>SUM(C457:C459)</f>
        <v>0</v>
      </c>
    </row>
    <row customHeight="1" ht="17.25">
      <c s="76">
        <v>103042001</v>
      </c>
      <c s="142" t="s">
        <v>643</v>
      </c>
      <c s="297"/>
    </row>
    <row customHeight="1" ht="17.25">
      <c s="76">
        <v>103042002</v>
      </c>
      <c s="142" t="s">
        <v>644</v>
      </c>
      <c s="297"/>
    </row>
    <row customHeight="1" ht="17.25">
      <c s="76">
        <v>103042050</v>
      </c>
      <c s="142" t="s">
        <v>645</v>
      </c>
      <c s="297"/>
    </row>
    <row customHeight="1" ht="17.25">
      <c s="76">
        <v>1030422</v>
      </c>
      <c s="210" t="s">
        <v>646</v>
      </c>
      <c s="293">
        <f>C461+C462</f>
        <v>0</v>
      </c>
    </row>
    <row customHeight="1" ht="17.25">
      <c s="76">
        <v>103042201</v>
      </c>
      <c s="142" t="s">
        <v>647</v>
      </c>
      <c s="297"/>
    </row>
    <row customHeight="1" ht="17.25">
      <c s="76">
        <v>103042250</v>
      </c>
      <c s="142" t="s">
        <v>648</v>
      </c>
      <c s="297"/>
    </row>
    <row customHeight="1" ht="17.25">
      <c s="76">
        <v>1030423</v>
      </c>
      <c s="210" t="s">
        <v>649</v>
      </c>
      <c s="293">
        <f>SUM(C464:C465)</f>
        <v>0</v>
      </c>
    </row>
    <row customHeight="1" ht="17.25">
      <c s="76">
        <v>103042301</v>
      </c>
      <c s="142" t="s">
        <v>650</v>
      </c>
      <c s="297"/>
    </row>
    <row customHeight="1" ht="17.25">
      <c s="76">
        <v>103042350</v>
      </c>
      <c s="142" t="s">
        <v>651</v>
      </c>
      <c s="297"/>
    </row>
    <row customHeight="1" ht="17.25">
      <c s="76">
        <v>1030424</v>
      </c>
      <c s="210" t="s">
        <v>652</v>
      </c>
      <c s="293">
        <f>SUM(C467:C468)</f>
        <v>173</v>
      </c>
    </row>
    <row customHeight="1" ht="17.25">
      <c s="76">
        <v>103042401</v>
      </c>
      <c s="142" t="s">
        <v>653</v>
      </c>
      <c s="297">
        <v>160</v>
      </c>
    </row>
    <row customHeight="1" ht="17.25">
      <c s="76">
        <v>103042450</v>
      </c>
      <c s="142" t="s">
        <v>654</v>
      </c>
      <c s="297">
        <v>13</v>
      </c>
    </row>
    <row customHeight="1" ht="17.25">
      <c s="76">
        <v>1030425</v>
      </c>
      <c s="210" t="s">
        <v>655</v>
      </c>
      <c s="293">
        <f>SUM(C470:C476)</f>
        <v>0</v>
      </c>
    </row>
    <row customHeight="1" ht="17.25">
      <c s="76">
        <v>103042502</v>
      </c>
      <c s="142" t="s">
        <v>656</v>
      </c>
      <c s="297"/>
    </row>
    <row customHeight="1" ht="17.25">
      <c s="76">
        <v>103042503</v>
      </c>
      <c s="142" t="s">
        <v>657</v>
      </c>
      <c s="297"/>
    </row>
    <row customHeight="1" ht="17.25">
      <c s="76">
        <v>103042504</v>
      </c>
      <c s="142" t="s">
        <v>605</v>
      </c>
      <c s="297"/>
    </row>
    <row customHeight="1" ht="17.25">
      <c s="76">
        <v>103042506</v>
      </c>
      <c s="142" t="s">
        <v>658</v>
      </c>
      <c s="297"/>
    </row>
    <row customHeight="1" ht="17.25">
      <c s="76">
        <v>103042507</v>
      </c>
      <c s="142" t="s">
        <v>659</v>
      </c>
      <c s="297"/>
    </row>
    <row customHeight="1" ht="17.25">
      <c s="76">
        <v>103042508</v>
      </c>
      <c s="142" t="s">
        <v>660</v>
      </c>
      <c s="297"/>
    </row>
    <row customHeight="1" ht="17.25">
      <c s="76">
        <v>103042550</v>
      </c>
      <c s="142" t="s">
        <v>661</v>
      </c>
      <c s="297"/>
    </row>
    <row customHeight="1" ht="17.25">
      <c s="76">
        <v>1030426</v>
      </c>
      <c s="210" t="s">
        <v>662</v>
      </c>
      <c s="293">
        <f>SUM(C478:C480)</f>
        <v>0</v>
      </c>
    </row>
    <row customHeight="1" ht="17.25">
      <c s="76">
        <v>103042601</v>
      </c>
      <c s="142" t="s">
        <v>663</v>
      </c>
      <c s="297"/>
    </row>
    <row customHeight="1" ht="17.25">
      <c s="76">
        <v>103042602</v>
      </c>
      <c s="142" t="s">
        <v>664</v>
      </c>
      <c s="297"/>
    </row>
    <row customHeight="1" ht="17.25">
      <c s="76">
        <v>103042650</v>
      </c>
      <c s="142" t="s">
        <v>665</v>
      </c>
      <c s="297"/>
    </row>
    <row customHeight="1" ht="17.25">
      <c s="76">
        <v>1030427</v>
      </c>
      <c s="210" t="s">
        <v>666</v>
      </c>
      <c s="293">
        <f>SUM(C482:C485)</f>
        <v>0</v>
      </c>
    </row>
    <row customHeight="1" ht="17.25">
      <c s="76">
        <v>103042701</v>
      </c>
      <c s="142" t="s">
        <v>667</v>
      </c>
      <c s="297"/>
    </row>
    <row customHeight="1" ht="17.25">
      <c s="76">
        <v>103042706</v>
      </c>
      <c s="142" t="s">
        <v>668</v>
      </c>
      <c s="297"/>
    </row>
    <row customHeight="1" ht="17.25">
      <c s="76">
        <v>103042707</v>
      </c>
      <c s="142" t="s">
        <v>669</v>
      </c>
      <c s="297"/>
    </row>
    <row customHeight="1" ht="17.25">
      <c s="76">
        <v>103042750</v>
      </c>
      <c s="142" t="s">
        <v>670</v>
      </c>
      <c s="297"/>
    </row>
    <row customHeight="1" ht="17.25">
      <c s="76">
        <v>1030428</v>
      </c>
      <c s="210" t="s">
        <v>671</v>
      </c>
      <c s="293">
        <f>SUM(C487)</f>
        <v>0</v>
      </c>
    </row>
    <row customHeight="1" ht="17.25">
      <c s="76">
        <v>103042850</v>
      </c>
      <c s="142" t="s">
        <v>672</v>
      </c>
      <c s="297"/>
    </row>
    <row customHeight="1" ht="17.25">
      <c s="76">
        <v>1030429</v>
      </c>
      <c s="210" t="s">
        <v>673</v>
      </c>
      <c s="293">
        <f>SUM(C489:C496)</f>
        <v>0</v>
      </c>
    </row>
    <row customHeight="1" ht="17.25">
      <c s="76">
        <v>103042901</v>
      </c>
      <c s="142" t="s">
        <v>674</v>
      </c>
      <c s="297"/>
    </row>
    <row customHeight="1" ht="17.25">
      <c s="76">
        <v>103042902</v>
      </c>
      <c s="142" t="s">
        <v>675</v>
      </c>
      <c s="297"/>
    </row>
    <row customHeight="1" ht="17.25">
      <c s="76">
        <v>103042903</v>
      </c>
      <c s="142" t="s">
        <v>676</v>
      </c>
      <c s="297"/>
    </row>
    <row customHeight="1" ht="17.25">
      <c s="76">
        <v>103042904</v>
      </c>
      <c s="142" t="s">
        <v>677</v>
      </c>
      <c s="297"/>
    </row>
    <row customHeight="1" ht="17.25">
      <c s="76">
        <v>103042905</v>
      </c>
      <c s="142" t="s">
        <v>678</v>
      </c>
      <c s="297"/>
    </row>
    <row customHeight="1" ht="17.25">
      <c s="76">
        <v>103042906</v>
      </c>
      <c s="142" t="s">
        <v>679</v>
      </c>
      <c s="297"/>
    </row>
    <row customHeight="1" ht="17.25">
      <c s="76">
        <v>103042907</v>
      </c>
      <c s="142" t="s">
        <v>680</v>
      </c>
      <c s="297"/>
    </row>
    <row customHeight="1" ht="17.25">
      <c s="76">
        <v>103042950</v>
      </c>
      <c s="142" t="s">
        <v>681</v>
      </c>
      <c s="297"/>
    </row>
    <row customHeight="1" ht="17.25">
      <c s="76">
        <v>1030430</v>
      </c>
      <c s="210" t="s">
        <v>682</v>
      </c>
      <c s="293">
        <f>SUM(C498:C499)</f>
        <v>0</v>
      </c>
    </row>
    <row customHeight="1" ht="17.25">
      <c s="76">
        <v>103043003</v>
      </c>
      <c s="142" t="s">
        <v>683</v>
      </c>
      <c s="297"/>
    </row>
    <row customHeight="1" ht="17.25">
      <c s="76">
        <v>103043050</v>
      </c>
      <c s="142" t="s">
        <v>684</v>
      </c>
      <c s="297"/>
    </row>
    <row customHeight="1" ht="17.25">
      <c s="76">
        <v>1030431</v>
      </c>
      <c s="210" t="s">
        <v>685</v>
      </c>
      <c s="293">
        <f>SUM(C501:C503)</f>
        <v>0</v>
      </c>
    </row>
    <row customHeight="1" ht="17.25">
      <c s="76">
        <v>103043101</v>
      </c>
      <c s="142" t="s">
        <v>686</v>
      </c>
      <c s="297"/>
    </row>
    <row customHeight="1" ht="17.25">
      <c s="76">
        <v>103043102</v>
      </c>
      <c s="142" t="s">
        <v>687</v>
      </c>
      <c s="297"/>
    </row>
    <row customHeight="1" ht="17.25">
      <c s="76">
        <v>103043150</v>
      </c>
      <c s="142" t="s">
        <v>688</v>
      </c>
      <c s="297"/>
    </row>
    <row customHeight="1" ht="17.25">
      <c s="76">
        <v>1030432</v>
      </c>
      <c s="210" t="s">
        <v>689</v>
      </c>
      <c s="293">
        <f>SUM(C505:C515)</f>
        <v>480</v>
      </c>
    </row>
    <row customHeight="1" ht="17.25">
      <c s="76">
        <v>103043201</v>
      </c>
      <c s="142" t="s">
        <v>690</v>
      </c>
      <c s="297"/>
    </row>
    <row customHeight="1" ht="17.25">
      <c s="76">
        <v>103043202</v>
      </c>
      <c s="142" t="s">
        <v>691</v>
      </c>
      <c s="297"/>
    </row>
    <row customHeight="1" ht="17.25">
      <c s="76">
        <v>103043203</v>
      </c>
      <c s="142" t="s">
        <v>692</v>
      </c>
      <c s="297"/>
    </row>
    <row customHeight="1" ht="17.25">
      <c s="76">
        <v>103043204</v>
      </c>
      <c s="142" t="s">
        <v>693</v>
      </c>
      <c s="297"/>
    </row>
    <row customHeight="1" ht="17.25">
      <c s="76">
        <v>103043205</v>
      </c>
      <c s="142" t="s">
        <v>694</v>
      </c>
      <c s="297">
        <v>82</v>
      </c>
    </row>
    <row customHeight="1" ht="17.25">
      <c s="76">
        <v>103043206</v>
      </c>
      <c s="142" t="s">
        <v>695</v>
      </c>
      <c s="297"/>
    </row>
    <row customHeight="1" ht="17.25">
      <c s="76">
        <v>103043207</v>
      </c>
      <c s="142" t="s">
        <v>696</v>
      </c>
      <c s="297">
        <v>124</v>
      </c>
    </row>
    <row customHeight="1" ht="17.25">
      <c s="76">
        <v>103043208</v>
      </c>
      <c s="142" t="s">
        <v>697</v>
      </c>
      <c s="297">
        <v>254</v>
      </c>
    </row>
    <row customHeight="1" ht="17.25">
      <c s="76">
        <v>103043209</v>
      </c>
      <c s="142" t="s">
        <v>698</v>
      </c>
      <c s="297"/>
    </row>
    <row customHeight="1" ht="17.25">
      <c s="76">
        <v>103043210</v>
      </c>
      <c s="142" t="s">
        <v>699</v>
      </c>
      <c s="297"/>
    </row>
    <row customHeight="1" ht="17.25">
      <c s="76">
        <v>103043250</v>
      </c>
      <c s="142" t="s">
        <v>700</v>
      </c>
      <c s="297">
        <v>20</v>
      </c>
    </row>
    <row customHeight="1" ht="17.25">
      <c s="76">
        <v>1030433</v>
      </c>
      <c s="210" t="s">
        <v>701</v>
      </c>
      <c s="293">
        <f>SUM(C517:C525)</f>
        <v>115</v>
      </c>
    </row>
    <row customHeight="1" ht="17.25">
      <c s="76">
        <v>103043302</v>
      </c>
      <c s="142" t="s">
        <v>702</v>
      </c>
      <c s="297">
        <v>76</v>
      </c>
    </row>
    <row customHeight="1" ht="17.25">
      <c s="76">
        <v>103043303</v>
      </c>
      <c s="142" t="s">
        <v>703</v>
      </c>
      <c s="297">
        <v>4</v>
      </c>
    </row>
    <row customHeight="1" ht="17.25">
      <c s="76">
        <v>103043304</v>
      </c>
      <c s="142" t="s">
        <v>704</v>
      </c>
      <c s="297"/>
    </row>
    <row customHeight="1" ht="17.25">
      <c s="76">
        <v>103043306</v>
      </c>
      <c s="142" t="s">
        <v>705</v>
      </c>
      <c s="297">
        <v>3</v>
      </c>
    </row>
    <row customHeight="1" ht="17.25">
      <c s="76">
        <v>103043307</v>
      </c>
      <c s="142" t="s">
        <v>706</v>
      </c>
      <c s="297">
        <v>31</v>
      </c>
    </row>
    <row customHeight="1" ht="17.25">
      <c s="76">
        <v>103043310</v>
      </c>
      <c s="142" t="s">
        <v>584</v>
      </c>
      <c s="297"/>
    </row>
    <row customHeight="1" ht="17.25">
      <c s="76">
        <v>103043311</v>
      </c>
      <c s="142" t="s">
        <v>707</v>
      </c>
      <c s="297"/>
    </row>
    <row customHeight="1" ht="17.25">
      <c s="76">
        <v>103043312</v>
      </c>
      <c s="142" t="s">
        <v>708</v>
      </c>
      <c s="297">
        <v>1</v>
      </c>
    </row>
    <row customHeight="1" ht="17.25">
      <c s="76">
        <v>103043350</v>
      </c>
      <c s="142" t="s">
        <v>709</v>
      </c>
      <c s="297"/>
    </row>
    <row customHeight="1" ht="17.25">
      <c s="76">
        <v>1030434</v>
      </c>
      <c s="210" t="s">
        <v>710</v>
      </c>
      <c s="293">
        <f>SUM(C527:C530)</f>
        <v>0</v>
      </c>
    </row>
    <row customHeight="1" ht="17.25">
      <c s="76">
        <v>103043401</v>
      </c>
      <c s="142" t="s">
        <v>711</v>
      </c>
      <c s="297"/>
    </row>
    <row customHeight="1" ht="17.25">
      <c s="76">
        <v>103043402</v>
      </c>
      <c s="142" t="s">
        <v>712</v>
      </c>
      <c s="297"/>
    </row>
    <row customHeight="1" ht="17.25">
      <c s="76">
        <v>103043403</v>
      </c>
      <c s="142" t="s">
        <v>713</v>
      </c>
      <c s="297"/>
    </row>
    <row customHeight="1" ht="17.25">
      <c s="76">
        <v>103043450</v>
      </c>
      <c s="142" t="s">
        <v>714</v>
      </c>
      <c s="297"/>
    </row>
    <row customHeight="1" ht="17.25">
      <c s="76">
        <v>1030435</v>
      </c>
      <c s="210" t="s">
        <v>715</v>
      </c>
      <c s="293">
        <f>SUM(C532:C538)</f>
        <v>2</v>
      </c>
    </row>
    <row customHeight="1" ht="17.25">
      <c s="76">
        <v>103043502</v>
      </c>
      <c s="142" t="s">
        <v>716</v>
      </c>
      <c s="297"/>
    </row>
    <row customHeight="1" ht="17.25">
      <c s="76">
        <v>103043503</v>
      </c>
      <c s="142" t="s">
        <v>717</v>
      </c>
      <c s="297"/>
    </row>
    <row customHeight="1" ht="17.25">
      <c s="76">
        <v>103043504</v>
      </c>
      <c s="142" t="s">
        <v>718</v>
      </c>
      <c s="297"/>
    </row>
    <row customHeight="1" ht="17.25">
      <c s="76">
        <v>103043505</v>
      </c>
      <c s="142" t="s">
        <v>719</v>
      </c>
      <c s="297">
        <v>2</v>
      </c>
    </row>
    <row customHeight="1" ht="17.25">
      <c s="76">
        <v>103043506</v>
      </c>
      <c s="142" t="s">
        <v>584</v>
      </c>
      <c s="297"/>
    </row>
    <row customHeight="1" ht="17.25">
      <c s="76">
        <v>103043507</v>
      </c>
      <c s="142" t="s">
        <v>720</v>
      </c>
      <c s="297"/>
    </row>
    <row customHeight="1" ht="17.25">
      <c s="76">
        <v>103043550</v>
      </c>
      <c s="142" t="s">
        <v>721</v>
      </c>
      <c s="297"/>
    </row>
    <row customHeight="1" ht="17.25">
      <c s="76">
        <v>1030436</v>
      </c>
      <c s="210" t="s">
        <v>722</v>
      </c>
      <c s="293">
        <f>SUM(C540:C545)</f>
        <v>0</v>
      </c>
    </row>
    <row customHeight="1" ht="17.25">
      <c s="76">
        <v>103043601</v>
      </c>
      <c s="142" t="s">
        <v>723</v>
      </c>
      <c s="297"/>
    </row>
    <row customHeight="1" ht="17.25">
      <c s="76">
        <v>103043602</v>
      </c>
      <c s="142" t="s">
        <v>724</v>
      </c>
      <c s="297"/>
    </row>
    <row customHeight="1" ht="17.25">
      <c s="76">
        <v>103043604</v>
      </c>
      <c s="142" t="s">
        <v>725</v>
      </c>
      <c s="297"/>
    </row>
    <row customHeight="1" ht="17.25">
      <c s="76">
        <v>103043605</v>
      </c>
      <c s="142" t="s">
        <v>726</v>
      </c>
      <c s="297"/>
    </row>
    <row customHeight="1" ht="17.25">
      <c s="76">
        <v>103043606</v>
      </c>
      <c s="142" t="s">
        <v>727</v>
      </c>
      <c s="297"/>
    </row>
    <row customHeight="1" ht="17.25">
      <c s="76">
        <v>103043650</v>
      </c>
      <c s="142" t="s">
        <v>728</v>
      </c>
      <c s="297"/>
    </row>
    <row customHeight="1" ht="17.25">
      <c s="76">
        <v>1030437</v>
      </c>
      <c s="210" t="s">
        <v>729</v>
      </c>
      <c s="293">
        <f>SUM(C547:C548)</f>
        <v>0</v>
      </c>
    </row>
    <row customHeight="1" ht="17.25">
      <c s="76">
        <v>103043701</v>
      </c>
      <c s="142" t="s">
        <v>730</v>
      </c>
      <c s="297"/>
    </row>
    <row customHeight="1" ht="17.25">
      <c s="76">
        <v>103043750</v>
      </c>
      <c s="142" t="s">
        <v>731</v>
      </c>
      <c s="297"/>
    </row>
    <row customHeight="1" ht="17.25">
      <c s="76">
        <v>1030438</v>
      </c>
      <c s="210" t="s">
        <v>732</v>
      </c>
      <c s="293">
        <f>SUM(C550:C553)</f>
        <v>0</v>
      </c>
    </row>
    <row customHeight="1" ht="17.25">
      <c s="76">
        <v>103043801</v>
      </c>
      <c s="142" t="s">
        <v>733</v>
      </c>
      <c s="297"/>
    </row>
    <row customHeight="1" ht="17.25">
      <c s="76">
        <v>103043802</v>
      </c>
      <c s="142" t="s">
        <v>734</v>
      </c>
      <c s="297"/>
    </row>
    <row customHeight="1" ht="17.25">
      <c s="76">
        <v>103043803</v>
      </c>
      <c s="142" t="s">
        <v>735</v>
      </c>
      <c s="297"/>
    </row>
    <row customHeight="1" ht="17.25">
      <c s="76">
        <v>103043850</v>
      </c>
      <c s="142" t="s">
        <v>736</v>
      </c>
      <c s="297"/>
    </row>
    <row customHeight="1" ht="17.25">
      <c s="76">
        <v>1030440</v>
      </c>
      <c s="210" t="s">
        <v>737</v>
      </c>
      <c s="293">
        <f>SUM(C555:C556)</f>
        <v>0</v>
      </c>
    </row>
    <row customHeight="1" ht="17.25">
      <c s="76">
        <v>103044001</v>
      </c>
      <c s="142" t="s">
        <v>584</v>
      </c>
      <c s="297"/>
    </row>
    <row customHeight="1" ht="17.25">
      <c s="76">
        <v>103044050</v>
      </c>
      <c s="142" t="s">
        <v>738</v>
      </c>
      <c s="297"/>
    </row>
    <row customHeight="1" ht="17.25">
      <c s="76">
        <v>1030442</v>
      </c>
      <c s="210" t="s">
        <v>739</v>
      </c>
      <c s="293">
        <f>SUM(C558:C574)</f>
        <v>15</v>
      </c>
    </row>
    <row customHeight="1" ht="17.25">
      <c s="76">
        <v>103044202</v>
      </c>
      <c s="142" t="s">
        <v>581</v>
      </c>
      <c s="297">
        <v>13</v>
      </c>
    </row>
    <row customHeight="1" ht="17.25">
      <c s="76">
        <v>103044203</v>
      </c>
      <c s="142" t="s">
        <v>584</v>
      </c>
      <c s="297"/>
    </row>
    <row customHeight="1" ht="17.25">
      <c s="76">
        <v>103044204</v>
      </c>
      <c s="142" t="s">
        <v>740</v>
      </c>
      <c s="297"/>
    </row>
    <row customHeight="1" ht="17.25">
      <c s="76">
        <v>103044205</v>
      </c>
      <c s="142" t="s">
        <v>741</v>
      </c>
      <c s="297"/>
    </row>
    <row customHeight="1" ht="17.25">
      <c s="76">
        <v>103044206</v>
      </c>
      <c s="142" t="s">
        <v>742</v>
      </c>
      <c s="297"/>
    </row>
    <row customHeight="1" ht="17.25">
      <c s="76">
        <v>103044208</v>
      </c>
      <c s="142" t="s">
        <v>743</v>
      </c>
      <c s="297"/>
    </row>
    <row customHeight="1" ht="17.25">
      <c s="76">
        <v>103044209</v>
      </c>
      <c s="142" t="s">
        <v>744</v>
      </c>
      <c s="297"/>
    </row>
    <row customHeight="1" ht="17.25">
      <c s="76">
        <v>103044210</v>
      </c>
      <c s="142" t="s">
        <v>745</v>
      </c>
      <c s="297"/>
    </row>
    <row customHeight="1" ht="17.25">
      <c s="76">
        <v>103044211</v>
      </c>
      <c s="142" t="s">
        <v>746</v>
      </c>
      <c s="297"/>
    </row>
    <row customHeight="1" ht="17.25">
      <c s="76">
        <v>103044212</v>
      </c>
      <c s="142" t="s">
        <v>747</v>
      </c>
      <c s="297"/>
    </row>
    <row customHeight="1" ht="17.25">
      <c s="76">
        <v>103044213</v>
      </c>
      <c s="142" t="s">
        <v>748</v>
      </c>
      <c s="297"/>
    </row>
    <row customHeight="1" ht="17.25">
      <c s="76">
        <v>103044214</v>
      </c>
      <c s="142" t="s">
        <v>749</v>
      </c>
      <c s="297"/>
    </row>
    <row customHeight="1" ht="17.25">
      <c s="76">
        <v>103044215</v>
      </c>
      <c s="142" t="s">
        <v>750</v>
      </c>
      <c s="297"/>
    </row>
    <row customHeight="1" ht="17.25">
      <c s="76">
        <v>103044216</v>
      </c>
      <c s="142" t="s">
        <v>751</v>
      </c>
      <c s="297"/>
    </row>
    <row customHeight="1" ht="17.25">
      <c s="76">
        <v>103044217</v>
      </c>
      <c s="142" t="s">
        <v>752</v>
      </c>
      <c s="297"/>
    </row>
    <row customHeight="1" ht="17.25">
      <c s="76">
        <v>103044218</v>
      </c>
      <c s="142" t="s">
        <v>753</v>
      </c>
      <c s="297">
        <v>1</v>
      </c>
    </row>
    <row customHeight="1" ht="17.25">
      <c s="76">
        <v>103044250</v>
      </c>
      <c s="142" t="s">
        <v>754</v>
      </c>
      <c s="297">
        <v>1</v>
      </c>
    </row>
    <row customHeight="1" ht="17.25">
      <c s="76">
        <v>1030443</v>
      </c>
      <c s="210" t="s">
        <v>755</v>
      </c>
      <c s="293">
        <f>SUM(C576:C584)</f>
        <v>0</v>
      </c>
    </row>
    <row customHeight="1" ht="17.25">
      <c s="76">
        <v>103044301</v>
      </c>
      <c s="142" t="s">
        <v>756</v>
      </c>
      <c s="297"/>
    </row>
    <row customHeight="1" ht="17.25">
      <c s="76">
        <v>103044302</v>
      </c>
      <c s="142" t="s">
        <v>757</v>
      </c>
      <c s="297"/>
    </row>
    <row customHeight="1" ht="17.25">
      <c s="76">
        <v>103044303</v>
      </c>
      <c s="142" t="s">
        <v>758</v>
      </c>
      <c s="297"/>
    </row>
    <row customHeight="1" ht="17.25">
      <c s="76">
        <v>103044304</v>
      </c>
      <c s="142" t="s">
        <v>759</v>
      </c>
      <c s="297"/>
    </row>
    <row customHeight="1" ht="17.25">
      <c s="76">
        <v>103044306</v>
      </c>
      <c s="142" t="s">
        <v>584</v>
      </c>
      <c s="297"/>
    </row>
    <row customHeight="1" ht="17.25">
      <c s="76">
        <v>103044307</v>
      </c>
      <c s="142" t="s">
        <v>760</v>
      </c>
      <c s="297"/>
    </row>
    <row customHeight="1" ht="17.25">
      <c s="76">
        <v>103044308</v>
      </c>
      <c s="142" t="s">
        <v>761</v>
      </c>
      <c s="297"/>
    </row>
    <row customHeight="1" ht="17.25">
      <c s="76">
        <v>103044309</v>
      </c>
      <c s="142" t="s">
        <v>762</v>
      </c>
      <c s="297"/>
    </row>
    <row customHeight="1" ht="17.25">
      <c s="76">
        <v>103044350</v>
      </c>
      <c s="142" t="s">
        <v>763</v>
      </c>
      <c s="297"/>
    </row>
    <row customHeight="1" ht="17.25">
      <c s="76">
        <v>1030444</v>
      </c>
      <c s="210" t="s">
        <v>764</v>
      </c>
      <c s="293">
        <f>SUM(C586:C619)</f>
        <v>16</v>
      </c>
    </row>
    <row customHeight="1" ht="17.25">
      <c s="76">
        <v>103044401</v>
      </c>
      <c s="142" t="s">
        <v>765</v>
      </c>
      <c s="297"/>
    </row>
    <row customHeight="1" ht="17.25">
      <c s="76">
        <v>103044402</v>
      </c>
      <c s="142" t="s">
        <v>766</v>
      </c>
      <c s="297">
        <v>3</v>
      </c>
    </row>
    <row customHeight="1" ht="17.25">
      <c s="76">
        <v>103044403</v>
      </c>
      <c s="142" t="s">
        <v>767</v>
      </c>
      <c s="297"/>
    </row>
    <row customHeight="1" ht="17.25">
      <c s="76">
        <v>103044404</v>
      </c>
      <c s="142" t="s">
        <v>768</v>
      </c>
      <c s="297"/>
    </row>
    <row customHeight="1" ht="17.25">
      <c s="76">
        <v>103044405</v>
      </c>
      <c s="142" t="s">
        <v>769</v>
      </c>
      <c s="297"/>
    </row>
    <row customHeight="1" ht="17.25">
      <c s="76">
        <v>103044406</v>
      </c>
      <c s="142" t="s">
        <v>770</v>
      </c>
      <c s="297"/>
    </row>
    <row customHeight="1" ht="17.25">
      <c s="76">
        <v>103044407</v>
      </c>
      <c s="142" t="s">
        <v>771</v>
      </c>
      <c s="297"/>
    </row>
    <row customHeight="1" ht="17.25">
      <c s="76">
        <v>103044408</v>
      </c>
      <c s="142" t="s">
        <v>772</v>
      </c>
      <c s="297"/>
    </row>
    <row customHeight="1" ht="17.25">
      <c s="76">
        <v>103044410</v>
      </c>
      <c s="142" t="s">
        <v>773</v>
      </c>
      <c s="297"/>
    </row>
    <row customHeight="1" ht="17.25">
      <c s="76">
        <v>103044411</v>
      </c>
      <c s="142" t="s">
        <v>774</v>
      </c>
      <c s="297"/>
    </row>
    <row customHeight="1" ht="17.25">
      <c s="76">
        <v>103044412</v>
      </c>
      <c s="142" t="s">
        <v>775</v>
      </c>
      <c s="297"/>
    </row>
    <row customHeight="1" ht="17.25">
      <c s="76">
        <v>103044413</v>
      </c>
      <c s="142" t="s">
        <v>776</v>
      </c>
      <c s="297">
        <v>13</v>
      </c>
    </row>
    <row customHeight="1" ht="17.25">
      <c s="76">
        <v>103044414</v>
      </c>
      <c s="142" t="s">
        <v>777</v>
      </c>
      <c s="297"/>
    </row>
    <row customHeight="1" ht="17.25">
      <c s="76">
        <v>103044415</v>
      </c>
      <c s="142" t="s">
        <v>778</v>
      </c>
      <c s="297"/>
    </row>
    <row customHeight="1" ht="17.25">
      <c s="76">
        <v>103044416</v>
      </c>
      <c s="142" t="s">
        <v>779</v>
      </c>
      <c s="297"/>
    </row>
    <row customHeight="1" ht="17.25">
      <c s="76">
        <v>103044418</v>
      </c>
      <c s="142" t="s">
        <v>780</v>
      </c>
      <c s="297"/>
    </row>
    <row customHeight="1" ht="17.25">
      <c s="76">
        <v>103044419</v>
      </c>
      <c s="142" t="s">
        <v>781</v>
      </c>
      <c s="297"/>
    </row>
    <row customHeight="1" ht="17.25">
      <c s="76">
        <v>103044420</v>
      </c>
      <c s="142" t="s">
        <v>782</v>
      </c>
      <c s="297"/>
    </row>
    <row customHeight="1" ht="17.25">
      <c s="76">
        <v>103044421</v>
      </c>
      <c s="142" t="s">
        <v>783</v>
      </c>
      <c s="297"/>
    </row>
    <row customHeight="1" ht="17.25">
      <c s="76">
        <v>103044422</v>
      </c>
      <c s="142" t="s">
        <v>784</v>
      </c>
      <c s="297"/>
    </row>
    <row customHeight="1" ht="17.25">
      <c s="76">
        <v>103044423</v>
      </c>
      <c s="142" t="s">
        <v>785</v>
      </c>
      <c s="297"/>
    </row>
    <row customHeight="1" ht="17.25">
      <c s="76">
        <v>103044424</v>
      </c>
      <c s="142" t="s">
        <v>786</v>
      </c>
      <c s="297"/>
    </row>
    <row customHeight="1" ht="17.25">
      <c s="76">
        <v>103044425</v>
      </c>
      <c s="142" t="s">
        <v>787</v>
      </c>
      <c s="297"/>
    </row>
    <row customHeight="1" ht="17.25">
      <c s="76">
        <v>103044426</v>
      </c>
      <c s="142" t="s">
        <v>788</v>
      </c>
      <c s="297"/>
    </row>
    <row customHeight="1" ht="17.25">
      <c s="76">
        <v>103044427</v>
      </c>
      <c s="142" t="s">
        <v>789</v>
      </c>
      <c s="297"/>
    </row>
    <row customHeight="1" ht="17.25">
      <c s="76">
        <v>103044428</v>
      </c>
      <c s="142" t="s">
        <v>790</v>
      </c>
      <c s="297"/>
    </row>
    <row customHeight="1" ht="17.25">
      <c s="76">
        <v>103044429</v>
      </c>
      <c s="142" t="s">
        <v>749</v>
      </c>
      <c s="297"/>
    </row>
    <row customHeight="1" ht="17.25">
      <c s="76">
        <v>103044430</v>
      </c>
      <c s="142" t="s">
        <v>791</v>
      </c>
      <c s="297"/>
    </row>
    <row customHeight="1" ht="17.25">
      <c s="76">
        <v>103044431</v>
      </c>
      <c s="142" t="s">
        <v>792</v>
      </c>
      <c s="297"/>
    </row>
    <row customHeight="1" ht="17.25">
      <c s="76">
        <v>103044432</v>
      </c>
      <c s="142" t="s">
        <v>793</v>
      </c>
      <c s="297"/>
    </row>
    <row customHeight="1" ht="17.25">
      <c s="76">
        <v>103044433</v>
      </c>
      <c s="142" t="s">
        <v>794</v>
      </c>
      <c s="297"/>
    </row>
    <row customHeight="1" ht="17.25">
      <c s="76">
        <v>103044434</v>
      </c>
      <c s="142" t="s">
        <v>795</v>
      </c>
      <c s="297"/>
    </row>
    <row customHeight="1" ht="17.25">
      <c s="76">
        <v>103044435</v>
      </c>
      <c s="142" t="s">
        <v>796</v>
      </c>
      <c s="297"/>
    </row>
    <row customHeight="1" ht="17.25">
      <c s="76">
        <v>103044450</v>
      </c>
      <c s="142" t="s">
        <v>797</v>
      </c>
      <c s="297"/>
    </row>
    <row customHeight="1" ht="17.25">
      <c s="76">
        <v>1030445</v>
      </c>
      <c s="210" t="s">
        <v>798</v>
      </c>
      <c s="293">
        <f>SUM(C621:C628)</f>
        <v>4</v>
      </c>
    </row>
    <row customHeight="1" ht="17.25">
      <c s="76">
        <v>103044501</v>
      </c>
      <c s="142" t="s">
        <v>799</v>
      </c>
      <c s="297"/>
    </row>
    <row customHeight="1" ht="17.25">
      <c s="76">
        <v>103044502</v>
      </c>
      <c s="142" t="s">
        <v>800</v>
      </c>
      <c s="297">
        <v>4</v>
      </c>
    </row>
    <row customHeight="1" ht="17.25">
      <c s="76">
        <v>103044503</v>
      </c>
      <c s="142" t="s">
        <v>801</v>
      </c>
      <c s="297"/>
    </row>
    <row customHeight="1" ht="17.25">
      <c s="76">
        <v>103044504</v>
      </c>
      <c s="142" t="s">
        <v>802</v>
      </c>
      <c s="297"/>
    </row>
    <row customHeight="1" ht="17.25">
      <c s="76">
        <v>103044505</v>
      </c>
      <c s="142" t="s">
        <v>803</v>
      </c>
      <c s="297"/>
    </row>
    <row customHeight="1" ht="17.25">
      <c s="76">
        <v>103044506</v>
      </c>
      <c s="142" t="s">
        <v>765</v>
      </c>
      <c s="297"/>
    </row>
    <row customHeight="1" ht="17.25">
      <c s="76">
        <v>103044507</v>
      </c>
      <c s="142" t="s">
        <v>804</v>
      </c>
      <c s="297"/>
    </row>
    <row customHeight="1" ht="17.25">
      <c s="76">
        <v>103044550</v>
      </c>
      <c s="142" t="s">
        <v>805</v>
      </c>
      <c s="297"/>
    </row>
    <row customHeight="1" ht="17.25">
      <c s="76">
        <v>1030446</v>
      </c>
      <c s="210" t="s">
        <v>806</v>
      </c>
      <c s="293">
        <f>SUM(C630:C637)</f>
        <v>52</v>
      </c>
    </row>
    <row customHeight="1" ht="17.25">
      <c s="76">
        <v>103044601</v>
      </c>
      <c s="142" t="s">
        <v>807</v>
      </c>
      <c s="297">
        <v>16</v>
      </c>
    </row>
    <row customHeight="1" ht="17.25">
      <c s="76">
        <v>103044602</v>
      </c>
      <c s="142" t="s">
        <v>808</v>
      </c>
      <c s="297"/>
    </row>
    <row customHeight="1" ht="17.25">
      <c s="76">
        <v>103044604</v>
      </c>
      <c s="142" t="s">
        <v>809</v>
      </c>
      <c s="297">
        <v>3</v>
      </c>
    </row>
    <row customHeight="1" ht="17.25">
      <c s="76">
        <v>103044605</v>
      </c>
      <c s="142" t="s">
        <v>810</v>
      </c>
      <c s="297">
        <v>33</v>
      </c>
    </row>
    <row customHeight="1" ht="17.25">
      <c s="76">
        <v>103044607</v>
      </c>
      <c s="142" t="s">
        <v>811</v>
      </c>
      <c s="297"/>
    </row>
    <row customHeight="1" ht="17.25">
      <c s="76">
        <v>103044608</v>
      </c>
      <c s="142" t="s">
        <v>584</v>
      </c>
      <c s="297"/>
    </row>
    <row customHeight="1" ht="17.25">
      <c s="76">
        <v>103044609</v>
      </c>
      <c s="142" t="s">
        <v>812</v>
      </c>
      <c s="297"/>
    </row>
    <row customHeight="1" ht="17.25">
      <c s="76">
        <v>103044650</v>
      </c>
      <c s="142" t="s">
        <v>813</v>
      </c>
      <c s="297"/>
    </row>
    <row customHeight="1" ht="17.25">
      <c s="76">
        <v>1030447</v>
      </c>
      <c s="210" t="s">
        <v>814</v>
      </c>
      <c s="293">
        <f>SUM(C639:C661)</f>
        <v>53</v>
      </c>
    </row>
    <row customHeight="1" ht="17.25">
      <c s="76">
        <v>103044706</v>
      </c>
      <c s="142" t="s">
        <v>815</v>
      </c>
      <c s="297"/>
    </row>
    <row customHeight="1" ht="17.25">
      <c s="76">
        <v>103044707</v>
      </c>
      <c s="142" t="s">
        <v>816</v>
      </c>
      <c s="297"/>
    </row>
    <row customHeight="1" ht="17.25">
      <c s="76">
        <v>103044708</v>
      </c>
      <c s="142" t="s">
        <v>817</v>
      </c>
      <c s="297"/>
    </row>
    <row customHeight="1" ht="17.25">
      <c s="76">
        <v>103044709</v>
      </c>
      <c s="142" t="s">
        <v>818</v>
      </c>
      <c s="297"/>
    </row>
    <row customHeight="1" ht="17.25">
      <c s="76">
        <v>103044710</v>
      </c>
      <c s="142" t="s">
        <v>819</v>
      </c>
      <c s="297"/>
    </row>
    <row customHeight="1" ht="17.25">
      <c s="76">
        <v>103044711</v>
      </c>
      <c s="142" t="s">
        <v>820</v>
      </c>
      <c s="297"/>
    </row>
    <row customHeight="1" ht="17.25">
      <c s="76">
        <v>103044712</v>
      </c>
      <c s="142" t="s">
        <v>821</v>
      </c>
      <c s="297"/>
    </row>
    <row customHeight="1" ht="17.25">
      <c s="76">
        <v>103044713</v>
      </c>
      <c s="142" t="s">
        <v>584</v>
      </c>
      <c s="297"/>
    </row>
    <row customHeight="1" ht="17.25">
      <c s="76">
        <v>103044715</v>
      </c>
      <c s="142" t="s">
        <v>822</v>
      </c>
      <c s="297"/>
    </row>
    <row customHeight="1" ht="17.25">
      <c s="76">
        <v>103044716</v>
      </c>
      <c s="142" t="s">
        <v>823</v>
      </c>
      <c s="297"/>
    </row>
    <row customHeight="1" ht="17.25">
      <c s="76">
        <v>103044717</v>
      </c>
      <c s="142" t="s">
        <v>824</v>
      </c>
      <c s="297"/>
    </row>
    <row customHeight="1" ht="17.25">
      <c s="76">
        <v>103044718</v>
      </c>
      <c s="142" t="s">
        <v>825</v>
      </c>
      <c s="297"/>
    </row>
    <row customHeight="1" ht="17.25">
      <c s="76">
        <v>103044719</v>
      </c>
      <c s="142" t="s">
        <v>826</v>
      </c>
      <c s="297"/>
    </row>
    <row customHeight="1" ht="17.25">
      <c s="76">
        <v>103044720</v>
      </c>
      <c s="142" t="s">
        <v>827</v>
      </c>
      <c s="297"/>
    </row>
    <row customHeight="1" ht="17.25">
      <c s="76">
        <v>103044721</v>
      </c>
      <c s="142" t="s">
        <v>828</v>
      </c>
      <c s="297"/>
    </row>
    <row customHeight="1" ht="17.25">
      <c s="76">
        <v>103044722</v>
      </c>
      <c s="142" t="s">
        <v>829</v>
      </c>
      <c s="297"/>
    </row>
    <row customHeight="1" ht="17.25">
      <c s="76">
        <v>103044723</v>
      </c>
      <c s="142" t="s">
        <v>830</v>
      </c>
      <c s="297"/>
    </row>
    <row customHeight="1" ht="17.25">
      <c s="76">
        <v>103044728</v>
      </c>
      <c s="142" t="s">
        <v>831</v>
      </c>
      <c s="297"/>
    </row>
    <row customHeight="1" ht="17.25">
      <c s="76">
        <v>103044729</v>
      </c>
      <c s="142" t="s">
        <v>832</v>
      </c>
      <c s="297"/>
    </row>
    <row customHeight="1" ht="17.25">
      <c s="76">
        <v>103044730</v>
      </c>
      <c s="142" t="s">
        <v>833</v>
      </c>
      <c s="297"/>
    </row>
    <row customHeight="1" ht="17.25">
      <c s="76">
        <v>103044731</v>
      </c>
      <c s="142" t="s">
        <v>834</v>
      </c>
      <c s="297"/>
    </row>
    <row customHeight="1" ht="17.25">
      <c s="76">
        <v>103044732</v>
      </c>
      <c s="142" t="s">
        <v>835</v>
      </c>
      <c s="297"/>
    </row>
    <row customHeight="1" ht="17.25">
      <c s="76">
        <v>103044750</v>
      </c>
      <c s="142" t="s">
        <v>836</v>
      </c>
      <c s="297">
        <v>53</v>
      </c>
    </row>
    <row customHeight="1" ht="17.25">
      <c s="76">
        <v>1030449</v>
      </c>
      <c s="210" t="s">
        <v>837</v>
      </c>
      <c s="293">
        <f>SUM(C663:C669)</f>
        <v>2</v>
      </c>
    </row>
    <row customHeight="1" ht="17.25">
      <c s="76">
        <v>103044901</v>
      </c>
      <c s="142" t="s">
        <v>838</v>
      </c>
      <c s="297">
        <v>1</v>
      </c>
    </row>
    <row customHeight="1" ht="17.25">
      <c s="76">
        <v>103044902</v>
      </c>
      <c s="142" t="s">
        <v>839</v>
      </c>
      <c s="297">
        <v>1</v>
      </c>
    </row>
    <row customHeight="1" ht="17.25">
      <c s="76">
        <v>103044905</v>
      </c>
      <c s="142" t="s">
        <v>660</v>
      </c>
      <c s="297"/>
    </row>
    <row customHeight="1" ht="17.25">
      <c s="76">
        <v>103044906</v>
      </c>
      <c s="142" t="s">
        <v>840</v>
      </c>
      <c s="297"/>
    </row>
    <row customHeight="1" ht="17.25">
      <c s="76">
        <v>103044907</v>
      </c>
      <c s="142" t="s">
        <v>659</v>
      </c>
      <c s="297"/>
    </row>
    <row customHeight="1" ht="17.25">
      <c s="76">
        <v>103044908</v>
      </c>
      <c s="142" t="s">
        <v>841</v>
      </c>
      <c s="297"/>
    </row>
    <row customHeight="1" ht="17.25">
      <c s="76">
        <v>103044950</v>
      </c>
      <c s="142" t="s">
        <v>842</v>
      </c>
      <c s="297"/>
    </row>
    <row customHeight="1" ht="17.25">
      <c s="76">
        <v>1030450</v>
      </c>
      <c s="210" t="s">
        <v>843</v>
      </c>
      <c s="293">
        <f>SUM(C671:C674)</f>
        <v>0</v>
      </c>
    </row>
    <row customHeight="1" ht="17.25">
      <c s="76">
        <v>103045002</v>
      </c>
      <c s="142" t="s">
        <v>844</v>
      </c>
      <c s="297"/>
    </row>
    <row customHeight="1" ht="17.25">
      <c s="76">
        <v>103045003</v>
      </c>
      <c s="142" t="s">
        <v>845</v>
      </c>
      <c s="297"/>
    </row>
    <row customHeight="1" ht="17.25">
      <c s="76">
        <v>103045004</v>
      </c>
      <c s="142" t="s">
        <v>584</v>
      </c>
      <c s="297"/>
    </row>
    <row customHeight="1" ht="17.25">
      <c s="76">
        <v>103045050</v>
      </c>
      <c s="142" t="s">
        <v>846</v>
      </c>
      <c s="297"/>
    </row>
    <row customHeight="1" ht="17.25">
      <c s="76">
        <v>1030451</v>
      </c>
      <c s="210" t="s">
        <v>847</v>
      </c>
      <c s="293">
        <f>SUM(C676:C679)</f>
        <v>0</v>
      </c>
    </row>
    <row customHeight="1" ht="17.25">
      <c s="76">
        <v>103045101</v>
      </c>
      <c s="142" t="s">
        <v>848</v>
      </c>
      <c s="297"/>
    </row>
    <row customHeight="1" ht="17.25">
      <c s="76">
        <v>103045102</v>
      </c>
      <c s="142" t="s">
        <v>849</v>
      </c>
      <c s="297"/>
    </row>
    <row customHeight="1" ht="17.25">
      <c s="76">
        <v>103045103</v>
      </c>
      <c s="142" t="s">
        <v>850</v>
      </c>
      <c s="297"/>
    </row>
    <row customHeight="1" ht="17.25">
      <c s="76">
        <v>103045150</v>
      </c>
      <c s="142" t="s">
        <v>851</v>
      </c>
      <c s="297"/>
    </row>
    <row customHeight="1" ht="17.25">
      <c s="76">
        <v>1030452</v>
      </c>
      <c s="210" t="s">
        <v>852</v>
      </c>
      <c s="293">
        <f>SUM(C681:C683)</f>
        <v>0</v>
      </c>
    </row>
    <row customHeight="1" ht="17.25">
      <c s="76">
        <v>103045201</v>
      </c>
      <c s="142" t="s">
        <v>853</v>
      </c>
      <c s="297"/>
    </row>
    <row customHeight="1" ht="17.25">
      <c s="76">
        <v>103045202</v>
      </c>
      <c s="142" t="s">
        <v>854</v>
      </c>
      <c s="297"/>
    </row>
    <row customHeight="1" ht="17.25">
      <c s="76">
        <v>103045250</v>
      </c>
      <c s="142" t="s">
        <v>855</v>
      </c>
      <c s="297"/>
    </row>
    <row customHeight="1" ht="17.25">
      <c s="76">
        <v>1030453</v>
      </c>
      <c s="210" t="s">
        <v>856</v>
      </c>
      <c s="293">
        <f>SUM(C685:C687)</f>
        <v>0</v>
      </c>
    </row>
    <row customHeight="1" ht="17.25">
      <c s="76">
        <v>103045301</v>
      </c>
      <c s="142" t="s">
        <v>857</v>
      </c>
      <c s="297"/>
    </row>
    <row customHeight="1" ht="17.25">
      <c s="76">
        <v>103045302</v>
      </c>
      <c s="142" t="s">
        <v>584</v>
      </c>
      <c s="297"/>
    </row>
    <row customHeight="1" ht="17.25">
      <c s="76">
        <v>103045350</v>
      </c>
      <c s="142" t="s">
        <v>858</v>
      </c>
      <c s="297"/>
    </row>
    <row customHeight="1" ht="17.25">
      <c s="76">
        <v>1030454</v>
      </c>
      <c s="210" t="s">
        <v>859</v>
      </c>
      <c s="293">
        <f>SUM(C689:C690)</f>
        <v>0</v>
      </c>
    </row>
    <row customHeight="1" ht="17.25">
      <c s="76">
        <v>103045401</v>
      </c>
      <c s="142" t="s">
        <v>860</v>
      </c>
      <c s="297"/>
    </row>
    <row customHeight="1" ht="17.25">
      <c s="76">
        <v>103045450</v>
      </c>
      <c s="142" t="s">
        <v>861</v>
      </c>
      <c s="297"/>
    </row>
    <row customHeight="1" ht="17.25">
      <c s="76">
        <v>1030455</v>
      </c>
      <c s="210" t="s">
        <v>862</v>
      </c>
      <c s="293">
        <f>SUM(C692:C693)</f>
        <v>0</v>
      </c>
    </row>
    <row customHeight="1" ht="17.25">
      <c s="76">
        <v>103045501</v>
      </c>
      <c s="142" t="s">
        <v>863</v>
      </c>
      <c s="297"/>
    </row>
    <row customHeight="1" ht="17.25">
      <c s="76">
        <v>103045550</v>
      </c>
      <c s="142" t="s">
        <v>864</v>
      </c>
      <c s="297"/>
    </row>
    <row customHeight="1" ht="17.25">
      <c s="76">
        <v>1030456</v>
      </c>
      <c s="210" t="s">
        <v>865</v>
      </c>
      <c s="293">
        <f>SUM(C695)</f>
        <v>0</v>
      </c>
    </row>
    <row customHeight="1" ht="17.25">
      <c s="76">
        <v>103045650</v>
      </c>
      <c s="142" t="s">
        <v>866</v>
      </c>
      <c s="297"/>
    </row>
    <row customHeight="1" ht="17.25">
      <c s="76">
        <v>1030457</v>
      </c>
      <c s="210" t="s">
        <v>867</v>
      </c>
      <c s="293">
        <f>SUM(C697)</f>
        <v>0</v>
      </c>
    </row>
    <row customHeight="1" ht="17.25">
      <c s="76">
        <v>103045750</v>
      </c>
      <c s="142" t="s">
        <v>868</v>
      </c>
      <c s="297"/>
    </row>
    <row customHeight="1" ht="17.25">
      <c s="76">
        <v>1030458</v>
      </c>
      <c s="210" t="s">
        <v>869</v>
      </c>
      <c s="293">
        <f>SUM(C699:C702)</f>
        <v>0</v>
      </c>
    </row>
    <row customHeight="1" ht="17.25">
      <c s="76">
        <v>103045801</v>
      </c>
      <c s="142" t="s">
        <v>658</v>
      </c>
      <c s="297"/>
    </row>
    <row customHeight="1" ht="17.25">
      <c s="76">
        <v>103045802</v>
      </c>
      <c s="142" t="s">
        <v>659</v>
      </c>
      <c s="297"/>
    </row>
    <row customHeight="1" ht="17.25">
      <c s="76">
        <v>103045803</v>
      </c>
      <c s="142" t="s">
        <v>870</v>
      </c>
      <c s="297"/>
    </row>
    <row customHeight="1" ht="17.25">
      <c s="76">
        <v>103045850</v>
      </c>
      <c s="142" t="s">
        <v>871</v>
      </c>
      <c s="297"/>
    </row>
    <row customHeight="1" ht="17.25">
      <c s="76">
        <v>1030459</v>
      </c>
      <c s="210" t="s">
        <v>872</v>
      </c>
      <c s="293">
        <f>SUM(C704:C705)</f>
        <v>0</v>
      </c>
    </row>
    <row customHeight="1" ht="17.25">
      <c s="76">
        <v>103045901</v>
      </c>
      <c s="142" t="s">
        <v>873</v>
      </c>
      <c s="297"/>
    </row>
    <row customHeight="1" ht="17.25">
      <c s="76">
        <v>103045950</v>
      </c>
      <c s="142" t="s">
        <v>874</v>
      </c>
      <c s="297"/>
    </row>
    <row customHeight="1" ht="17.25">
      <c s="76">
        <v>1030460</v>
      </c>
      <c s="210" t="s">
        <v>875</v>
      </c>
      <c s="293">
        <f>SUM(C707)</f>
        <v>0</v>
      </c>
    </row>
    <row customHeight="1" ht="17.25">
      <c s="76">
        <v>103046050</v>
      </c>
      <c s="142" t="s">
        <v>876</v>
      </c>
      <c s="297"/>
    </row>
    <row customHeight="1" ht="17.25">
      <c s="76">
        <v>1030461</v>
      </c>
      <c s="210" t="s">
        <v>877</v>
      </c>
      <c s="293">
        <f>SUM(C709:C710)</f>
        <v>0</v>
      </c>
    </row>
    <row customHeight="1" ht="17.25">
      <c s="76">
        <v>103046101</v>
      </c>
      <c s="142" t="s">
        <v>584</v>
      </c>
      <c s="297"/>
    </row>
    <row customHeight="1" ht="17.25">
      <c s="76">
        <v>103046150</v>
      </c>
      <c s="142" t="s">
        <v>878</v>
      </c>
      <c s="297"/>
    </row>
    <row customHeight="1" ht="17.25">
      <c s="76">
        <v>1030499</v>
      </c>
      <c s="210" t="s">
        <v>879</v>
      </c>
      <c s="293">
        <f>SUM(C712)</f>
        <v>1041</v>
      </c>
    </row>
    <row customHeight="1" ht="17.25">
      <c s="76">
        <v>103049950</v>
      </c>
      <c s="142" t="s">
        <v>880</v>
      </c>
      <c s="297">
        <v>1041</v>
      </c>
    </row>
    <row customHeight="1" ht="17.25">
      <c s="76">
        <v>10305</v>
      </c>
      <c s="210" t="s">
        <v>881</v>
      </c>
      <c s="293">
        <f>SUM(C714,C737,C743:C744)</f>
        <v>769</v>
      </c>
    </row>
    <row customHeight="1" ht="17.25">
      <c s="76">
        <v>1030501</v>
      </c>
      <c s="210" t="s">
        <v>882</v>
      </c>
      <c s="293">
        <f>SUM(C715:C736)</f>
        <v>769</v>
      </c>
    </row>
    <row customHeight="1" ht="17.25">
      <c s="76">
        <v>103050101</v>
      </c>
      <c s="142" t="s">
        <v>883</v>
      </c>
      <c s="297">
        <v>87</v>
      </c>
    </row>
    <row customHeight="1" ht="17.25">
      <c s="76">
        <v>103050102</v>
      </c>
      <c s="142" t="s">
        <v>884</v>
      </c>
      <c s="297">
        <v>1</v>
      </c>
    </row>
    <row customHeight="1" ht="17.25">
      <c s="76">
        <v>103050103</v>
      </c>
      <c s="142" t="s">
        <v>885</v>
      </c>
      <c s="297">
        <v>34</v>
      </c>
    </row>
    <row customHeight="1" ht="17.25">
      <c s="76">
        <v>103050104</v>
      </c>
      <c s="142" t="s">
        <v>886</v>
      </c>
      <c s="297"/>
    </row>
    <row customHeight="1" ht="17.25">
      <c s="76">
        <v>103050105</v>
      </c>
      <c s="142" t="s">
        <v>887</v>
      </c>
      <c s="297"/>
    </row>
    <row customHeight="1" ht="17.25">
      <c s="76">
        <v>103050106</v>
      </c>
      <c s="142" t="s">
        <v>888</v>
      </c>
      <c s="297"/>
    </row>
    <row customHeight="1" ht="17.25">
      <c s="76">
        <v>103050107</v>
      </c>
      <c s="142" t="s">
        <v>889</v>
      </c>
      <c s="297"/>
    </row>
    <row customHeight="1" ht="17.25">
      <c s="76">
        <v>103050108</v>
      </c>
      <c s="142" t="s">
        <v>890</v>
      </c>
      <c s="297"/>
    </row>
    <row customHeight="1" ht="17.25">
      <c s="76">
        <v>103050109</v>
      </c>
      <c s="142" t="s">
        <v>891</v>
      </c>
      <c s="297"/>
    </row>
    <row customHeight="1" ht="17.25">
      <c s="76">
        <v>103050110</v>
      </c>
      <c s="142" t="s">
        <v>892</v>
      </c>
      <c s="297">
        <v>12</v>
      </c>
    </row>
    <row customHeight="1" ht="17.25">
      <c s="76">
        <v>103050111</v>
      </c>
      <c s="142" t="s">
        <v>893</v>
      </c>
      <c s="297"/>
    </row>
    <row customHeight="1" ht="17.25">
      <c s="76">
        <v>103050112</v>
      </c>
      <c s="142" t="s">
        <v>894</v>
      </c>
      <c s="297"/>
    </row>
    <row customHeight="1" ht="17.25">
      <c s="76">
        <v>103050113</v>
      </c>
      <c s="142" t="s">
        <v>895</v>
      </c>
      <c s="297"/>
    </row>
    <row customHeight="1" ht="17.25">
      <c s="76">
        <v>103050114</v>
      </c>
      <c s="142" t="s">
        <v>896</v>
      </c>
      <c s="297">
        <v>186</v>
      </c>
    </row>
    <row customHeight="1" ht="17.25">
      <c s="76">
        <v>103050115</v>
      </c>
      <c s="142" t="s">
        <v>897</v>
      </c>
      <c s="297"/>
    </row>
    <row customHeight="1" ht="17.25">
      <c s="76">
        <v>103050116</v>
      </c>
      <c s="142" t="s">
        <v>898</v>
      </c>
      <c s="297">
        <v>67</v>
      </c>
    </row>
    <row customHeight="1" ht="17.25">
      <c s="76">
        <v>103050117</v>
      </c>
      <c s="142" t="s">
        <v>899</v>
      </c>
      <c s="297"/>
    </row>
    <row customHeight="1" ht="17.25">
      <c s="76">
        <v>103050118</v>
      </c>
      <c s="142" t="s">
        <v>900</v>
      </c>
      <c s="297"/>
    </row>
    <row customHeight="1" ht="17.25">
      <c s="76">
        <v>103050119</v>
      </c>
      <c s="142" t="s">
        <v>901</v>
      </c>
      <c s="297"/>
    </row>
    <row customHeight="1" ht="17.25">
      <c s="76">
        <v>103050120</v>
      </c>
      <c s="142" t="s">
        <v>902</v>
      </c>
      <c s="297"/>
    </row>
    <row customHeight="1" ht="17.25">
      <c s="76">
        <v>103050121</v>
      </c>
      <c s="142" t="s">
        <v>903</v>
      </c>
      <c s="297"/>
    </row>
    <row customHeight="1" ht="17.25">
      <c s="76">
        <v>103050199</v>
      </c>
      <c s="142" t="s">
        <v>904</v>
      </c>
      <c s="297">
        <v>382</v>
      </c>
    </row>
    <row customHeight="1" ht="17.25">
      <c s="76">
        <v>1030502</v>
      </c>
      <c s="210" t="s">
        <v>905</v>
      </c>
      <c s="293">
        <f>SUM(C738:C742)</f>
        <v>0</v>
      </c>
    </row>
    <row customHeight="1" ht="17.25">
      <c s="76">
        <v>103050201</v>
      </c>
      <c s="142" t="s">
        <v>906</v>
      </c>
      <c s="297"/>
    </row>
    <row customHeight="1" ht="17.25">
      <c s="76">
        <v>103050202</v>
      </c>
      <c s="142" t="s">
        <v>907</v>
      </c>
      <c s="297"/>
    </row>
    <row customHeight="1" ht="17.25">
      <c s="76">
        <v>103050203</v>
      </c>
      <c s="142" t="s">
        <v>908</v>
      </c>
      <c s="297"/>
    </row>
    <row customHeight="1" ht="17.25">
      <c s="76">
        <v>103050204</v>
      </c>
      <c s="142" t="s">
        <v>909</v>
      </c>
      <c s="297"/>
    </row>
    <row customHeight="1" ht="17.25">
      <c s="76">
        <v>103050299</v>
      </c>
      <c s="142" t="s">
        <v>910</v>
      </c>
      <c s="297"/>
    </row>
    <row customHeight="1" ht="17.25">
      <c s="76">
        <v>1030503</v>
      </c>
      <c s="210" t="s">
        <v>911</v>
      </c>
      <c s="297"/>
    </row>
    <row customHeight="1" ht="17.25">
      <c s="76">
        <v>1030509</v>
      </c>
      <c s="210" t="s">
        <v>912</v>
      </c>
      <c s="297"/>
    </row>
    <row customHeight="1" ht="17.25">
      <c s="76">
        <v>10306</v>
      </c>
      <c s="210" t="s">
        <v>913</v>
      </c>
      <c s="293">
        <f>SUM(C746,C750,C753,C756,C757,C762)</f>
        <v>0</v>
      </c>
    </row>
    <row customHeight="1" ht="17.25">
      <c s="76">
        <v>1030601</v>
      </c>
      <c s="195" t="s">
        <v>914</v>
      </c>
      <c s="293">
        <f>SUM(C747:C749)</f>
        <v>0</v>
      </c>
    </row>
    <row customHeight="1" ht="17.25">
      <c s="76">
        <v>103060101</v>
      </c>
      <c s="76" t="s">
        <v>915</v>
      </c>
      <c s="297"/>
    </row>
    <row customHeight="1" ht="17.25">
      <c s="76">
        <v>103060102</v>
      </c>
      <c s="76" t="s">
        <v>916</v>
      </c>
      <c s="297"/>
    </row>
    <row customHeight="1" ht="17.25">
      <c s="76">
        <v>103060199</v>
      </c>
      <c s="142" t="s">
        <v>917</v>
      </c>
      <c s="297"/>
    </row>
    <row customHeight="1" ht="17.25">
      <c s="76">
        <v>1030602</v>
      </c>
      <c s="210" t="s">
        <v>918</v>
      </c>
      <c s="293">
        <f>SUM(C751:C752)</f>
        <v>0</v>
      </c>
    </row>
    <row customHeight="1" ht="17.25">
      <c s="76">
        <v>103060201</v>
      </c>
      <c s="142" t="s">
        <v>919</v>
      </c>
      <c s="297"/>
    </row>
    <row customHeight="1" ht="17.25">
      <c s="76">
        <v>103060299</v>
      </c>
      <c s="142" t="s">
        <v>920</v>
      </c>
      <c s="297"/>
    </row>
    <row customHeight="1" ht="17.25">
      <c s="76">
        <v>1030603</v>
      </c>
      <c s="210" t="s">
        <v>921</v>
      </c>
      <c s="293">
        <f>SUM(C754:C755)</f>
        <v>0</v>
      </c>
    </row>
    <row customHeight="1" ht="17.25">
      <c s="76">
        <v>103060302</v>
      </c>
      <c s="142" t="s">
        <v>922</v>
      </c>
      <c s="297"/>
    </row>
    <row customHeight="1" ht="17.25">
      <c s="76">
        <v>103060399</v>
      </c>
      <c s="142" t="s">
        <v>923</v>
      </c>
      <c s="297"/>
    </row>
    <row customHeight="1" ht="17.25">
      <c s="76">
        <v>1030605</v>
      </c>
      <c s="210" t="s">
        <v>924</v>
      </c>
      <c s="297"/>
    </row>
    <row customHeight="1" ht="17.25">
      <c s="76">
        <v>1030606</v>
      </c>
      <c s="210" t="s">
        <v>925</v>
      </c>
      <c s="293">
        <f>SUM(C758:C761)</f>
        <v>0</v>
      </c>
    </row>
    <row customHeight="1" ht="17.25">
      <c s="76">
        <v>103060601</v>
      </c>
      <c s="142" t="s">
        <v>926</v>
      </c>
      <c s="297"/>
    </row>
    <row customHeight="1" ht="17.25">
      <c s="76">
        <v>103060602</v>
      </c>
      <c s="142" t="s">
        <v>927</v>
      </c>
      <c s="297"/>
    </row>
    <row customHeight="1" ht="17.25">
      <c s="76">
        <v>103060603</v>
      </c>
      <c s="142" t="s">
        <v>928</v>
      </c>
      <c s="297"/>
    </row>
    <row customHeight="1" ht="17.25">
      <c s="76">
        <v>103060699</v>
      </c>
      <c s="142" t="s">
        <v>929</v>
      </c>
      <c s="297"/>
    </row>
    <row customHeight="1" ht="17.25">
      <c s="76">
        <v>1030699</v>
      </c>
      <c s="210" t="s">
        <v>930</v>
      </c>
      <c s="297"/>
    </row>
    <row customHeight="1" ht="17.25">
      <c s="76">
        <v>10307</v>
      </c>
      <c s="210" t="s">
        <v>931</v>
      </c>
      <c s="293">
        <f>SUM(C764,C767,C774:C776,C781,C786:C787,C790)</f>
        <v>2269</v>
      </c>
    </row>
    <row customHeight="1" ht="17.25">
      <c s="76">
        <v>1030701</v>
      </c>
      <c s="210" t="s">
        <v>932</v>
      </c>
      <c s="293">
        <f>SUM(C765:C766)</f>
        <v>0</v>
      </c>
    </row>
    <row customHeight="1" ht="17.25">
      <c s="76">
        <v>103070101</v>
      </c>
      <c s="142" t="s">
        <v>933</v>
      </c>
      <c s="297"/>
    </row>
    <row customHeight="1" ht="17.25">
      <c s="76">
        <v>103070102</v>
      </c>
      <c s="142" t="s">
        <v>934</v>
      </c>
      <c s="297"/>
    </row>
    <row customHeight="1" ht="17.25">
      <c s="76">
        <v>1030702</v>
      </c>
      <c s="210" t="s">
        <v>935</v>
      </c>
      <c s="293">
        <f>SUM(C768:C773)</f>
        <v>0</v>
      </c>
    </row>
    <row customHeight="1" ht="17.25">
      <c s="76">
        <v>103070201</v>
      </c>
      <c s="142" t="s">
        <v>936</v>
      </c>
      <c s="297"/>
    </row>
    <row customHeight="1" ht="17.25">
      <c s="76">
        <v>103070202</v>
      </c>
      <c s="142" t="s">
        <v>937</v>
      </c>
      <c s="297"/>
    </row>
    <row customHeight="1" ht="17.25">
      <c s="76">
        <v>103070203</v>
      </c>
      <c s="142" t="s">
        <v>938</v>
      </c>
      <c s="297"/>
    </row>
    <row customHeight="1" ht="17.25">
      <c s="76">
        <v>103070204</v>
      </c>
      <c s="142" t="s">
        <v>939</v>
      </c>
      <c s="297"/>
    </row>
    <row customHeight="1" ht="17.25">
      <c s="76">
        <v>103070205</v>
      </c>
      <c s="142" t="s">
        <v>940</v>
      </c>
      <c s="297"/>
    </row>
    <row customHeight="1" ht="17.25">
      <c s="76">
        <v>103070206</v>
      </c>
      <c s="142" t="s">
        <v>941</v>
      </c>
      <c s="297"/>
    </row>
    <row customHeight="1" ht="17.25">
      <c s="76">
        <v>1030703</v>
      </c>
      <c s="210" t="s">
        <v>942</v>
      </c>
      <c s="297"/>
    </row>
    <row customHeight="1" ht="17.25">
      <c s="76">
        <v>1030704</v>
      </c>
      <c s="210" t="s">
        <v>943</v>
      </c>
      <c s="297"/>
    </row>
    <row customHeight="1" ht="17.25">
      <c s="76">
        <v>1030705</v>
      </c>
      <c s="210" t="s">
        <v>944</v>
      </c>
      <c s="293">
        <f>SUM(C777:C780)</f>
        <v>18</v>
      </c>
    </row>
    <row customHeight="1" ht="17.25">
      <c s="76">
        <v>103070501</v>
      </c>
      <c s="142" t="s">
        <v>945</v>
      </c>
      <c s="297">
        <v>15</v>
      </c>
    </row>
    <row customHeight="1" ht="17.25">
      <c s="76">
        <v>103070502</v>
      </c>
      <c s="142" t="s">
        <v>946</v>
      </c>
      <c s="297"/>
    </row>
    <row customHeight="1" ht="17.25">
      <c s="76">
        <v>103070503</v>
      </c>
      <c s="142" t="s">
        <v>947</v>
      </c>
      <c s="297"/>
    </row>
    <row customHeight="1" ht="17.25">
      <c s="76">
        <v>103070599</v>
      </c>
      <c s="142" t="s">
        <v>948</v>
      </c>
      <c s="297">
        <v>3</v>
      </c>
    </row>
    <row customHeight="1" ht="17.25">
      <c s="76">
        <v>1030706</v>
      </c>
      <c s="210" t="s">
        <v>949</v>
      </c>
      <c s="293">
        <f>SUM(C782:C785)</f>
        <v>18</v>
      </c>
    </row>
    <row customHeight="1" ht="17.25">
      <c s="76">
        <v>103070601</v>
      </c>
      <c s="142" t="s">
        <v>950</v>
      </c>
      <c s="297">
        <v>18</v>
      </c>
    </row>
    <row customHeight="1" ht="17.25">
      <c s="76">
        <v>103070602</v>
      </c>
      <c s="142" t="s">
        <v>951</v>
      </c>
      <c s="297"/>
    </row>
    <row customHeight="1" ht="17.25">
      <c s="76">
        <v>103070603</v>
      </c>
      <c s="142" t="s">
        <v>952</v>
      </c>
      <c s="297"/>
    </row>
    <row customHeight="1" ht="17.25">
      <c s="76">
        <v>103070699</v>
      </c>
      <c s="142" t="s">
        <v>953</v>
      </c>
      <c s="297"/>
    </row>
    <row customHeight="1" ht="17.25">
      <c s="76">
        <v>1030707</v>
      </c>
      <c s="210" t="s">
        <v>954</v>
      </c>
      <c s="297"/>
    </row>
    <row customHeight="1" ht="17.25">
      <c s="76">
        <v>1030708</v>
      </c>
      <c s="210" t="s">
        <v>955</v>
      </c>
      <c s="293">
        <f>SUM(C788:C789)</f>
        <v>0</v>
      </c>
    </row>
    <row customHeight="1" ht="17.25">
      <c s="76">
        <v>103070801</v>
      </c>
      <c s="142" t="s">
        <v>956</v>
      </c>
      <c s="297"/>
    </row>
    <row customHeight="1" ht="17.25">
      <c s="76">
        <v>103070802</v>
      </c>
      <c s="142" t="s">
        <v>957</v>
      </c>
      <c s="297"/>
    </row>
    <row customHeight="1" ht="17.25">
      <c s="76">
        <v>1030799</v>
      </c>
      <c s="210" t="s">
        <v>958</v>
      </c>
      <c s="297">
        <v>2233</v>
      </c>
    </row>
    <row customHeight="1" ht="17.25">
      <c s="76">
        <v>10399</v>
      </c>
      <c s="210" t="s">
        <v>959</v>
      </c>
      <c s="293">
        <f>SUM(C792,C796:C800,C803:C806)</f>
        <v>0</v>
      </c>
    </row>
    <row customHeight="1" ht="17.25">
      <c s="76">
        <v>1039901</v>
      </c>
      <c s="210" t="s">
        <v>960</v>
      </c>
      <c s="293">
        <f>SUM(C793:C795)</f>
        <v>0</v>
      </c>
    </row>
    <row customHeight="1" ht="17.25">
      <c s="76">
        <v>103990101</v>
      </c>
      <c s="142" t="s">
        <v>961</v>
      </c>
      <c s="297"/>
    </row>
    <row customHeight="1" ht="17.25">
      <c s="76">
        <v>103990102</v>
      </c>
      <c s="142" t="s">
        <v>962</v>
      </c>
      <c s="297"/>
    </row>
    <row customHeight="1" ht="17.25">
      <c s="76">
        <v>103990103</v>
      </c>
      <c s="142" t="s">
        <v>963</v>
      </c>
      <c s="297"/>
    </row>
    <row customHeight="1" ht="17.25">
      <c s="76">
        <v>1039902</v>
      </c>
      <c s="210" t="s">
        <v>964</v>
      </c>
      <c s="297"/>
    </row>
    <row customHeight="1" ht="17.25">
      <c s="76">
        <v>1039903</v>
      </c>
      <c s="210" t="s">
        <v>965</v>
      </c>
      <c s="297"/>
    </row>
    <row customHeight="1" ht="17.25">
      <c s="76">
        <v>1039907</v>
      </c>
      <c s="210" t="s">
        <v>966</v>
      </c>
      <c s="297"/>
    </row>
    <row customHeight="1" ht="17.25">
      <c s="76">
        <v>1039908</v>
      </c>
      <c s="210" t="s">
        <v>967</v>
      </c>
      <c s="297"/>
    </row>
    <row customHeight="1" ht="17.25">
      <c s="76">
        <v>1039909</v>
      </c>
      <c s="210" t="s">
        <v>968</v>
      </c>
      <c s="293">
        <f>C801+C802</f>
        <v>0</v>
      </c>
    </row>
    <row customHeight="1" ht="17.25">
      <c s="76">
        <v>103990901</v>
      </c>
      <c s="142" t="s">
        <v>969</v>
      </c>
      <c s="297"/>
    </row>
    <row customHeight="1" ht="17.25">
      <c s="76">
        <v>103990902</v>
      </c>
      <c s="142" t="s">
        <v>970</v>
      </c>
      <c s="297"/>
    </row>
    <row customHeight="1" ht="17.25">
      <c s="76">
        <v>1039911</v>
      </c>
      <c s="210" t="s">
        <v>971</v>
      </c>
      <c s="297"/>
    </row>
    <row customHeight="1" ht="17.25">
      <c s="76">
        <v>1039912</v>
      </c>
      <c s="210" t="s">
        <v>972</v>
      </c>
      <c s="297"/>
    </row>
    <row customHeight="1" ht="17.25">
      <c s="76">
        <v>1039960</v>
      </c>
      <c s="210" t="s">
        <v>973</v>
      </c>
      <c s="297"/>
    </row>
    <row customHeight="1" ht="17.25">
      <c s="111">
        <v>1039999</v>
      </c>
      <c s="231" t="s">
        <v>974</v>
      </c>
      <c s="301"/>
    </row>
    <row customHeight="1" ht="12.75">
      <c s="77"/>
      <c s="232"/>
      <c s="303"/>
    </row>
    <row customHeight="1" ht="12.75">
      <c s="77"/>
      <c s="235" t="s">
        <v>975</v>
      </c>
      <c s="305">
        <v>2093</v>
      </c>
    </row>
    <row customHeight="1" ht="12.75">
      <c s="77"/>
      <c s="232" t="s">
        <v>976</v>
      </c>
      <c s="306">
        <v>490</v>
      </c>
    </row>
    <row customHeight="1" ht="12.75">
      <c s="77"/>
      <c s="232" t="s">
        <v>977</v>
      </c>
      <c s="305">
        <v>1195</v>
      </c>
    </row>
    <row customHeight="1" ht="12.75">
      <c s="77"/>
      <c s="232" t="s">
        <v>978</v>
      </c>
      <c s="305">
        <v>177</v>
      </c>
    </row>
    <row customHeight="1" ht="12.75">
      <c s="77"/>
      <c s="232" t="s">
        <v>979</v>
      </c>
      <c s="305">
        <v>213</v>
      </c>
    </row>
    <row customHeight="1" ht="12.75">
      <c s="77"/>
      <c s="232" t="s">
        <v>980</v>
      </c>
      <c s="305">
        <v>18</v>
      </c>
    </row>
    <row customHeight="1" ht="12.75">
      <c s="77"/>
      <c s="232" t="s">
        <v>56</v>
      </c>
      <c s="305"/>
    </row>
    <row customHeight="1" ht="12.75">
      <c s="77"/>
      <c s="232" t="s">
        <v>981</v>
      </c>
      <c s="307">
        <v>7848</v>
      </c>
    </row>
    <row customHeight="1" ht="12.75">
      <c s="77"/>
      <c s="235" t="s">
        <v>982</v>
      </c>
      <c s="305">
        <v>5882</v>
      </c>
    </row>
    <row customHeight="1" ht="12.75">
      <c s="77"/>
      <c s="232" t="s">
        <v>983</v>
      </c>
      <c s="306">
        <v>16</v>
      </c>
    </row>
    <row customHeight="1" ht="12.75">
      <c s="77"/>
      <c s="232" t="s">
        <v>984</v>
      </c>
      <c s="305">
        <v>883</v>
      </c>
    </row>
    <row customHeight="1" ht="12.75">
      <c s="233"/>
      <c s="144" t="s">
        <v>985</v>
      </c>
      <c s="310">
        <v>1067</v>
      </c>
    </row>
    <row customHeight="1" ht="12.75">
      <c s="233"/>
      <c s="144" t="s">
        <v>986</v>
      </c>
      <c s="310"/>
    </row>
    <row customHeight="1" ht="12.75">
      <c s="233"/>
      <c s="144" t="s">
        <v>56</v>
      </c>
      <c s="310"/>
    </row>
    <row customHeight="1" ht="12.75">
      <c s="233"/>
      <c s="144" t="s">
        <v>987</v>
      </c>
      <c s="310">
        <v>28418</v>
      </c>
    </row>
    <row customHeight="1" ht="12.75">
      <c s="233"/>
      <c s="144" t="s">
        <v>988</v>
      </c>
      <c s="310"/>
    </row>
    <row customHeight="1" ht="12.75">
      <c s="233"/>
      <c s="144" t="s">
        <v>989</v>
      </c>
      <c s="310">
        <v>8244</v>
      </c>
    </row>
    <row customHeight="1" ht="12.75">
      <c s="233"/>
      <c s="144" t="s">
        <v>990</v>
      </c>
      <c s="310">
        <v>7856</v>
      </c>
    </row>
    <row customHeight="1" ht="12.75">
      <c s="233"/>
      <c s="144" t="s">
        <v>991</v>
      </c>
      <c s="310">
        <v>16</v>
      </c>
    </row>
    <row customHeight="1" ht="12.75">
      <c s="233"/>
      <c s="144" t="s">
        <v>992</v>
      </c>
      <c s="310">
        <v>349</v>
      </c>
    </row>
    <row customHeight="1" ht="12.75">
      <c s="233"/>
      <c s="144" t="s">
        <v>993</v>
      </c>
      <c s="310">
        <v>23</v>
      </c>
    </row>
    <row customHeight="1" ht="12.75">
      <c s="233"/>
      <c s="144" t="s">
        <v>56</v>
      </c>
      <c s="310"/>
    </row>
    <row customHeight="1" ht="12.75">
      <c s="233"/>
      <c s="144" t="s">
        <v>994</v>
      </c>
      <c s="310">
        <v>13323</v>
      </c>
    </row>
    <row customHeight="1" ht="12.75">
      <c s="233"/>
      <c s="144" t="s">
        <v>995</v>
      </c>
      <c s="310">
        <v>4781</v>
      </c>
    </row>
    <row customHeight="1" ht="12.75">
      <c s="233"/>
      <c s="144" t="s">
        <v>992</v>
      </c>
      <c s="310">
        <v>1122</v>
      </c>
    </row>
    <row customHeight="1" ht="12.75">
      <c s="233"/>
      <c s="144" t="s">
        <v>993</v>
      </c>
      <c s="310">
        <v>1755</v>
      </c>
    </row>
    <row customHeight="1" ht="12.75">
      <c s="233"/>
      <c s="144" t="s">
        <v>996</v>
      </c>
      <c s="310">
        <v>483</v>
      </c>
    </row>
    <row customHeight="1" ht="12.75">
      <c s="233"/>
      <c s="144" t="s">
        <v>997</v>
      </c>
      <c s="310"/>
    </row>
    <row customHeight="1" ht="12.75">
      <c s="233"/>
      <c s="144" t="s">
        <v>56</v>
      </c>
      <c s="310"/>
    </row>
    <row customHeight="1" ht="12.75">
      <c s="233"/>
      <c s="144" t="s">
        <v>998</v>
      </c>
      <c s="310">
        <v>6851</v>
      </c>
    </row>
  </sheetData>
  <sheetProtection autoFilter="0" sort="1" allowResizeRows="1" allowResizeColumns="1" objects="1" allowDragInsertRows="1" allowDragInsertColumns="1" insertRows="1" insertColumns="1" deleteRows="1" deleteColumns="1"/>
  <mergeCells count="3">
    <mergeCell ref="A1:C1"/>
    <mergeCell ref="A2:C2"/>
    <mergeCell ref="A3:C3"/>
  </mergeCells>
  <dataValidations count="1">
    <dataValidation type="decimal" allowBlank="1" showInputMessage="1" showErrorMessage="1" sqref="C5:C837">
      <formula1>-99999999999999</formula1>
      <formula2>99999999999999</formula2>
    </dataValidation>
  </dataValidations>
  <printOptions gridLines="1"/>
  <pageMargins left="3.00" right="2.00" top="1.00" bottom="1.00" header="0.50" footer="0.50"/>
  <pageSetup scale="70" pageOrder="downThenOver" orientation="landscape" blackAndWhite="1"/>
  <headerFooter>
    <oddHeader>&amp;L&amp;C@$&amp;R</oddHeader>
    <oddFooter>&amp;L&amp;C@&amp;- &amp;P&amp;-$&amp;R</oddFooter>
    <evenHeader>&amp;L&amp;C@$&amp;R</evenHeader>
    <evenFooter>&amp;L&amp;C@&amp;- &amp;P&amp;-$&amp;R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DD073-A808-61F8-F4DC-094BCA295F78}" mc:Ignorable="x14ac">
  <dimension ref="A1:C1413"/>
  <sheetViews>
    <sheetView defaultGridColor="0" colorId="8" topLeftCell="A1" showGridLines="0" workbookViewId="0" showZeros="0">
      <selection activeCell="A1" sqref="A1:C1"/>
    </sheetView>
  </sheetViews>
  <sheetFormatPr defaultColWidth="9.125" customHeight="1" defaultRowHeight="12.75"/>
  <cols>
    <col min="1" max="1" style="262" width="9.50390625" customWidth="1"/>
    <col min="2" max="2" style="262" width="44.125" customWidth="1"/>
    <col min="3" max="3" style="262" width="23.375" customWidth="1"/>
  </cols>
  <sheetData>
    <row customHeight="1" ht="33.75">
      <c s="312" t="str">
        <f>'##BASEINFO'!$B$2&amp;"度"&amp;'##BASEINFO'!$B$7&amp;"一般预算支出功能分类录入表"</f>
        <v>2010年度芷江侗族自治县一般预算支出功能分类录入表</v>
      </c>
      <c s="69"/>
      <c s="69"/>
    </row>
    <row customHeight="1" ht="17.25">
      <c s="70" t="s">
        <v>169</v>
      </c>
      <c s="70"/>
      <c s="70"/>
    </row>
    <row customHeight="1" ht="17.25">
      <c s="70" t="s">
        <v>206</v>
      </c>
      <c s="70"/>
      <c s="70"/>
    </row>
    <row customHeight="1" ht="17.25">
      <c s="75" t="s">
        <v>207</v>
      </c>
      <c s="75" t="s">
        <v>208</v>
      </c>
      <c s="94" t="s">
        <v>209</v>
      </c>
    </row>
    <row customHeight="1" ht="17.25">
      <c s="75"/>
      <c s="86" t="s">
        <v>999</v>
      </c>
      <c s="293">
        <f>SUM(C6,C245,C281,C295,C404,C455,C509,C564,C668,C731,C812,C832,C974,C1042,C1135,C1175,C1206,C1272,C1353,C1368,C1403,C1409)</f>
        <v>96107</v>
      </c>
    </row>
    <row customHeight="1" ht="17.25">
      <c s="76">
        <v>201</v>
      </c>
      <c s="91" t="s">
        <v>1000</v>
      </c>
      <c s="293">
        <f>SUM(C7,C19,C28,C40,C51,C62,C73,C85,C94,C104,C118,C127,C144,C155,C167,C177,C190,C197,C204,C213,C219,C227,C234,C242)</f>
        <v>12645</v>
      </c>
    </row>
    <row customHeight="1" ht="17.25">
      <c s="76">
        <v>20101</v>
      </c>
      <c s="91" t="s">
        <v>1001</v>
      </c>
      <c s="293">
        <f>SUM(C8:C18)</f>
        <v>320</v>
      </c>
    </row>
    <row customHeight="1" ht="17.25">
      <c s="76">
        <v>2010101</v>
      </c>
      <c s="93" t="s">
        <v>1002</v>
      </c>
      <c s="297">
        <v>295</v>
      </c>
    </row>
    <row customHeight="1" ht="17.25">
      <c s="76">
        <v>2010102</v>
      </c>
      <c s="93" t="s">
        <v>1003</v>
      </c>
      <c s="297">
        <v>15</v>
      </c>
    </row>
    <row customHeight="1" ht="17.25">
      <c s="76">
        <v>2010103</v>
      </c>
      <c s="93" t="s">
        <v>1004</v>
      </c>
      <c s="301"/>
    </row>
    <row customHeight="1" ht="17.25">
      <c s="76">
        <v>2010104</v>
      </c>
      <c s="93" t="s">
        <v>1005</v>
      </c>
      <c s="297">
        <v>8</v>
      </c>
    </row>
    <row customHeight="1" ht="17.25">
      <c s="76">
        <v>2010105</v>
      </c>
      <c s="93" t="s">
        <v>1006</v>
      </c>
      <c s="318"/>
    </row>
    <row customHeight="1" ht="17.25">
      <c s="76">
        <v>2010106</v>
      </c>
      <c s="93" t="s">
        <v>1007</v>
      </c>
      <c s="297"/>
    </row>
    <row customHeight="1" ht="17.25">
      <c s="76">
        <v>2010107</v>
      </c>
      <c s="93" t="s">
        <v>1008</v>
      </c>
      <c s="297"/>
    </row>
    <row customHeight="1" ht="17.25">
      <c s="76">
        <v>2010108</v>
      </c>
      <c s="93" t="s">
        <v>1009</v>
      </c>
      <c s="297"/>
    </row>
    <row customHeight="1" ht="17.25">
      <c s="76">
        <v>2010109</v>
      </c>
      <c s="93" t="s">
        <v>1010</v>
      </c>
      <c s="297"/>
    </row>
    <row customHeight="1" ht="17.25">
      <c s="76">
        <v>2010150</v>
      </c>
      <c s="93" t="s">
        <v>1011</v>
      </c>
      <c s="297"/>
    </row>
    <row customHeight="1" ht="17.25">
      <c s="76">
        <v>2010199</v>
      </c>
      <c s="93" t="s">
        <v>1012</v>
      </c>
      <c s="297">
        <v>2</v>
      </c>
    </row>
    <row customHeight="1" ht="17.25">
      <c s="76">
        <v>20102</v>
      </c>
      <c s="91" t="s">
        <v>1013</v>
      </c>
      <c s="293">
        <f>SUM(C20:C27)</f>
        <v>276</v>
      </c>
    </row>
    <row customHeight="1" ht="17.25">
      <c s="76">
        <v>2010201</v>
      </c>
      <c s="93" t="s">
        <v>1002</v>
      </c>
      <c s="297">
        <v>272</v>
      </c>
    </row>
    <row customHeight="1" ht="17.25">
      <c s="76">
        <v>2010202</v>
      </c>
      <c s="93" t="s">
        <v>1003</v>
      </c>
      <c s="297"/>
    </row>
    <row customHeight="1" ht="17.25">
      <c s="76">
        <v>2010203</v>
      </c>
      <c s="93" t="s">
        <v>1004</v>
      </c>
      <c s="297"/>
    </row>
    <row customHeight="1" ht="17.25">
      <c s="76">
        <v>2010204</v>
      </c>
      <c s="93" t="s">
        <v>1014</v>
      </c>
      <c s="297">
        <v>4</v>
      </c>
    </row>
    <row customHeight="1" ht="17.25">
      <c s="76">
        <v>2010205</v>
      </c>
      <c s="93" t="s">
        <v>1015</v>
      </c>
      <c s="297"/>
    </row>
    <row customHeight="1" ht="17.25">
      <c s="76">
        <v>2010206</v>
      </c>
      <c s="93" t="s">
        <v>1016</v>
      </c>
      <c s="297"/>
    </row>
    <row customHeight="1" ht="17.25">
      <c s="76">
        <v>2010250</v>
      </c>
      <c s="93" t="s">
        <v>1011</v>
      </c>
      <c s="297"/>
    </row>
    <row customHeight="1" ht="17.25">
      <c s="76">
        <v>2010299</v>
      </c>
      <c s="93" t="s">
        <v>1017</v>
      </c>
      <c s="297"/>
    </row>
    <row customHeight="1" ht="17.25">
      <c s="76">
        <v>20103</v>
      </c>
      <c s="91" t="s">
        <v>1018</v>
      </c>
      <c s="293">
        <f>SUM(C29:C39)</f>
        <v>3309</v>
      </c>
    </row>
    <row customHeight="1" ht="17.25">
      <c s="76">
        <v>2010301</v>
      </c>
      <c s="93" t="s">
        <v>1002</v>
      </c>
      <c s="297">
        <v>2810</v>
      </c>
    </row>
    <row customHeight="1" ht="17.25">
      <c s="76">
        <v>2010302</v>
      </c>
      <c s="93" t="s">
        <v>1003</v>
      </c>
      <c s="297">
        <v>282</v>
      </c>
    </row>
    <row customHeight="1" ht="17.25">
      <c s="76">
        <v>2010303</v>
      </c>
      <c s="93" t="s">
        <v>1004</v>
      </c>
      <c s="297">
        <v>2</v>
      </c>
    </row>
    <row customHeight="1" ht="17.25">
      <c s="76">
        <v>2010304</v>
      </c>
      <c s="93" t="s">
        <v>1019</v>
      </c>
      <c s="297"/>
    </row>
    <row customHeight="1" ht="17.25">
      <c s="76">
        <v>2010305</v>
      </c>
      <c s="93" t="s">
        <v>1020</v>
      </c>
      <c s="297"/>
    </row>
    <row customHeight="1" ht="17.25">
      <c s="76">
        <v>2010306</v>
      </c>
      <c s="93" t="s">
        <v>1021</v>
      </c>
      <c s="297">
        <v>13</v>
      </c>
    </row>
    <row customHeight="1" ht="17.25">
      <c s="76">
        <v>2010307</v>
      </c>
      <c s="93" t="s">
        <v>1022</v>
      </c>
      <c s="297"/>
    </row>
    <row customHeight="1" ht="17.25">
      <c s="76">
        <v>2010308</v>
      </c>
      <c s="93" t="s">
        <v>1023</v>
      </c>
      <c s="297">
        <v>87</v>
      </c>
    </row>
    <row customHeight="1" ht="17.25">
      <c s="76">
        <v>2010309</v>
      </c>
      <c s="93" t="s">
        <v>1024</v>
      </c>
      <c s="297"/>
    </row>
    <row customHeight="1" ht="17.25">
      <c s="76">
        <v>2010350</v>
      </c>
      <c s="93" t="s">
        <v>1011</v>
      </c>
      <c s="297"/>
    </row>
    <row customHeight="1" ht="17.25">
      <c s="76">
        <v>2010399</v>
      </c>
      <c s="93" t="s">
        <v>1025</v>
      </c>
      <c s="297">
        <v>115</v>
      </c>
    </row>
    <row customHeight="1" ht="17.25">
      <c s="76">
        <v>20104</v>
      </c>
      <c s="91" t="s">
        <v>1026</v>
      </c>
      <c s="293">
        <f>SUM(C41:C50)</f>
        <v>290</v>
      </c>
    </row>
    <row customHeight="1" ht="17.25">
      <c s="76">
        <v>2010401</v>
      </c>
      <c s="93" t="s">
        <v>1002</v>
      </c>
      <c s="297">
        <v>115</v>
      </c>
    </row>
    <row customHeight="1" ht="17.25">
      <c s="76">
        <v>2010402</v>
      </c>
      <c s="93" t="s">
        <v>1003</v>
      </c>
      <c s="297"/>
    </row>
    <row customHeight="1" ht="17.25">
      <c s="76">
        <v>2010403</v>
      </c>
      <c s="93" t="s">
        <v>1004</v>
      </c>
      <c s="297"/>
    </row>
    <row customHeight="1" ht="17.25">
      <c s="76">
        <v>2010404</v>
      </c>
      <c s="93" t="s">
        <v>1027</v>
      </c>
      <c s="297"/>
    </row>
    <row customHeight="1" ht="17.25">
      <c s="76">
        <v>2010405</v>
      </c>
      <c s="93" t="s">
        <v>1028</v>
      </c>
      <c s="297"/>
    </row>
    <row customHeight="1" ht="17.25">
      <c s="76">
        <v>2010406</v>
      </c>
      <c s="93" t="s">
        <v>1029</v>
      </c>
      <c s="297"/>
    </row>
    <row customHeight="1" ht="17.25">
      <c s="76">
        <v>2010407</v>
      </c>
      <c s="93" t="s">
        <v>1030</v>
      </c>
      <c s="297"/>
    </row>
    <row customHeight="1" ht="17.25">
      <c s="76">
        <v>2010408</v>
      </c>
      <c s="93" t="s">
        <v>1031</v>
      </c>
      <c s="297">
        <v>158</v>
      </c>
    </row>
    <row customHeight="1" ht="17.25">
      <c s="76">
        <v>2010450</v>
      </c>
      <c s="93" t="s">
        <v>1011</v>
      </c>
      <c s="297"/>
    </row>
    <row customHeight="1" ht="17.25">
      <c s="76">
        <v>2010499</v>
      </c>
      <c s="93" t="s">
        <v>1032</v>
      </c>
      <c s="297">
        <v>17</v>
      </c>
    </row>
    <row customHeight="1" ht="17.25">
      <c s="76">
        <v>20105</v>
      </c>
      <c s="91" t="s">
        <v>1033</v>
      </c>
      <c s="293">
        <f>SUM(C52:C61)</f>
        <v>207</v>
      </c>
    </row>
    <row customHeight="1" ht="17.25">
      <c s="76">
        <v>2010501</v>
      </c>
      <c s="93" t="s">
        <v>1002</v>
      </c>
      <c s="297">
        <v>106</v>
      </c>
    </row>
    <row customHeight="1" ht="17.25">
      <c s="76">
        <v>2010502</v>
      </c>
      <c s="93" t="s">
        <v>1003</v>
      </c>
      <c s="297">
        <v>2</v>
      </c>
    </row>
    <row customHeight="1" ht="17.25">
      <c s="76">
        <v>2010503</v>
      </c>
      <c s="93" t="s">
        <v>1004</v>
      </c>
      <c s="297"/>
    </row>
    <row customHeight="1" ht="17.25">
      <c s="76">
        <v>2010504</v>
      </c>
      <c s="93" t="s">
        <v>1034</v>
      </c>
      <c s="297"/>
    </row>
    <row customHeight="1" ht="17.25">
      <c s="76">
        <v>2010505</v>
      </c>
      <c s="93" t="s">
        <v>1035</v>
      </c>
      <c s="297"/>
    </row>
    <row customHeight="1" ht="17.25">
      <c s="76">
        <v>2010506</v>
      </c>
      <c s="93" t="s">
        <v>1036</v>
      </c>
      <c s="297"/>
    </row>
    <row customHeight="1" ht="17.25">
      <c s="76">
        <v>2010507</v>
      </c>
      <c s="93" t="s">
        <v>1037</v>
      </c>
      <c s="297">
        <v>99</v>
      </c>
    </row>
    <row customHeight="1" ht="17.25">
      <c s="76">
        <v>2010508</v>
      </c>
      <c s="93" t="s">
        <v>1038</v>
      </c>
      <c s="297"/>
    </row>
    <row customHeight="1" ht="17.25">
      <c s="76">
        <v>2010550</v>
      </c>
      <c s="93" t="s">
        <v>1011</v>
      </c>
      <c s="297"/>
    </row>
    <row customHeight="1" ht="17.25">
      <c s="76">
        <v>2010599</v>
      </c>
      <c s="93" t="s">
        <v>1039</v>
      </c>
      <c s="297"/>
    </row>
    <row customHeight="1" ht="17.25">
      <c s="76">
        <v>20106</v>
      </c>
      <c s="91" t="s">
        <v>1040</v>
      </c>
      <c s="293">
        <f>SUM(C63:C72)</f>
        <v>1047</v>
      </c>
    </row>
    <row customHeight="1" ht="17.25">
      <c s="76">
        <v>2010601</v>
      </c>
      <c s="93" t="s">
        <v>1002</v>
      </c>
      <c s="297">
        <v>602</v>
      </c>
    </row>
    <row customHeight="1" ht="17.25">
      <c s="76">
        <v>2010602</v>
      </c>
      <c s="93" t="s">
        <v>1003</v>
      </c>
      <c s="297">
        <v>65</v>
      </c>
    </row>
    <row customHeight="1" ht="17.25">
      <c s="76">
        <v>2010603</v>
      </c>
      <c s="93" t="s">
        <v>1004</v>
      </c>
      <c s="297"/>
    </row>
    <row customHeight="1" ht="17.25">
      <c s="76">
        <v>2010604</v>
      </c>
      <c s="93" t="s">
        <v>1041</v>
      </c>
      <c s="297">
        <v>19</v>
      </c>
    </row>
    <row customHeight="1" ht="17.25">
      <c s="76">
        <v>2010605</v>
      </c>
      <c s="93" t="s">
        <v>1042</v>
      </c>
      <c s="297">
        <v>116</v>
      </c>
    </row>
    <row customHeight="1" ht="17.25">
      <c s="76">
        <v>2010606</v>
      </c>
      <c s="93" t="s">
        <v>1043</v>
      </c>
      <c s="297"/>
    </row>
    <row customHeight="1" ht="17.25">
      <c s="76">
        <v>2010607</v>
      </c>
      <c s="93" t="s">
        <v>1044</v>
      </c>
      <c s="297">
        <v>71</v>
      </c>
    </row>
    <row customHeight="1" ht="17.25">
      <c s="76">
        <v>2010608</v>
      </c>
      <c s="93" t="s">
        <v>1045</v>
      </c>
      <c s="297"/>
    </row>
    <row customHeight="1" ht="17.25">
      <c s="76">
        <v>2010650</v>
      </c>
      <c s="93" t="s">
        <v>1011</v>
      </c>
      <c s="297"/>
    </row>
    <row customHeight="1" ht="17.25">
      <c s="76">
        <v>2010699</v>
      </c>
      <c s="93" t="s">
        <v>1046</v>
      </c>
      <c s="297">
        <v>174</v>
      </c>
    </row>
    <row customHeight="1" ht="17.25">
      <c s="76">
        <v>20107</v>
      </c>
      <c s="91" t="s">
        <v>1047</v>
      </c>
      <c s="293">
        <f>SUM(C74:C84)</f>
        <v>1795</v>
      </c>
    </row>
    <row customHeight="1" ht="17.25">
      <c s="76">
        <v>2010701</v>
      </c>
      <c s="93" t="s">
        <v>1002</v>
      </c>
      <c s="297"/>
    </row>
    <row customHeight="1" ht="17.25">
      <c s="76">
        <v>2010702</v>
      </c>
      <c s="93" t="s">
        <v>1003</v>
      </c>
      <c s="297"/>
    </row>
    <row customHeight="1" ht="17.25">
      <c s="76">
        <v>2010703</v>
      </c>
      <c s="93" t="s">
        <v>1004</v>
      </c>
      <c s="297"/>
    </row>
    <row customHeight="1" ht="17.25">
      <c s="76">
        <v>2010704</v>
      </c>
      <c s="93" t="s">
        <v>1048</v>
      </c>
      <c s="297"/>
    </row>
    <row customHeight="1" ht="17.25">
      <c s="76">
        <v>2010705</v>
      </c>
      <c s="93" t="s">
        <v>1049</v>
      </c>
      <c s="297"/>
    </row>
    <row customHeight="1" ht="17.25">
      <c s="76">
        <v>2010706</v>
      </c>
      <c s="93" t="s">
        <v>1050</v>
      </c>
      <c s="297">
        <v>1710</v>
      </c>
    </row>
    <row customHeight="1" ht="17.25">
      <c s="76">
        <v>2010707</v>
      </c>
      <c s="93" t="s">
        <v>1051</v>
      </c>
      <c s="297"/>
    </row>
    <row customHeight="1" ht="17.25">
      <c s="76">
        <v>2010708</v>
      </c>
      <c s="93" t="s">
        <v>1052</v>
      </c>
      <c s="297">
        <v>25</v>
      </c>
    </row>
    <row customHeight="1" ht="17.25">
      <c s="76">
        <v>2010709</v>
      </c>
      <c s="93" t="s">
        <v>1044</v>
      </c>
      <c s="297"/>
    </row>
    <row customHeight="1" ht="17.25">
      <c s="76">
        <v>2010750</v>
      </c>
      <c s="93" t="s">
        <v>1011</v>
      </c>
      <c s="297"/>
    </row>
    <row customHeight="1" ht="17.25">
      <c s="76">
        <v>2010799</v>
      </c>
      <c s="93" t="s">
        <v>1053</v>
      </c>
      <c s="297">
        <v>60</v>
      </c>
    </row>
    <row customHeight="1" ht="17.25">
      <c s="76">
        <v>20108</v>
      </c>
      <c s="91" t="s">
        <v>1054</v>
      </c>
      <c s="293">
        <f>SUM(C86:C93)</f>
        <v>226</v>
      </c>
    </row>
    <row customHeight="1" ht="17.25">
      <c s="76">
        <v>2010801</v>
      </c>
      <c s="93" t="s">
        <v>1002</v>
      </c>
      <c s="297">
        <v>224</v>
      </c>
    </row>
    <row customHeight="1" ht="17.25">
      <c s="76">
        <v>2010802</v>
      </c>
      <c s="93" t="s">
        <v>1003</v>
      </c>
      <c s="297">
        <v>2</v>
      </c>
    </row>
    <row customHeight="1" ht="17.25">
      <c s="76">
        <v>2010803</v>
      </c>
      <c s="93" t="s">
        <v>1004</v>
      </c>
      <c s="297"/>
    </row>
    <row customHeight="1" ht="17.25">
      <c s="76">
        <v>2010804</v>
      </c>
      <c s="93" t="s">
        <v>1055</v>
      </c>
      <c s="297"/>
    </row>
    <row customHeight="1" ht="17.25">
      <c s="76">
        <v>2010805</v>
      </c>
      <c s="93" t="s">
        <v>1056</v>
      </c>
      <c s="297"/>
    </row>
    <row customHeight="1" ht="17.25">
      <c s="76">
        <v>2010806</v>
      </c>
      <c s="93" t="s">
        <v>1044</v>
      </c>
      <c s="297"/>
    </row>
    <row customHeight="1" ht="17.25">
      <c s="76">
        <v>2010850</v>
      </c>
      <c s="93" t="s">
        <v>1011</v>
      </c>
      <c s="297"/>
    </row>
    <row customHeight="1" ht="17.25">
      <c s="76">
        <v>2010899</v>
      </c>
      <c s="93" t="s">
        <v>1057</v>
      </c>
      <c s="297"/>
    </row>
    <row customHeight="1" ht="17.25">
      <c s="76">
        <v>20109</v>
      </c>
      <c s="91" t="s">
        <v>1058</v>
      </c>
      <c s="293">
        <f>SUM(C95:C103)</f>
        <v>0</v>
      </c>
    </row>
    <row customHeight="1" ht="17.25">
      <c s="76">
        <v>2010901</v>
      </c>
      <c s="93" t="s">
        <v>1002</v>
      </c>
      <c s="297"/>
    </row>
    <row customHeight="1" ht="17.25">
      <c s="76">
        <v>2010902</v>
      </c>
      <c s="93" t="s">
        <v>1003</v>
      </c>
      <c s="297"/>
    </row>
    <row customHeight="1" ht="17.25">
      <c s="76">
        <v>2010903</v>
      </c>
      <c s="93" t="s">
        <v>1004</v>
      </c>
      <c s="297"/>
    </row>
    <row customHeight="1" ht="17.25">
      <c s="76">
        <v>2010904</v>
      </c>
      <c s="93" t="s">
        <v>1059</v>
      </c>
      <c s="297"/>
    </row>
    <row customHeight="1" ht="17.25">
      <c s="76">
        <v>2010905</v>
      </c>
      <c s="93" t="s">
        <v>1060</v>
      </c>
      <c s="297"/>
    </row>
    <row customHeight="1" ht="17.25">
      <c s="76">
        <v>2010907</v>
      </c>
      <c s="93" t="s">
        <v>1061</v>
      </c>
      <c s="297"/>
    </row>
    <row customHeight="1" ht="17.25">
      <c s="76">
        <v>2010908</v>
      </c>
      <c s="93" t="s">
        <v>1044</v>
      </c>
      <c s="297"/>
    </row>
    <row customHeight="1" ht="17.25">
      <c s="76">
        <v>2010950</v>
      </c>
      <c s="93" t="s">
        <v>1011</v>
      </c>
      <c s="297"/>
    </row>
    <row customHeight="1" ht="17.25">
      <c s="76">
        <v>2010999</v>
      </c>
      <c s="93" t="s">
        <v>1062</v>
      </c>
      <c s="297"/>
    </row>
    <row customHeight="1" ht="17.25">
      <c s="76">
        <v>20110</v>
      </c>
      <c s="91" t="s">
        <v>1063</v>
      </c>
      <c s="293">
        <f>SUM(C105:C117)</f>
        <v>118</v>
      </c>
    </row>
    <row customHeight="1" ht="17.25">
      <c s="76">
        <v>2011001</v>
      </c>
      <c s="93" t="s">
        <v>1002</v>
      </c>
      <c s="297">
        <v>111</v>
      </c>
    </row>
    <row customHeight="1" ht="17.25">
      <c s="76">
        <v>2011002</v>
      </c>
      <c s="93" t="s">
        <v>1003</v>
      </c>
      <c s="297">
        <v>4</v>
      </c>
    </row>
    <row customHeight="1" ht="17.25">
      <c s="76">
        <v>2011003</v>
      </c>
      <c s="93" t="s">
        <v>1004</v>
      </c>
      <c s="297"/>
    </row>
    <row customHeight="1" ht="17.25">
      <c s="76">
        <v>2011004</v>
      </c>
      <c s="93" t="s">
        <v>1064</v>
      </c>
      <c s="297"/>
    </row>
    <row customHeight="1" ht="17.25">
      <c s="76">
        <v>2011005</v>
      </c>
      <c s="93" t="s">
        <v>1065</v>
      </c>
      <c s="297"/>
    </row>
    <row customHeight="1" ht="17.25">
      <c s="76">
        <v>2011006</v>
      </c>
      <c s="93" t="s">
        <v>1066</v>
      </c>
      <c s="297">
        <v>3</v>
      </c>
    </row>
    <row customHeight="1" ht="17.25">
      <c s="76">
        <v>2011007</v>
      </c>
      <c s="93" t="s">
        <v>1067</v>
      </c>
      <c s="297"/>
    </row>
    <row customHeight="1" ht="17.25">
      <c s="76">
        <v>2011008</v>
      </c>
      <c s="93" t="s">
        <v>1068</v>
      </c>
      <c s="297"/>
    </row>
    <row customHeight="1" ht="17.25">
      <c s="76">
        <v>2011009</v>
      </c>
      <c s="93" t="s">
        <v>1069</v>
      </c>
      <c s="297"/>
    </row>
    <row customHeight="1" ht="17.25">
      <c s="76">
        <v>2011010</v>
      </c>
      <c s="93" t="s">
        <v>1070</v>
      </c>
      <c s="297"/>
    </row>
    <row customHeight="1" ht="17.25">
      <c s="76">
        <v>2011011</v>
      </c>
      <c s="93" t="s">
        <v>1071</v>
      </c>
      <c s="297"/>
    </row>
    <row customHeight="1" ht="17.25">
      <c s="76">
        <v>2011050</v>
      </c>
      <c s="93" t="s">
        <v>1011</v>
      </c>
      <c s="297"/>
    </row>
    <row customHeight="1" ht="17.25">
      <c s="76">
        <v>2011099</v>
      </c>
      <c s="93" t="s">
        <v>1072</v>
      </c>
      <c s="297"/>
    </row>
    <row customHeight="1" ht="17.25">
      <c s="76">
        <v>20111</v>
      </c>
      <c s="91" t="s">
        <v>1073</v>
      </c>
      <c s="293">
        <f>SUM(C119:C126)</f>
        <v>316</v>
      </c>
    </row>
    <row customHeight="1" ht="17.25">
      <c s="76">
        <v>2011101</v>
      </c>
      <c s="93" t="s">
        <v>1002</v>
      </c>
      <c s="297">
        <v>316</v>
      </c>
    </row>
    <row customHeight="1" ht="17.25">
      <c s="76">
        <v>2011102</v>
      </c>
      <c s="93" t="s">
        <v>1003</v>
      </c>
      <c s="297"/>
    </row>
    <row customHeight="1" ht="17.25">
      <c s="76">
        <v>2011103</v>
      </c>
      <c s="93" t="s">
        <v>1004</v>
      </c>
      <c s="297"/>
    </row>
    <row customHeight="1" ht="17.25">
      <c s="76">
        <v>2011104</v>
      </c>
      <c s="93" t="s">
        <v>1074</v>
      </c>
      <c s="297"/>
    </row>
    <row customHeight="1" ht="17.25">
      <c s="76">
        <v>2011105</v>
      </c>
      <c s="93" t="s">
        <v>1075</v>
      </c>
      <c s="297"/>
    </row>
    <row customHeight="1" ht="17.25">
      <c s="76">
        <v>2011106</v>
      </c>
      <c s="93" t="s">
        <v>1076</v>
      </c>
      <c s="297"/>
    </row>
    <row customHeight="1" ht="17.25">
      <c s="76">
        <v>2011150</v>
      </c>
      <c s="93" t="s">
        <v>1011</v>
      </c>
      <c s="297"/>
    </row>
    <row customHeight="1" ht="17.25">
      <c s="76">
        <v>2011199</v>
      </c>
      <c s="93" t="s">
        <v>1077</v>
      </c>
      <c s="297"/>
    </row>
    <row customHeight="1" ht="17.25">
      <c s="76">
        <v>20112</v>
      </c>
      <c s="91" t="s">
        <v>1078</v>
      </c>
      <c s="293">
        <f>SUM(C128:C143)</f>
        <v>1410</v>
      </c>
    </row>
    <row customHeight="1" ht="17.25">
      <c s="76">
        <v>2011201</v>
      </c>
      <c s="93" t="s">
        <v>1002</v>
      </c>
      <c s="297">
        <v>799</v>
      </c>
    </row>
    <row customHeight="1" ht="17.25">
      <c s="76">
        <v>2011202</v>
      </c>
      <c s="93" t="s">
        <v>1003</v>
      </c>
      <c s="297"/>
    </row>
    <row customHeight="1" ht="17.25">
      <c s="76">
        <v>2011203</v>
      </c>
      <c s="93" t="s">
        <v>1004</v>
      </c>
      <c s="297"/>
    </row>
    <row customHeight="1" ht="17.25">
      <c s="76">
        <v>2011204</v>
      </c>
      <c s="93" t="s">
        <v>1079</v>
      </c>
      <c s="297"/>
    </row>
    <row customHeight="1" ht="17.25">
      <c s="76">
        <v>2011205</v>
      </c>
      <c s="93" t="s">
        <v>1080</v>
      </c>
      <c s="297">
        <v>126</v>
      </c>
    </row>
    <row customHeight="1" ht="17.25">
      <c s="76">
        <v>2011206</v>
      </c>
      <c s="93" t="s">
        <v>1081</v>
      </c>
      <c s="297"/>
    </row>
    <row customHeight="1" ht="17.25">
      <c s="76">
        <v>2011207</v>
      </c>
      <c s="93" t="s">
        <v>1082</v>
      </c>
      <c s="297"/>
    </row>
    <row customHeight="1" ht="17.25">
      <c s="76">
        <v>2011208</v>
      </c>
      <c s="93" t="s">
        <v>1083</v>
      </c>
      <c s="297"/>
    </row>
    <row customHeight="1" ht="17.25">
      <c s="76">
        <v>2011209</v>
      </c>
      <c s="93" t="s">
        <v>1084</v>
      </c>
      <c s="297">
        <v>16</v>
      </c>
    </row>
    <row customHeight="1" ht="17.25">
      <c s="76">
        <v>2011210</v>
      </c>
      <c s="93" t="s">
        <v>1085</v>
      </c>
      <c s="297"/>
    </row>
    <row customHeight="1" ht="17.25">
      <c s="76">
        <v>2011211</v>
      </c>
      <c s="93" t="s">
        <v>1086</v>
      </c>
      <c s="297"/>
    </row>
    <row customHeight="1" ht="17.25">
      <c s="76">
        <v>2011212</v>
      </c>
      <c s="93" t="s">
        <v>1087</v>
      </c>
      <c s="297">
        <v>2</v>
      </c>
    </row>
    <row customHeight="1" ht="17.25">
      <c s="76">
        <v>2011213</v>
      </c>
      <c s="93" t="s">
        <v>1088</v>
      </c>
      <c s="297"/>
    </row>
    <row customHeight="1" ht="17.25">
      <c s="76">
        <v>2011214</v>
      </c>
      <c s="93" t="s">
        <v>1089</v>
      </c>
      <c s="297"/>
    </row>
    <row customHeight="1" ht="17.25">
      <c s="76">
        <v>2011215</v>
      </c>
      <c s="93" t="s">
        <v>1090</v>
      </c>
      <c s="297">
        <v>8</v>
      </c>
    </row>
    <row customHeight="1" ht="17.25">
      <c s="76">
        <v>2011299</v>
      </c>
      <c s="93" t="s">
        <v>1091</v>
      </c>
      <c s="297">
        <v>459</v>
      </c>
    </row>
    <row customHeight="1" ht="17.25">
      <c s="76">
        <v>20113</v>
      </c>
      <c s="91" t="s">
        <v>1092</v>
      </c>
      <c s="293">
        <f>SUM(C145:C154)</f>
        <v>192</v>
      </c>
    </row>
    <row customHeight="1" ht="17.25">
      <c s="76">
        <v>2011301</v>
      </c>
      <c s="93" t="s">
        <v>1002</v>
      </c>
      <c s="297">
        <v>133</v>
      </c>
    </row>
    <row customHeight="1" ht="17.25">
      <c s="76">
        <v>2011302</v>
      </c>
      <c s="93" t="s">
        <v>1003</v>
      </c>
      <c s="297"/>
    </row>
    <row customHeight="1" ht="17.25">
      <c s="76">
        <v>2011303</v>
      </c>
      <c s="93" t="s">
        <v>1004</v>
      </c>
      <c s="297"/>
    </row>
    <row customHeight="1" ht="17.25">
      <c s="76">
        <v>2011304</v>
      </c>
      <c s="93" t="s">
        <v>1093</v>
      </c>
      <c s="297"/>
    </row>
    <row customHeight="1" ht="17.25">
      <c s="76">
        <v>2011305</v>
      </c>
      <c s="93" t="s">
        <v>1094</v>
      </c>
      <c s="297"/>
    </row>
    <row customHeight="1" ht="17.25">
      <c s="76">
        <v>2011306</v>
      </c>
      <c s="93" t="s">
        <v>1095</v>
      </c>
      <c s="297"/>
    </row>
    <row customHeight="1" ht="17.25">
      <c s="76">
        <v>2011307</v>
      </c>
      <c s="93" t="s">
        <v>1096</v>
      </c>
      <c s="297">
        <v>4</v>
      </c>
    </row>
    <row customHeight="1" ht="17.25">
      <c s="76">
        <v>2011308</v>
      </c>
      <c s="93" t="s">
        <v>1097</v>
      </c>
      <c s="297">
        <v>55</v>
      </c>
    </row>
    <row customHeight="1" ht="17.25">
      <c s="76">
        <v>2011350</v>
      </c>
      <c s="93" t="s">
        <v>1011</v>
      </c>
      <c s="297"/>
    </row>
    <row customHeight="1" ht="17.25">
      <c s="76">
        <v>2011399</v>
      </c>
      <c s="93" t="s">
        <v>1098</v>
      </c>
      <c s="297"/>
    </row>
    <row customHeight="1" ht="17.25">
      <c s="76">
        <v>20114</v>
      </c>
      <c s="91" t="s">
        <v>1099</v>
      </c>
      <c s="293">
        <f>SUM(C156:C166)</f>
        <v>5</v>
      </c>
    </row>
    <row customHeight="1" ht="17.25">
      <c s="76">
        <v>2011401</v>
      </c>
      <c s="93" t="s">
        <v>1002</v>
      </c>
      <c s="297"/>
    </row>
    <row customHeight="1" ht="17.25">
      <c s="76">
        <v>2011402</v>
      </c>
      <c s="93" t="s">
        <v>1003</v>
      </c>
      <c s="297"/>
    </row>
    <row customHeight="1" ht="17.25">
      <c s="76">
        <v>2011403</v>
      </c>
      <c s="93" t="s">
        <v>1004</v>
      </c>
      <c s="297"/>
    </row>
    <row customHeight="1" ht="17.25">
      <c s="76">
        <v>2011404</v>
      </c>
      <c s="93" t="s">
        <v>1100</v>
      </c>
      <c s="297"/>
    </row>
    <row customHeight="1" ht="17.25">
      <c s="76">
        <v>2011405</v>
      </c>
      <c s="93" t="s">
        <v>1101</v>
      </c>
      <c s="297"/>
    </row>
    <row customHeight="1" ht="17.25">
      <c s="76">
        <v>2011406</v>
      </c>
      <c s="93" t="s">
        <v>1102</v>
      </c>
      <c s="297"/>
    </row>
    <row customHeight="1" ht="17.25">
      <c s="76">
        <v>2011407</v>
      </c>
      <c s="93" t="s">
        <v>1103</v>
      </c>
      <c s="297"/>
    </row>
    <row customHeight="1" ht="17.25">
      <c s="76">
        <v>2011408</v>
      </c>
      <c s="93" t="s">
        <v>1104</v>
      </c>
      <c s="297"/>
    </row>
    <row customHeight="1" ht="17.25">
      <c s="76">
        <v>2011409</v>
      </c>
      <c s="93" t="s">
        <v>1105</v>
      </c>
      <c s="297"/>
    </row>
    <row customHeight="1" ht="17.25">
      <c s="76">
        <v>2011450</v>
      </c>
      <c s="93" t="s">
        <v>1011</v>
      </c>
      <c s="297"/>
    </row>
    <row customHeight="1" ht="17.25">
      <c s="76">
        <v>2011499</v>
      </c>
      <c s="93" t="s">
        <v>1106</v>
      </c>
      <c s="297">
        <v>5</v>
      </c>
    </row>
    <row customHeight="1" ht="17.25">
      <c s="76">
        <v>20115</v>
      </c>
      <c s="91" t="s">
        <v>1107</v>
      </c>
      <c s="293">
        <f>SUM(C168:C176)</f>
        <v>3</v>
      </c>
    </row>
    <row customHeight="1" ht="17.25">
      <c s="76">
        <v>2011501</v>
      </c>
      <c s="93" t="s">
        <v>1002</v>
      </c>
      <c s="297">
        <v>3</v>
      </c>
    </row>
    <row customHeight="1" ht="17.25">
      <c s="76">
        <v>2011502</v>
      </c>
      <c s="93" t="s">
        <v>1003</v>
      </c>
      <c s="297"/>
    </row>
    <row customHeight="1" ht="17.25">
      <c s="76">
        <v>2011503</v>
      </c>
      <c s="93" t="s">
        <v>1004</v>
      </c>
      <c s="297"/>
    </row>
    <row customHeight="1" ht="17.25">
      <c s="76">
        <v>2011504</v>
      </c>
      <c s="93" t="s">
        <v>1108</v>
      </c>
      <c s="297"/>
    </row>
    <row customHeight="1" ht="17.25">
      <c s="76">
        <v>2011505</v>
      </c>
      <c s="93" t="s">
        <v>1109</v>
      </c>
      <c s="297"/>
    </row>
    <row customHeight="1" ht="17.25">
      <c s="76">
        <v>2011506</v>
      </c>
      <c s="93" t="s">
        <v>1110</v>
      </c>
      <c s="297"/>
    </row>
    <row customHeight="1" ht="17.25">
      <c s="76">
        <v>2011507</v>
      </c>
      <c s="93" t="s">
        <v>1044</v>
      </c>
      <c s="297"/>
    </row>
    <row customHeight="1" ht="17.25">
      <c s="76">
        <v>2011550</v>
      </c>
      <c s="93" t="s">
        <v>1011</v>
      </c>
      <c s="297"/>
    </row>
    <row customHeight="1" ht="17.25">
      <c s="76">
        <v>2011599</v>
      </c>
      <c s="93" t="s">
        <v>1111</v>
      </c>
      <c s="297"/>
    </row>
    <row customHeight="1" ht="17.25">
      <c s="76">
        <v>20117</v>
      </c>
      <c s="91" t="s">
        <v>1112</v>
      </c>
      <c s="293">
        <f>SUM(C178:C189)</f>
        <v>4</v>
      </c>
    </row>
    <row customHeight="1" ht="17.25">
      <c s="76">
        <v>2011701</v>
      </c>
      <c s="93" t="s">
        <v>1002</v>
      </c>
      <c s="297">
        <v>4</v>
      </c>
    </row>
    <row customHeight="1" ht="17.25">
      <c s="76">
        <v>2011702</v>
      </c>
      <c s="93" t="s">
        <v>1003</v>
      </c>
      <c s="297"/>
    </row>
    <row customHeight="1" ht="17.25">
      <c s="76">
        <v>2011703</v>
      </c>
      <c s="93" t="s">
        <v>1004</v>
      </c>
      <c s="297"/>
    </row>
    <row customHeight="1" ht="17.25">
      <c s="76">
        <v>2011704</v>
      </c>
      <c s="93" t="s">
        <v>1113</v>
      </c>
      <c s="297"/>
    </row>
    <row customHeight="1" ht="17.25">
      <c s="76">
        <v>2011705</v>
      </c>
      <c s="93" t="s">
        <v>1114</v>
      </c>
      <c s="297"/>
    </row>
    <row customHeight="1" ht="17.25">
      <c s="76">
        <v>2011706</v>
      </c>
      <c s="93" t="s">
        <v>1115</v>
      </c>
      <c s="297"/>
    </row>
    <row customHeight="1" ht="17.25">
      <c s="76">
        <v>2011707</v>
      </c>
      <c s="93" t="s">
        <v>1116</v>
      </c>
      <c s="297"/>
    </row>
    <row customHeight="1" ht="17.25">
      <c s="76">
        <v>2011708</v>
      </c>
      <c s="93" t="s">
        <v>1117</v>
      </c>
      <c s="297"/>
    </row>
    <row customHeight="1" ht="17.25">
      <c s="76">
        <v>2011709</v>
      </c>
      <c s="93" t="s">
        <v>1118</v>
      </c>
      <c s="297"/>
    </row>
    <row customHeight="1" ht="17.25">
      <c s="76">
        <v>2011710</v>
      </c>
      <c s="93" t="s">
        <v>1044</v>
      </c>
      <c s="297"/>
    </row>
    <row customHeight="1" ht="17.25">
      <c s="76">
        <v>2011750</v>
      </c>
      <c s="93" t="s">
        <v>1011</v>
      </c>
      <c s="297"/>
    </row>
    <row customHeight="1" ht="17.25">
      <c s="76">
        <v>2011799</v>
      </c>
      <c s="93" t="s">
        <v>1119</v>
      </c>
      <c s="297"/>
    </row>
    <row customHeight="1" ht="17.25">
      <c s="76">
        <v>20123</v>
      </c>
      <c s="91" t="s">
        <v>1120</v>
      </c>
      <c s="293">
        <f>SUM(C191:C196)</f>
        <v>110</v>
      </c>
    </row>
    <row customHeight="1" ht="17.25">
      <c s="76">
        <v>2012301</v>
      </c>
      <c s="93" t="s">
        <v>1002</v>
      </c>
      <c s="297">
        <v>99</v>
      </c>
    </row>
    <row customHeight="1" ht="17.25">
      <c s="76">
        <v>2012302</v>
      </c>
      <c s="93" t="s">
        <v>1003</v>
      </c>
      <c s="297"/>
    </row>
    <row customHeight="1" ht="17.25">
      <c s="76">
        <v>2012303</v>
      </c>
      <c s="93" t="s">
        <v>1004</v>
      </c>
      <c s="297"/>
    </row>
    <row customHeight="1" ht="17.25">
      <c s="76">
        <v>2012304</v>
      </c>
      <c s="93" t="s">
        <v>1121</v>
      </c>
      <c s="297">
        <v>11</v>
      </c>
    </row>
    <row customHeight="1" ht="17.25">
      <c s="76">
        <v>2012350</v>
      </c>
      <c s="93" t="s">
        <v>1011</v>
      </c>
      <c s="297"/>
    </row>
    <row customHeight="1" ht="17.25">
      <c s="76">
        <v>2012399</v>
      </c>
      <c s="93" t="s">
        <v>1122</v>
      </c>
      <c s="297"/>
    </row>
    <row customHeight="1" ht="17.25">
      <c s="76">
        <v>20124</v>
      </c>
      <c s="91" t="s">
        <v>1123</v>
      </c>
      <c s="293">
        <f>SUM(C198:C203)</f>
        <v>61</v>
      </c>
    </row>
    <row customHeight="1" ht="17.25">
      <c s="76">
        <v>2012401</v>
      </c>
      <c s="93" t="s">
        <v>1002</v>
      </c>
      <c s="297">
        <v>15</v>
      </c>
    </row>
    <row customHeight="1" ht="17.25">
      <c s="76">
        <v>2012402</v>
      </c>
      <c s="93" t="s">
        <v>1003</v>
      </c>
      <c s="297"/>
    </row>
    <row customHeight="1" ht="17.25">
      <c s="76">
        <v>2012403</v>
      </c>
      <c s="93" t="s">
        <v>1004</v>
      </c>
      <c s="297"/>
    </row>
    <row customHeight="1" ht="17.25">
      <c s="76">
        <v>2012404</v>
      </c>
      <c s="93" t="s">
        <v>1124</v>
      </c>
      <c s="297"/>
    </row>
    <row customHeight="1" ht="17.25">
      <c s="76">
        <v>2012450</v>
      </c>
      <c s="93" t="s">
        <v>1011</v>
      </c>
      <c s="297"/>
    </row>
    <row customHeight="1" ht="17.25">
      <c s="76">
        <v>2012499</v>
      </c>
      <c s="93" t="s">
        <v>1125</v>
      </c>
      <c s="297">
        <v>46</v>
      </c>
    </row>
    <row customHeight="1" ht="17.25">
      <c s="76">
        <v>20125</v>
      </c>
      <c s="91" t="s">
        <v>1126</v>
      </c>
      <c s="293">
        <f>SUM(C205:C212)</f>
        <v>0</v>
      </c>
    </row>
    <row customHeight="1" ht="17.25">
      <c s="76">
        <v>2012501</v>
      </c>
      <c s="93" t="s">
        <v>1002</v>
      </c>
      <c s="297"/>
    </row>
    <row customHeight="1" ht="17.25">
      <c s="76">
        <v>2012502</v>
      </c>
      <c s="93" t="s">
        <v>1003</v>
      </c>
      <c s="297"/>
    </row>
    <row customHeight="1" ht="17.25">
      <c s="76">
        <v>2012503</v>
      </c>
      <c s="93" t="s">
        <v>1004</v>
      </c>
      <c s="297"/>
    </row>
    <row customHeight="1" ht="17.25">
      <c s="76">
        <v>2012504</v>
      </c>
      <c s="93" t="s">
        <v>1127</v>
      </c>
      <c s="297"/>
    </row>
    <row customHeight="1" ht="17.25">
      <c s="76">
        <v>2012505</v>
      </c>
      <c s="93" t="s">
        <v>1128</v>
      </c>
      <c s="297"/>
    </row>
    <row customHeight="1" ht="17.25">
      <c s="76">
        <v>2012506</v>
      </c>
      <c s="93" t="s">
        <v>1129</v>
      </c>
      <c s="297"/>
    </row>
    <row customHeight="1" ht="17.25">
      <c s="76">
        <v>2012550</v>
      </c>
      <c s="93" t="s">
        <v>1011</v>
      </c>
      <c s="297"/>
    </row>
    <row customHeight="1" ht="17.25">
      <c s="76">
        <v>2012599</v>
      </c>
      <c s="93" t="s">
        <v>1130</v>
      </c>
      <c s="297"/>
    </row>
    <row customHeight="1" ht="17.25">
      <c s="76">
        <v>20126</v>
      </c>
      <c s="91" t="s">
        <v>1131</v>
      </c>
      <c s="293">
        <f>SUM(C214:C218)</f>
        <v>52</v>
      </c>
    </row>
    <row customHeight="1" ht="17.25">
      <c s="76">
        <v>2012601</v>
      </c>
      <c s="93" t="s">
        <v>1002</v>
      </c>
      <c s="297">
        <v>52</v>
      </c>
    </row>
    <row customHeight="1" ht="17.25">
      <c s="76">
        <v>2012602</v>
      </c>
      <c s="93" t="s">
        <v>1003</v>
      </c>
      <c s="297"/>
    </row>
    <row customHeight="1" ht="17.25">
      <c s="76">
        <v>2012603</v>
      </c>
      <c s="93" t="s">
        <v>1004</v>
      </c>
      <c s="297"/>
    </row>
    <row customHeight="1" ht="17.25">
      <c s="76">
        <v>2012604</v>
      </c>
      <c s="93" t="s">
        <v>1132</v>
      </c>
      <c s="297"/>
    </row>
    <row customHeight="1" ht="17.25">
      <c s="76">
        <v>2012699</v>
      </c>
      <c s="93" t="s">
        <v>1133</v>
      </c>
      <c s="297"/>
    </row>
    <row customHeight="1" ht="17.25">
      <c s="76">
        <v>20127</v>
      </c>
      <c s="91" t="s">
        <v>1134</v>
      </c>
      <c s="293">
        <f>SUM(C220:C226)</f>
        <v>2444</v>
      </c>
    </row>
    <row customHeight="1" ht="17.25">
      <c s="76">
        <v>2012701</v>
      </c>
      <c s="93" t="s">
        <v>1002</v>
      </c>
      <c s="297">
        <v>2282</v>
      </c>
    </row>
    <row customHeight="1" ht="17.25">
      <c s="76">
        <v>2012702</v>
      </c>
      <c s="93" t="s">
        <v>1003</v>
      </c>
      <c s="297">
        <v>112</v>
      </c>
    </row>
    <row customHeight="1" ht="17.25">
      <c s="76">
        <v>2012703</v>
      </c>
      <c s="93" t="s">
        <v>1004</v>
      </c>
      <c s="297"/>
    </row>
    <row customHeight="1" ht="17.25">
      <c s="76">
        <v>2012704</v>
      </c>
      <c s="93" t="s">
        <v>1019</v>
      </c>
      <c s="297"/>
    </row>
    <row customHeight="1" ht="17.25">
      <c s="76">
        <v>2012705</v>
      </c>
      <c s="93" t="s">
        <v>1135</v>
      </c>
      <c s="297">
        <v>5</v>
      </c>
    </row>
    <row customHeight="1" ht="17.25">
      <c s="76">
        <v>2012750</v>
      </c>
      <c s="93" t="s">
        <v>1011</v>
      </c>
      <c s="297"/>
    </row>
    <row customHeight="1" ht="17.25">
      <c s="76">
        <v>2012799</v>
      </c>
      <c s="93" t="s">
        <v>1136</v>
      </c>
      <c s="297">
        <v>45</v>
      </c>
    </row>
    <row customHeight="1" ht="17.25">
      <c s="76">
        <v>20128</v>
      </c>
      <c s="91" t="s">
        <v>1137</v>
      </c>
      <c s="293">
        <f>SUM(C228:C233)</f>
        <v>38</v>
      </c>
    </row>
    <row customHeight="1" ht="17.25">
      <c s="76">
        <v>2012801</v>
      </c>
      <c s="93" t="s">
        <v>1002</v>
      </c>
      <c s="297">
        <v>38</v>
      </c>
    </row>
    <row customHeight="1" ht="17.25">
      <c s="76">
        <v>2012802</v>
      </c>
      <c s="93" t="s">
        <v>1003</v>
      </c>
      <c s="297"/>
    </row>
    <row customHeight="1" ht="17.25">
      <c s="76">
        <v>2012803</v>
      </c>
      <c s="93" t="s">
        <v>1004</v>
      </c>
      <c s="297"/>
    </row>
    <row customHeight="1" ht="17.25">
      <c s="76">
        <v>2012804</v>
      </c>
      <c s="93" t="s">
        <v>1016</v>
      </c>
      <c s="297"/>
    </row>
    <row customHeight="1" ht="17.25">
      <c s="76">
        <v>2012850</v>
      </c>
      <c s="93" t="s">
        <v>1011</v>
      </c>
      <c s="297"/>
    </row>
    <row customHeight="1" ht="17.25">
      <c s="76">
        <v>2012899</v>
      </c>
      <c s="93" t="s">
        <v>1138</v>
      </c>
      <c s="297"/>
    </row>
    <row customHeight="1" ht="17.25">
      <c s="76">
        <v>20129</v>
      </c>
      <c s="91" t="s">
        <v>1139</v>
      </c>
      <c s="293">
        <f>SUM(C235:C241)</f>
        <v>144</v>
      </c>
    </row>
    <row customHeight="1" ht="17.25">
      <c s="76">
        <v>2012901</v>
      </c>
      <c s="93" t="s">
        <v>1002</v>
      </c>
      <c s="297">
        <v>142</v>
      </c>
    </row>
    <row customHeight="1" ht="17.25">
      <c s="76">
        <v>2012902</v>
      </c>
      <c s="93" t="s">
        <v>1003</v>
      </c>
      <c s="297">
        <v>2</v>
      </c>
    </row>
    <row customHeight="1" ht="17.25">
      <c s="76">
        <v>2012903</v>
      </c>
      <c s="93" t="s">
        <v>1004</v>
      </c>
      <c s="297"/>
    </row>
    <row customHeight="1" ht="17.25">
      <c s="76">
        <v>2012904</v>
      </c>
      <c s="93" t="s">
        <v>1140</v>
      </c>
      <c s="297"/>
    </row>
    <row customHeight="1" ht="17.25">
      <c s="76">
        <v>2012905</v>
      </c>
      <c s="93" t="s">
        <v>1141</v>
      </c>
      <c s="297"/>
    </row>
    <row customHeight="1" ht="17.25">
      <c s="76">
        <v>2012950</v>
      </c>
      <c s="93" t="s">
        <v>1011</v>
      </c>
      <c s="297"/>
    </row>
    <row customHeight="1" ht="17.25">
      <c s="76">
        <v>2012999</v>
      </c>
      <c s="93" t="s">
        <v>1142</v>
      </c>
      <c s="297"/>
    </row>
    <row customHeight="1" ht="17.25">
      <c s="76">
        <v>20199</v>
      </c>
      <c s="91" t="s">
        <v>1143</v>
      </c>
      <c s="293">
        <f>SUM(C243:C244)</f>
        <v>278</v>
      </c>
    </row>
    <row customHeight="1" ht="17.25">
      <c s="76">
        <v>2019901</v>
      </c>
      <c s="93" t="s">
        <v>1144</v>
      </c>
      <c s="297"/>
    </row>
    <row customHeight="1" ht="17.25">
      <c s="76">
        <v>2019999</v>
      </c>
      <c s="93" t="s">
        <v>1145</v>
      </c>
      <c s="297">
        <v>278</v>
      </c>
    </row>
    <row customHeight="1" ht="17.25">
      <c s="76">
        <v>202</v>
      </c>
      <c s="91" t="s">
        <v>1146</v>
      </c>
      <c s="293">
        <f>SUM(C246,C253,C256,C263,C269,C274:C275,C280)</f>
        <v>0</v>
      </c>
    </row>
    <row customHeight="1" ht="17.25">
      <c s="76">
        <v>20201</v>
      </c>
      <c s="91" t="s">
        <v>1147</v>
      </c>
      <c s="293">
        <f>SUM(C247:C252)</f>
        <v>0</v>
      </c>
    </row>
    <row customHeight="1" ht="17.25">
      <c s="76">
        <v>2020101</v>
      </c>
      <c s="93" t="s">
        <v>1002</v>
      </c>
      <c s="297"/>
    </row>
    <row customHeight="1" ht="17.25">
      <c s="76">
        <v>2020102</v>
      </c>
      <c s="93" t="s">
        <v>1003</v>
      </c>
      <c s="297"/>
    </row>
    <row customHeight="1" ht="17.25">
      <c s="76">
        <v>2020103</v>
      </c>
      <c s="93" t="s">
        <v>1004</v>
      </c>
      <c s="297"/>
    </row>
    <row customHeight="1" ht="17.25">
      <c s="76">
        <v>2020104</v>
      </c>
      <c s="93" t="s">
        <v>1135</v>
      </c>
      <c s="297"/>
    </row>
    <row customHeight="1" ht="17.25">
      <c s="76">
        <v>2020150</v>
      </c>
      <c s="93" t="s">
        <v>1011</v>
      </c>
      <c s="297"/>
    </row>
    <row customHeight="1" ht="17.25">
      <c s="76">
        <v>2020199</v>
      </c>
      <c s="93" t="s">
        <v>1148</v>
      </c>
      <c s="297"/>
    </row>
    <row customHeight="1" ht="17.25">
      <c s="76">
        <v>20202</v>
      </c>
      <c s="91" t="s">
        <v>1149</v>
      </c>
      <c s="293">
        <f>SUM(C254:C255)</f>
        <v>0</v>
      </c>
    </row>
    <row customHeight="1" ht="17.25">
      <c s="76">
        <v>2020201</v>
      </c>
      <c s="93" t="s">
        <v>1150</v>
      </c>
      <c s="297"/>
    </row>
    <row customHeight="1" ht="17.25">
      <c s="76">
        <v>2020202</v>
      </c>
      <c s="93" t="s">
        <v>1151</v>
      </c>
      <c s="297"/>
    </row>
    <row customHeight="1" ht="17.25">
      <c s="76">
        <v>20203</v>
      </c>
      <c s="91" t="s">
        <v>1152</v>
      </c>
      <c s="293">
        <f>SUM(C257:C262)</f>
        <v>0</v>
      </c>
    </row>
    <row customHeight="1" ht="17.25">
      <c s="76">
        <v>2020301</v>
      </c>
      <c s="93" t="s">
        <v>1153</v>
      </c>
      <c s="297"/>
    </row>
    <row customHeight="1" ht="17.25">
      <c s="76">
        <v>2020302</v>
      </c>
      <c s="93" t="s">
        <v>1154</v>
      </c>
      <c s="297"/>
    </row>
    <row customHeight="1" ht="17.25">
      <c s="76">
        <v>2020303</v>
      </c>
      <c s="93" t="s">
        <v>1155</v>
      </c>
      <c s="297"/>
    </row>
    <row customHeight="1" ht="17.25">
      <c s="76">
        <v>2020304</v>
      </c>
      <c s="93" t="s">
        <v>1156</v>
      </c>
      <c s="297"/>
    </row>
    <row customHeight="1" ht="17.25">
      <c s="76">
        <v>2020305</v>
      </c>
      <c s="93" t="s">
        <v>1157</v>
      </c>
      <c s="297"/>
    </row>
    <row customHeight="1" ht="17.25">
      <c s="76">
        <v>2020399</v>
      </c>
      <c s="93" t="s">
        <v>1158</v>
      </c>
      <c s="297"/>
    </row>
    <row customHeight="1" ht="17.25">
      <c s="76">
        <v>20204</v>
      </c>
      <c s="91" t="s">
        <v>1159</v>
      </c>
      <c s="293">
        <f>SUM(C264:C268)</f>
        <v>0</v>
      </c>
    </row>
    <row customHeight="1" ht="17.25">
      <c s="76">
        <v>2020401</v>
      </c>
      <c s="93" t="s">
        <v>1160</v>
      </c>
      <c s="297"/>
    </row>
    <row customHeight="1" ht="17.25">
      <c s="76">
        <v>2020402</v>
      </c>
      <c s="93" t="s">
        <v>1161</v>
      </c>
      <c s="297"/>
    </row>
    <row customHeight="1" ht="17.25">
      <c s="76">
        <v>2020403</v>
      </c>
      <c s="93" t="s">
        <v>1162</v>
      </c>
      <c s="297"/>
    </row>
    <row customHeight="1" ht="17.25">
      <c s="76">
        <v>2020404</v>
      </c>
      <c s="93" t="s">
        <v>1163</v>
      </c>
      <c s="297"/>
    </row>
    <row customHeight="1" ht="17.25">
      <c s="76">
        <v>2020499</v>
      </c>
      <c s="93" t="s">
        <v>1164</v>
      </c>
      <c s="297"/>
    </row>
    <row customHeight="1" ht="17.25">
      <c s="76">
        <v>20205</v>
      </c>
      <c s="91" t="s">
        <v>1165</v>
      </c>
      <c s="293">
        <f>SUM(C270:C273)</f>
        <v>0</v>
      </c>
    </row>
    <row customHeight="1" ht="17.25">
      <c s="76">
        <v>2020501</v>
      </c>
      <c s="93" t="s">
        <v>1166</v>
      </c>
      <c s="297"/>
    </row>
    <row customHeight="1" ht="17.25">
      <c s="76">
        <v>2020502</v>
      </c>
      <c s="93" t="s">
        <v>1167</v>
      </c>
      <c s="297"/>
    </row>
    <row customHeight="1" ht="17.25">
      <c s="76">
        <v>2020503</v>
      </c>
      <c s="93" t="s">
        <v>1168</v>
      </c>
      <c s="297"/>
    </row>
    <row customHeight="1" ht="17.25">
      <c s="76">
        <v>2020599</v>
      </c>
      <c s="93" t="s">
        <v>1169</v>
      </c>
      <c s="297"/>
    </row>
    <row customHeight="1" ht="17.25">
      <c s="76">
        <v>20206</v>
      </c>
      <c s="91" t="s">
        <v>1170</v>
      </c>
      <c s="297"/>
    </row>
    <row customHeight="1" ht="17.25">
      <c s="76">
        <v>20207</v>
      </c>
      <c s="91" t="s">
        <v>1171</v>
      </c>
      <c s="293">
        <f>SUM(C276:C279)</f>
        <v>0</v>
      </c>
    </row>
    <row customHeight="1" ht="17.25">
      <c s="76">
        <v>2020701</v>
      </c>
      <c s="93" t="s">
        <v>1172</v>
      </c>
      <c s="297"/>
    </row>
    <row customHeight="1" ht="17.25">
      <c s="76">
        <v>2020702</v>
      </c>
      <c s="93" t="s">
        <v>1173</v>
      </c>
      <c s="297"/>
    </row>
    <row customHeight="1" ht="17.25">
      <c s="76">
        <v>2020703</v>
      </c>
      <c s="93" t="s">
        <v>1174</v>
      </c>
      <c s="297"/>
    </row>
    <row customHeight="1" ht="17.25">
      <c s="76">
        <v>2020799</v>
      </c>
      <c s="93" t="s">
        <v>1175</v>
      </c>
      <c s="297"/>
    </row>
    <row customHeight="1" ht="17.25">
      <c s="76">
        <v>20299</v>
      </c>
      <c s="91" t="s">
        <v>1176</v>
      </c>
      <c s="297"/>
    </row>
    <row customHeight="1" ht="17.25">
      <c s="76">
        <v>203</v>
      </c>
      <c s="91" t="s">
        <v>1177</v>
      </c>
      <c s="293">
        <f>SUM(C282:C287,C294)</f>
        <v>196</v>
      </c>
    </row>
    <row customHeight="1" ht="17.25">
      <c s="76">
        <v>20301</v>
      </c>
      <c s="91" t="s">
        <v>1178</v>
      </c>
      <c s="297"/>
    </row>
    <row customHeight="1" ht="17.25">
      <c s="76">
        <v>20302</v>
      </c>
      <c s="91" t="s">
        <v>1179</v>
      </c>
      <c s="297"/>
    </row>
    <row customHeight="1" ht="17.25">
      <c s="76">
        <v>20303</v>
      </c>
      <c s="91" t="s">
        <v>1180</v>
      </c>
      <c s="297"/>
    </row>
    <row customHeight="1" ht="17.25">
      <c s="76">
        <v>20304</v>
      </c>
      <c s="91" t="s">
        <v>1181</v>
      </c>
      <c s="297"/>
    </row>
    <row customHeight="1" ht="17.25">
      <c s="76">
        <v>20305</v>
      </c>
      <c s="91" t="s">
        <v>1182</v>
      </c>
      <c s="297"/>
    </row>
    <row customHeight="1" ht="17.25">
      <c s="76">
        <v>20306</v>
      </c>
      <c s="91" t="s">
        <v>1183</v>
      </c>
      <c s="293">
        <f>SUM(C288:C293)</f>
        <v>10</v>
      </c>
    </row>
    <row customHeight="1" ht="17.25">
      <c s="76">
        <v>2030601</v>
      </c>
      <c s="93" t="s">
        <v>1184</v>
      </c>
      <c s="297"/>
    </row>
    <row customHeight="1" ht="17.25">
      <c s="76">
        <v>2030602</v>
      </c>
      <c s="93" t="s">
        <v>1185</v>
      </c>
      <c s="297"/>
    </row>
    <row customHeight="1" ht="17.25">
      <c s="76">
        <v>2030603</v>
      </c>
      <c s="93" t="s">
        <v>1186</v>
      </c>
      <c s="297">
        <v>10</v>
      </c>
    </row>
    <row customHeight="1" ht="17.25">
      <c s="76">
        <v>2030604</v>
      </c>
      <c s="93" t="s">
        <v>1187</v>
      </c>
      <c s="297"/>
    </row>
    <row customHeight="1" ht="17.25">
      <c s="76">
        <v>2030605</v>
      </c>
      <c s="93" t="s">
        <v>1188</v>
      </c>
      <c s="297"/>
    </row>
    <row customHeight="1" ht="17.25">
      <c s="76">
        <v>2030699</v>
      </c>
      <c s="93" t="s">
        <v>1189</v>
      </c>
      <c s="297"/>
    </row>
    <row customHeight="1" ht="17.25">
      <c s="76">
        <v>20399</v>
      </c>
      <c s="91" t="s">
        <v>1190</v>
      </c>
      <c s="297">
        <v>186</v>
      </c>
    </row>
    <row customHeight="1" ht="17.25">
      <c s="76">
        <v>204</v>
      </c>
      <c s="91" t="s">
        <v>1191</v>
      </c>
      <c s="293">
        <f>SUM(C296,C306,C328,C335,C347,C356,C368,C377,C386,C394,C403)</f>
        <v>4960</v>
      </c>
    </row>
    <row customHeight="1" ht="17.25">
      <c s="76">
        <v>20401</v>
      </c>
      <c s="91" t="s">
        <v>1192</v>
      </c>
      <c s="293">
        <f>SUM(C297:C305)</f>
        <v>211</v>
      </c>
    </row>
    <row customHeight="1" ht="17.25">
      <c s="76">
        <v>2040101</v>
      </c>
      <c s="93" t="s">
        <v>1193</v>
      </c>
      <c s="297">
        <v>50</v>
      </c>
    </row>
    <row customHeight="1" ht="17.25">
      <c s="76">
        <v>2040102</v>
      </c>
      <c s="93" t="s">
        <v>1194</v>
      </c>
      <c s="297"/>
    </row>
    <row customHeight="1" ht="17.25">
      <c s="76">
        <v>2040103</v>
      </c>
      <c s="93" t="s">
        <v>1195</v>
      </c>
      <c s="297">
        <v>161</v>
      </c>
    </row>
    <row customHeight="1" ht="17.25">
      <c s="76">
        <v>2040104</v>
      </c>
      <c s="93" t="s">
        <v>1196</v>
      </c>
      <c s="297"/>
    </row>
    <row customHeight="1" ht="17.25">
      <c s="76">
        <v>2040105</v>
      </c>
      <c s="93" t="s">
        <v>1197</v>
      </c>
      <c s="297"/>
    </row>
    <row customHeight="1" ht="17.25">
      <c s="76">
        <v>2040106</v>
      </c>
      <c s="93" t="s">
        <v>1198</v>
      </c>
      <c s="297"/>
    </row>
    <row customHeight="1" ht="17.25">
      <c s="76">
        <v>2040107</v>
      </c>
      <c s="93" t="s">
        <v>1199</v>
      </c>
      <c s="297"/>
    </row>
    <row customHeight="1" ht="17.25">
      <c s="76">
        <v>2040108</v>
      </c>
      <c s="93" t="s">
        <v>1200</v>
      </c>
      <c s="297"/>
    </row>
    <row customHeight="1" ht="17.25">
      <c s="76">
        <v>2040199</v>
      </c>
      <c s="93" t="s">
        <v>1201</v>
      </c>
      <c s="297"/>
    </row>
    <row customHeight="1" ht="17.25">
      <c s="76">
        <v>20402</v>
      </c>
      <c s="91" t="s">
        <v>1202</v>
      </c>
      <c s="293">
        <f>SUM(C307:C327)</f>
        <v>2492</v>
      </c>
    </row>
    <row customHeight="1" ht="17.25">
      <c s="76">
        <v>2040201</v>
      </c>
      <c s="93" t="s">
        <v>1002</v>
      </c>
      <c s="297">
        <v>2318</v>
      </c>
    </row>
    <row customHeight="1" ht="17.25">
      <c s="76">
        <v>2040202</v>
      </c>
      <c s="93" t="s">
        <v>1003</v>
      </c>
      <c s="297">
        <v>20</v>
      </c>
    </row>
    <row customHeight="1" ht="17.25">
      <c s="76">
        <v>2040203</v>
      </c>
      <c s="93" t="s">
        <v>1004</v>
      </c>
      <c s="297"/>
    </row>
    <row customHeight="1" ht="17.25">
      <c s="76">
        <v>2040204</v>
      </c>
      <c s="93" t="s">
        <v>1203</v>
      </c>
      <c s="297">
        <v>53</v>
      </c>
    </row>
    <row customHeight="1" ht="17.25">
      <c s="76">
        <v>2040205</v>
      </c>
      <c s="93" t="s">
        <v>1204</v>
      </c>
      <c s="297"/>
    </row>
    <row customHeight="1" ht="17.25">
      <c s="76">
        <v>2040206</v>
      </c>
      <c s="93" t="s">
        <v>1205</v>
      </c>
      <c s="297"/>
    </row>
    <row customHeight="1" ht="17.25">
      <c s="76">
        <v>2040207</v>
      </c>
      <c s="93" t="s">
        <v>1206</v>
      </c>
      <c s="297"/>
    </row>
    <row customHeight="1" ht="17.25">
      <c s="76">
        <v>2040208</v>
      </c>
      <c s="93" t="s">
        <v>1207</v>
      </c>
      <c s="297">
        <v>8</v>
      </c>
    </row>
    <row customHeight="1" ht="17.25">
      <c s="76">
        <v>2040209</v>
      </c>
      <c s="93" t="s">
        <v>1208</v>
      </c>
      <c s="297"/>
    </row>
    <row customHeight="1" ht="17.25">
      <c s="76">
        <v>2040210</v>
      </c>
      <c s="93" t="s">
        <v>1209</v>
      </c>
      <c s="297"/>
    </row>
    <row customHeight="1" ht="17.25">
      <c s="76">
        <v>2040211</v>
      </c>
      <c s="93" t="s">
        <v>1210</v>
      </c>
      <c s="297"/>
    </row>
    <row customHeight="1" ht="17.25">
      <c s="76">
        <v>2040212</v>
      </c>
      <c s="93" t="s">
        <v>1211</v>
      </c>
      <c s="297"/>
    </row>
    <row customHeight="1" ht="17.25">
      <c s="76">
        <v>2040213</v>
      </c>
      <c s="93" t="s">
        <v>1212</v>
      </c>
      <c s="297"/>
    </row>
    <row customHeight="1" ht="17.25">
      <c s="76">
        <v>2040214</v>
      </c>
      <c s="93" t="s">
        <v>1213</v>
      </c>
      <c s="297"/>
    </row>
    <row customHeight="1" ht="17.25">
      <c s="76">
        <v>2040215</v>
      </c>
      <c s="93" t="s">
        <v>1214</v>
      </c>
      <c s="297">
        <v>47</v>
      </c>
    </row>
    <row customHeight="1" ht="17.25">
      <c s="76">
        <v>2040216</v>
      </c>
      <c s="93" t="s">
        <v>1215</v>
      </c>
      <c s="297"/>
    </row>
    <row customHeight="1" ht="17.25">
      <c s="76">
        <v>2040217</v>
      </c>
      <c s="93" t="s">
        <v>1216</v>
      </c>
      <c s="297">
        <v>46</v>
      </c>
    </row>
    <row customHeight="1" ht="17.25">
      <c s="76">
        <v>2040218</v>
      </c>
      <c s="93" t="s">
        <v>1217</v>
      </c>
      <c s="297"/>
    </row>
    <row customHeight="1" ht="17.25">
      <c s="76">
        <v>2040219</v>
      </c>
      <c s="93" t="s">
        <v>1044</v>
      </c>
      <c s="297"/>
    </row>
    <row customHeight="1" ht="17.25">
      <c s="76">
        <v>2040250</v>
      </c>
      <c s="93" t="s">
        <v>1011</v>
      </c>
      <c s="297"/>
    </row>
    <row customHeight="1" ht="17.25">
      <c s="76">
        <v>2040299</v>
      </c>
      <c s="93" t="s">
        <v>1218</v>
      </c>
      <c s="297"/>
    </row>
    <row customHeight="1" ht="17.25">
      <c s="76">
        <v>20403</v>
      </c>
      <c s="91" t="s">
        <v>1219</v>
      </c>
      <c s="293">
        <f>SUM(C329:C334)</f>
        <v>0</v>
      </c>
    </row>
    <row customHeight="1" ht="17.25">
      <c s="76">
        <v>2040301</v>
      </c>
      <c s="93" t="s">
        <v>1002</v>
      </c>
      <c s="297"/>
    </row>
    <row customHeight="1" ht="17.25">
      <c s="76">
        <v>2040302</v>
      </c>
      <c s="93" t="s">
        <v>1003</v>
      </c>
      <c s="297"/>
    </row>
    <row customHeight="1" ht="17.25">
      <c s="76">
        <v>2040303</v>
      </c>
      <c s="93" t="s">
        <v>1004</v>
      </c>
      <c s="297"/>
    </row>
    <row customHeight="1" ht="17.25">
      <c s="76">
        <v>2040304</v>
      </c>
      <c s="93" t="s">
        <v>1220</v>
      </c>
      <c s="297"/>
    </row>
    <row customHeight="1" ht="17.25">
      <c s="76">
        <v>2040350</v>
      </c>
      <c s="93" t="s">
        <v>1011</v>
      </c>
      <c s="297"/>
    </row>
    <row customHeight="1" ht="17.25">
      <c s="76">
        <v>2040399</v>
      </c>
      <c s="93" t="s">
        <v>1221</v>
      </c>
      <c s="297"/>
    </row>
    <row customHeight="1" ht="17.25">
      <c s="76">
        <v>20404</v>
      </c>
      <c s="91" t="s">
        <v>1222</v>
      </c>
      <c s="293">
        <f>SUM(C336:C346)</f>
        <v>538</v>
      </c>
    </row>
    <row customHeight="1" ht="17.25">
      <c s="76">
        <v>2040401</v>
      </c>
      <c s="93" t="s">
        <v>1002</v>
      </c>
      <c s="297">
        <v>528</v>
      </c>
    </row>
    <row customHeight="1" ht="17.25">
      <c s="76">
        <v>2040402</v>
      </c>
      <c s="93" t="s">
        <v>1003</v>
      </c>
      <c s="297"/>
    </row>
    <row customHeight="1" ht="17.25">
      <c s="76">
        <v>2040403</v>
      </c>
      <c s="93" t="s">
        <v>1004</v>
      </c>
      <c s="297"/>
    </row>
    <row customHeight="1" ht="17.25">
      <c s="76">
        <v>2040404</v>
      </c>
      <c s="93" t="s">
        <v>1223</v>
      </c>
      <c s="297"/>
    </row>
    <row customHeight="1" ht="17.25">
      <c s="76">
        <v>2040405</v>
      </c>
      <c s="93" t="s">
        <v>1224</v>
      </c>
      <c s="297"/>
    </row>
    <row customHeight="1" ht="17.25">
      <c s="76">
        <v>2040406</v>
      </c>
      <c s="93" t="s">
        <v>1225</v>
      </c>
      <c s="297"/>
    </row>
    <row customHeight="1" ht="17.25">
      <c s="76">
        <v>2040407</v>
      </c>
      <c s="93" t="s">
        <v>1226</v>
      </c>
      <c s="297"/>
    </row>
    <row customHeight="1" ht="17.25">
      <c s="76">
        <v>2040408</v>
      </c>
      <c s="93" t="s">
        <v>1227</v>
      </c>
      <c s="297"/>
    </row>
    <row customHeight="1" ht="17.25">
      <c s="76">
        <v>2040409</v>
      </c>
      <c s="93" t="s">
        <v>1228</v>
      </c>
      <c s="297">
        <v>10</v>
      </c>
    </row>
    <row customHeight="1" ht="17.25">
      <c s="76">
        <v>2040450</v>
      </c>
      <c s="93" t="s">
        <v>1011</v>
      </c>
      <c s="297"/>
    </row>
    <row customHeight="1" ht="17.25">
      <c s="76">
        <v>2040499</v>
      </c>
      <c s="93" t="s">
        <v>1229</v>
      </c>
      <c s="297"/>
    </row>
    <row customHeight="1" ht="17.25">
      <c s="76">
        <v>20405</v>
      </c>
      <c s="91" t="s">
        <v>1230</v>
      </c>
      <c s="293">
        <f>SUM(C348:C355)</f>
        <v>1300</v>
      </c>
    </row>
    <row customHeight="1" ht="17.25">
      <c s="76">
        <v>2040501</v>
      </c>
      <c s="93" t="s">
        <v>1002</v>
      </c>
      <c s="297">
        <v>784</v>
      </c>
    </row>
    <row customHeight="1" ht="17.25">
      <c s="76">
        <v>2040502</v>
      </c>
      <c s="93" t="s">
        <v>1003</v>
      </c>
      <c s="297"/>
    </row>
    <row customHeight="1" ht="17.25">
      <c s="76">
        <v>2040503</v>
      </c>
      <c s="93" t="s">
        <v>1004</v>
      </c>
      <c s="297"/>
    </row>
    <row customHeight="1" ht="17.25">
      <c s="76">
        <v>2040504</v>
      </c>
      <c s="93" t="s">
        <v>1231</v>
      </c>
      <c s="297">
        <v>98</v>
      </c>
    </row>
    <row customHeight="1" ht="17.25">
      <c s="76">
        <v>2040505</v>
      </c>
      <c s="93" t="s">
        <v>1232</v>
      </c>
      <c s="297"/>
    </row>
    <row customHeight="1" ht="17.25">
      <c s="76">
        <v>2040506</v>
      </c>
      <c s="93" t="s">
        <v>1233</v>
      </c>
      <c s="297">
        <v>418</v>
      </c>
    </row>
    <row customHeight="1" ht="17.25">
      <c s="76">
        <v>2040550</v>
      </c>
      <c s="93" t="s">
        <v>1011</v>
      </c>
      <c s="297"/>
    </row>
    <row customHeight="1" ht="17.25">
      <c s="76">
        <v>2040599</v>
      </c>
      <c s="93" t="s">
        <v>1234</v>
      </c>
      <c s="297"/>
    </row>
    <row customHeight="1" ht="17.25">
      <c s="76">
        <v>20406</v>
      </c>
      <c s="91" t="s">
        <v>1235</v>
      </c>
      <c s="293">
        <f>SUM(C357:C367)</f>
        <v>419</v>
      </c>
    </row>
    <row customHeight="1" ht="17.25">
      <c s="76">
        <v>2040601</v>
      </c>
      <c s="93" t="s">
        <v>1002</v>
      </c>
      <c s="297">
        <v>373</v>
      </c>
    </row>
    <row customHeight="1" ht="17.25">
      <c s="76">
        <v>2040602</v>
      </c>
      <c s="93" t="s">
        <v>1003</v>
      </c>
      <c s="297">
        <v>42</v>
      </c>
    </row>
    <row customHeight="1" ht="17.25">
      <c s="76">
        <v>2040603</v>
      </c>
      <c s="93" t="s">
        <v>1004</v>
      </c>
      <c s="297"/>
    </row>
    <row customHeight="1" ht="17.25">
      <c s="76">
        <v>2040604</v>
      </c>
      <c s="93" t="s">
        <v>1236</v>
      </c>
      <c s="297"/>
    </row>
    <row customHeight="1" ht="17.25">
      <c s="76">
        <v>2040605</v>
      </c>
      <c s="93" t="s">
        <v>1237</v>
      </c>
      <c s="297"/>
    </row>
    <row customHeight="1" ht="17.25">
      <c s="76">
        <v>2040606</v>
      </c>
      <c s="93" t="s">
        <v>1238</v>
      </c>
      <c s="297"/>
    </row>
    <row customHeight="1" ht="17.25">
      <c s="76">
        <v>2040607</v>
      </c>
      <c s="93" t="s">
        <v>1239</v>
      </c>
      <c s="297">
        <v>4</v>
      </c>
    </row>
    <row customHeight="1" ht="17.25">
      <c s="76">
        <v>2040608</v>
      </c>
      <c s="93" t="s">
        <v>1240</v>
      </c>
      <c s="297"/>
    </row>
    <row customHeight="1" ht="17.25">
      <c s="76">
        <v>2040609</v>
      </c>
      <c s="93" t="s">
        <v>1241</v>
      </c>
      <c s="297"/>
    </row>
    <row customHeight="1" ht="17.25">
      <c s="76">
        <v>2040650</v>
      </c>
      <c s="93" t="s">
        <v>1011</v>
      </c>
      <c s="297"/>
    </row>
    <row customHeight="1" ht="17.25">
      <c s="76">
        <v>2040699</v>
      </c>
      <c s="93" t="s">
        <v>1242</v>
      </c>
      <c s="297"/>
    </row>
    <row customHeight="1" ht="17.25">
      <c s="76">
        <v>20407</v>
      </c>
      <c s="91" t="s">
        <v>1243</v>
      </c>
      <c s="293">
        <f>SUM(C369:C376)</f>
        <v>0</v>
      </c>
    </row>
    <row customHeight="1" ht="17.25">
      <c s="76">
        <v>2040701</v>
      </c>
      <c s="93" t="s">
        <v>1002</v>
      </c>
      <c s="297"/>
    </row>
    <row customHeight="1" ht="17.25">
      <c s="76">
        <v>2040702</v>
      </c>
      <c s="93" t="s">
        <v>1003</v>
      </c>
      <c s="297"/>
    </row>
    <row customHeight="1" ht="17.25">
      <c s="76">
        <v>2040703</v>
      </c>
      <c s="93" t="s">
        <v>1004</v>
      </c>
      <c s="297"/>
    </row>
    <row customHeight="1" ht="17.25">
      <c s="76">
        <v>2040704</v>
      </c>
      <c s="93" t="s">
        <v>1244</v>
      </c>
      <c s="297"/>
    </row>
    <row customHeight="1" ht="17.25">
      <c s="76">
        <v>2040705</v>
      </c>
      <c s="93" t="s">
        <v>1245</v>
      </c>
      <c s="297"/>
    </row>
    <row customHeight="1" ht="17.25">
      <c s="76">
        <v>2040706</v>
      </c>
      <c s="93" t="s">
        <v>1246</v>
      </c>
      <c s="297"/>
    </row>
    <row customHeight="1" ht="17.25">
      <c s="76">
        <v>2040750</v>
      </c>
      <c s="93" t="s">
        <v>1011</v>
      </c>
      <c s="297"/>
    </row>
    <row customHeight="1" ht="17.25">
      <c s="76">
        <v>2040799</v>
      </c>
      <c s="93" t="s">
        <v>1247</v>
      </c>
      <c s="297"/>
    </row>
    <row customHeight="1" ht="17.25">
      <c s="76">
        <v>20408</v>
      </c>
      <c s="91" t="s">
        <v>1248</v>
      </c>
      <c s="293">
        <f>SUM(C378:C385)</f>
        <v>0</v>
      </c>
    </row>
    <row customHeight="1" ht="17.25">
      <c s="76">
        <v>2040801</v>
      </c>
      <c s="93" t="s">
        <v>1002</v>
      </c>
      <c s="297"/>
    </row>
    <row customHeight="1" ht="17.25">
      <c s="76">
        <v>2040802</v>
      </c>
      <c s="93" t="s">
        <v>1003</v>
      </c>
      <c s="297"/>
    </row>
    <row customHeight="1" ht="17.25">
      <c s="76">
        <v>2040803</v>
      </c>
      <c s="93" t="s">
        <v>1004</v>
      </c>
      <c s="297"/>
    </row>
    <row customHeight="1" ht="17.25">
      <c s="76">
        <v>2040804</v>
      </c>
      <c s="93" t="s">
        <v>1249</v>
      </c>
      <c s="297"/>
    </row>
    <row customHeight="1" ht="17.25">
      <c s="76">
        <v>2040805</v>
      </c>
      <c s="93" t="s">
        <v>1250</v>
      </c>
      <c s="297"/>
    </row>
    <row customHeight="1" ht="17.25">
      <c s="76">
        <v>2040806</v>
      </c>
      <c s="93" t="s">
        <v>1251</v>
      </c>
      <c s="297"/>
    </row>
    <row customHeight="1" ht="17.25">
      <c s="76">
        <v>2040850</v>
      </c>
      <c s="93" t="s">
        <v>1011</v>
      </c>
      <c s="297"/>
    </row>
    <row customHeight="1" ht="17.25">
      <c s="76">
        <v>2040899</v>
      </c>
      <c s="93" t="s">
        <v>1252</v>
      </c>
      <c s="297"/>
    </row>
    <row customHeight="1" ht="17.25">
      <c s="76">
        <v>20409</v>
      </c>
      <c s="91" t="s">
        <v>1253</v>
      </c>
      <c s="293">
        <f>SUM(C387:C393)</f>
        <v>0</v>
      </c>
    </row>
    <row customHeight="1" ht="17.25">
      <c s="76">
        <v>2040901</v>
      </c>
      <c s="93" t="s">
        <v>1002</v>
      </c>
      <c s="297"/>
    </row>
    <row customHeight="1" ht="17.25">
      <c s="76">
        <v>2040902</v>
      </c>
      <c s="93" t="s">
        <v>1003</v>
      </c>
      <c s="297"/>
    </row>
    <row customHeight="1" ht="17.25">
      <c s="76">
        <v>2040903</v>
      </c>
      <c s="93" t="s">
        <v>1004</v>
      </c>
      <c s="297"/>
    </row>
    <row customHeight="1" ht="17.25">
      <c s="76">
        <v>2040904</v>
      </c>
      <c s="93" t="s">
        <v>1254</v>
      </c>
      <c s="297"/>
    </row>
    <row customHeight="1" ht="17.25">
      <c s="76">
        <v>2040905</v>
      </c>
      <c s="93" t="s">
        <v>1255</v>
      </c>
      <c s="297"/>
    </row>
    <row customHeight="1" ht="17.25">
      <c s="76">
        <v>2040950</v>
      </c>
      <c s="93" t="s">
        <v>1011</v>
      </c>
      <c s="297"/>
    </row>
    <row customHeight="1" ht="17.25">
      <c s="76">
        <v>2040999</v>
      </c>
      <c s="93" t="s">
        <v>1256</v>
      </c>
      <c s="297"/>
    </row>
    <row customHeight="1" ht="17.25">
      <c s="76">
        <v>20410</v>
      </c>
      <c s="91" t="s">
        <v>1257</v>
      </c>
      <c s="293">
        <f>SUM(C395:C402)</f>
        <v>0</v>
      </c>
    </row>
    <row customHeight="1" ht="17.25">
      <c s="76">
        <v>2041001</v>
      </c>
      <c s="93" t="s">
        <v>1002</v>
      </c>
      <c s="297"/>
    </row>
    <row customHeight="1" ht="17.25">
      <c s="76">
        <v>2041002</v>
      </c>
      <c s="93" t="s">
        <v>1003</v>
      </c>
      <c s="297"/>
    </row>
    <row customHeight="1" ht="17.25">
      <c s="76">
        <v>2041003</v>
      </c>
      <c s="93" t="s">
        <v>1258</v>
      </c>
      <c s="297"/>
    </row>
    <row customHeight="1" ht="17.25">
      <c s="76">
        <v>2041004</v>
      </c>
      <c s="93" t="s">
        <v>1259</v>
      </c>
      <c s="297"/>
    </row>
    <row customHeight="1" ht="17.25">
      <c s="76">
        <v>2041005</v>
      </c>
      <c s="93" t="s">
        <v>1260</v>
      </c>
      <c s="297"/>
    </row>
    <row customHeight="1" ht="17.25">
      <c s="76">
        <v>2041006</v>
      </c>
      <c s="93" t="s">
        <v>1215</v>
      </c>
      <c s="297"/>
    </row>
    <row customHeight="1" ht="17.25">
      <c s="76">
        <v>2041007</v>
      </c>
      <c s="93" t="s">
        <v>1261</v>
      </c>
      <c s="297"/>
    </row>
    <row customHeight="1" ht="17.25">
      <c s="76">
        <v>2041099</v>
      </c>
      <c s="93" t="s">
        <v>1262</v>
      </c>
      <c s="297"/>
    </row>
    <row customHeight="1" ht="17.25">
      <c s="76">
        <v>20499</v>
      </c>
      <c s="91" t="s">
        <v>1263</v>
      </c>
      <c s="297"/>
    </row>
    <row customHeight="1" ht="17.25">
      <c s="76">
        <v>205</v>
      </c>
      <c s="91" t="s">
        <v>1264</v>
      </c>
      <c s="293">
        <f>SUM(C405,C410,C418,C425,C431,C435,C439,C443,C447,C454)</f>
        <v>15965</v>
      </c>
    </row>
    <row customHeight="1" ht="17.25">
      <c s="76">
        <v>20501</v>
      </c>
      <c s="91" t="s">
        <v>1265</v>
      </c>
      <c s="293">
        <f>SUM(C406:C409)</f>
        <v>688</v>
      </c>
    </row>
    <row customHeight="1" ht="17.25">
      <c s="76">
        <v>2050101</v>
      </c>
      <c s="93" t="s">
        <v>1002</v>
      </c>
      <c s="297">
        <v>260</v>
      </c>
    </row>
    <row customHeight="1" ht="17.25">
      <c s="76">
        <v>2050102</v>
      </c>
      <c s="93" t="s">
        <v>1003</v>
      </c>
      <c s="297"/>
    </row>
    <row customHeight="1" ht="17.25">
      <c s="76">
        <v>2050103</v>
      </c>
      <c s="93" t="s">
        <v>1004</v>
      </c>
      <c s="297"/>
    </row>
    <row customHeight="1" ht="17.25">
      <c s="76">
        <v>2050199</v>
      </c>
      <c s="93" t="s">
        <v>1266</v>
      </c>
      <c s="297">
        <v>428</v>
      </c>
    </row>
    <row customHeight="1" ht="17.25">
      <c s="76">
        <v>20502</v>
      </c>
      <c s="91" t="s">
        <v>1267</v>
      </c>
      <c s="293">
        <f>SUM(C411:C417)</f>
        <v>12573</v>
      </c>
    </row>
    <row customHeight="1" ht="17.25">
      <c s="76">
        <v>2050201</v>
      </c>
      <c s="93" t="s">
        <v>1268</v>
      </c>
      <c s="297">
        <v>145</v>
      </c>
    </row>
    <row customHeight="1" ht="17.25">
      <c s="76">
        <v>2050202</v>
      </c>
      <c s="93" t="s">
        <v>1269</v>
      </c>
      <c s="297">
        <v>800</v>
      </c>
    </row>
    <row customHeight="1" ht="17.25">
      <c s="76">
        <v>2050203</v>
      </c>
      <c s="93" t="s">
        <v>1270</v>
      </c>
      <c s="297">
        <v>6282</v>
      </c>
    </row>
    <row customHeight="1" ht="17.25">
      <c s="76">
        <v>2050204</v>
      </c>
      <c s="93" t="s">
        <v>1271</v>
      </c>
      <c s="297">
        <v>641</v>
      </c>
    </row>
    <row customHeight="1" ht="17.25">
      <c s="76">
        <v>2050205</v>
      </c>
      <c s="93" t="s">
        <v>1272</v>
      </c>
      <c s="297"/>
    </row>
    <row customHeight="1" ht="17.25">
      <c s="76">
        <v>2050206</v>
      </c>
      <c s="93" t="s">
        <v>1273</v>
      </c>
      <c s="297"/>
    </row>
    <row customHeight="1" ht="17.25">
      <c s="76">
        <v>2050299</v>
      </c>
      <c s="93" t="s">
        <v>1274</v>
      </c>
      <c s="297">
        <v>4705</v>
      </c>
    </row>
    <row customHeight="1" ht="17.25">
      <c s="76">
        <v>20503</v>
      </c>
      <c s="91" t="s">
        <v>1275</v>
      </c>
      <c s="293">
        <f>SUM(C419:C424)</f>
        <v>1746</v>
      </c>
    </row>
    <row customHeight="1" ht="17.25">
      <c s="76">
        <v>2050301</v>
      </c>
      <c s="93" t="s">
        <v>1276</v>
      </c>
      <c s="297"/>
    </row>
    <row customHeight="1" ht="17.25">
      <c s="76">
        <v>2050302</v>
      </c>
      <c s="93" t="s">
        <v>1277</v>
      </c>
      <c s="297">
        <v>1374</v>
      </c>
    </row>
    <row customHeight="1" ht="17.25">
      <c s="76">
        <v>2050303</v>
      </c>
      <c s="93" t="s">
        <v>1278</v>
      </c>
      <c s="297"/>
    </row>
    <row customHeight="1" ht="17.25">
      <c s="76">
        <v>2050304</v>
      </c>
      <c s="93" t="s">
        <v>1279</v>
      </c>
      <c s="297"/>
    </row>
    <row customHeight="1" ht="17.25">
      <c s="76">
        <v>2050305</v>
      </c>
      <c s="93" t="s">
        <v>1280</v>
      </c>
      <c s="297"/>
    </row>
    <row customHeight="1" ht="17.25">
      <c s="76">
        <v>2050399</v>
      </c>
      <c s="93" t="s">
        <v>1281</v>
      </c>
      <c s="297">
        <v>372</v>
      </c>
    </row>
    <row customHeight="1" ht="17.25">
      <c s="76">
        <v>20504</v>
      </c>
      <c s="91" t="s">
        <v>1282</v>
      </c>
      <c s="293">
        <f>SUM(C426:C430)</f>
        <v>0</v>
      </c>
    </row>
    <row customHeight="1" ht="17.25">
      <c s="76">
        <v>2050401</v>
      </c>
      <c s="93" t="s">
        <v>1283</v>
      </c>
      <c s="297"/>
    </row>
    <row customHeight="1" ht="17.25">
      <c s="76">
        <v>2050402</v>
      </c>
      <c s="93" t="s">
        <v>1284</v>
      </c>
      <c s="297"/>
    </row>
    <row customHeight="1" ht="17.25">
      <c s="76">
        <v>2050403</v>
      </c>
      <c s="93" t="s">
        <v>1285</v>
      </c>
      <c s="297"/>
    </row>
    <row customHeight="1" ht="17.25">
      <c s="76">
        <v>2050404</v>
      </c>
      <c s="93" t="s">
        <v>1286</v>
      </c>
      <c s="297"/>
    </row>
    <row customHeight="1" ht="17.25">
      <c s="76">
        <v>2050499</v>
      </c>
      <c s="93" t="s">
        <v>1287</v>
      </c>
      <c s="297"/>
    </row>
    <row customHeight="1" ht="17.25">
      <c s="76">
        <v>20505</v>
      </c>
      <c s="91" t="s">
        <v>1288</v>
      </c>
      <c s="293">
        <f>SUM(C432:C434)</f>
        <v>8</v>
      </c>
    </row>
    <row customHeight="1" ht="17.25">
      <c s="76">
        <v>2050501</v>
      </c>
      <c s="93" t="s">
        <v>1289</v>
      </c>
      <c s="297">
        <v>8</v>
      </c>
    </row>
    <row customHeight="1" ht="17.25">
      <c s="76">
        <v>2050502</v>
      </c>
      <c s="93" t="s">
        <v>1290</v>
      </c>
      <c s="297"/>
    </row>
    <row customHeight="1" ht="17.25">
      <c s="76">
        <v>2050599</v>
      </c>
      <c s="93" t="s">
        <v>1291</v>
      </c>
      <c s="297"/>
    </row>
    <row customHeight="1" ht="17.25">
      <c s="76">
        <v>20506</v>
      </c>
      <c s="91" t="s">
        <v>1292</v>
      </c>
      <c s="293">
        <f>SUM(C436:C438)</f>
        <v>0</v>
      </c>
    </row>
    <row customHeight="1" ht="17.25">
      <c s="76">
        <v>2050601</v>
      </c>
      <c s="93" t="s">
        <v>1293</v>
      </c>
      <c s="297"/>
    </row>
    <row customHeight="1" ht="17.25">
      <c s="76">
        <v>2050602</v>
      </c>
      <c s="93" t="s">
        <v>1294</v>
      </c>
      <c s="297"/>
    </row>
    <row customHeight="1" ht="17.25">
      <c s="76">
        <v>2050699</v>
      </c>
      <c s="93" t="s">
        <v>1295</v>
      </c>
      <c s="297"/>
    </row>
    <row customHeight="1" ht="17.25">
      <c s="76">
        <v>20507</v>
      </c>
      <c s="91" t="s">
        <v>1296</v>
      </c>
      <c s="293">
        <f>SUM(C440:C442)</f>
        <v>0</v>
      </c>
    </row>
    <row customHeight="1" ht="17.25">
      <c s="76">
        <v>2050701</v>
      </c>
      <c s="93" t="s">
        <v>1297</v>
      </c>
      <c s="297"/>
    </row>
    <row customHeight="1" ht="17.25">
      <c s="76">
        <v>2050702</v>
      </c>
      <c s="93" t="s">
        <v>1298</v>
      </c>
      <c s="297"/>
    </row>
    <row customHeight="1" ht="17.25">
      <c s="76">
        <v>2050799</v>
      </c>
      <c s="93" t="s">
        <v>1299</v>
      </c>
      <c s="297"/>
    </row>
    <row customHeight="1" ht="17.25">
      <c s="76">
        <v>20508</v>
      </c>
      <c s="91" t="s">
        <v>1300</v>
      </c>
      <c s="293">
        <f>SUM(C444:C446)</f>
        <v>216</v>
      </c>
    </row>
    <row customHeight="1" ht="17.25">
      <c s="76">
        <v>2050801</v>
      </c>
      <c s="93" t="s">
        <v>1301</v>
      </c>
      <c s="297">
        <v>82</v>
      </c>
    </row>
    <row customHeight="1" ht="17.25">
      <c s="76">
        <v>2050802</v>
      </c>
      <c s="93" t="s">
        <v>1302</v>
      </c>
      <c s="297">
        <v>134</v>
      </c>
    </row>
    <row customHeight="1" ht="17.25">
      <c s="76">
        <v>2050899</v>
      </c>
      <c s="93" t="s">
        <v>1303</v>
      </c>
      <c s="297"/>
    </row>
    <row customHeight="1" ht="17.25">
      <c s="76">
        <v>20509</v>
      </c>
      <c s="91" t="s">
        <v>1304</v>
      </c>
      <c s="293">
        <f>SUM(C448:C453)</f>
        <v>734</v>
      </c>
    </row>
    <row customHeight="1" ht="17.25">
      <c s="76">
        <v>2050901</v>
      </c>
      <c s="93" t="s">
        <v>1305</v>
      </c>
      <c s="297">
        <v>36</v>
      </c>
    </row>
    <row customHeight="1" ht="17.25">
      <c s="76">
        <v>2050902</v>
      </c>
      <c s="93" t="s">
        <v>1306</v>
      </c>
      <c s="297"/>
    </row>
    <row customHeight="1" ht="17.25">
      <c s="76">
        <v>2050903</v>
      </c>
      <c s="93" t="s">
        <v>1307</v>
      </c>
      <c s="297"/>
    </row>
    <row customHeight="1" ht="17.25">
      <c s="76">
        <v>2050904</v>
      </c>
      <c s="93" t="s">
        <v>1308</v>
      </c>
      <c s="297"/>
    </row>
    <row customHeight="1" ht="17.25">
      <c s="76">
        <v>2050905</v>
      </c>
      <c s="93" t="s">
        <v>1309</v>
      </c>
      <c s="297">
        <v>98</v>
      </c>
    </row>
    <row customHeight="1" ht="17.25">
      <c s="76">
        <v>2050999</v>
      </c>
      <c s="93" t="s">
        <v>1310</v>
      </c>
      <c s="297">
        <v>600</v>
      </c>
    </row>
    <row customHeight="1" ht="17.25">
      <c s="76">
        <v>20599</v>
      </c>
      <c s="91" t="s">
        <v>1311</v>
      </c>
      <c s="297"/>
    </row>
    <row customHeight="1" ht="17.25">
      <c s="76">
        <v>206</v>
      </c>
      <c s="91" t="s">
        <v>1312</v>
      </c>
      <c s="293">
        <f>SUM(C456,C461,C470,C476,C482,C487,C492,C499,C503,C504)</f>
        <v>263</v>
      </c>
    </row>
    <row customHeight="1" ht="17.25">
      <c s="76">
        <v>20601</v>
      </c>
      <c s="91" t="s">
        <v>1313</v>
      </c>
      <c s="293">
        <f>SUM(C457:C460)</f>
        <v>54</v>
      </c>
    </row>
    <row customHeight="1" ht="17.25">
      <c s="76">
        <v>2060101</v>
      </c>
      <c s="93" t="s">
        <v>1002</v>
      </c>
      <c s="297">
        <v>52</v>
      </c>
    </row>
    <row customHeight="1" ht="17.25">
      <c s="76">
        <v>2060102</v>
      </c>
      <c s="93" t="s">
        <v>1003</v>
      </c>
      <c s="297">
        <v>2</v>
      </c>
    </row>
    <row customHeight="1" ht="17.25">
      <c s="76">
        <v>2060103</v>
      </c>
      <c s="93" t="s">
        <v>1004</v>
      </c>
      <c s="297"/>
    </row>
    <row customHeight="1" ht="17.25">
      <c s="76">
        <v>2060199</v>
      </c>
      <c s="93" t="s">
        <v>1314</v>
      </c>
      <c s="297"/>
    </row>
    <row customHeight="1" ht="17.25">
      <c s="76">
        <v>20602</v>
      </c>
      <c s="91" t="s">
        <v>1315</v>
      </c>
      <c s="293">
        <f>SUM(C462:C469)</f>
        <v>0</v>
      </c>
    </row>
    <row customHeight="1" ht="17.25">
      <c s="76">
        <v>2060201</v>
      </c>
      <c s="93" t="s">
        <v>1316</v>
      </c>
      <c s="297"/>
    </row>
    <row customHeight="1" ht="17.25">
      <c s="76">
        <v>2060202</v>
      </c>
      <c s="93" t="s">
        <v>1317</v>
      </c>
      <c s="297"/>
    </row>
    <row customHeight="1" ht="17.25">
      <c s="76">
        <v>2060203</v>
      </c>
      <c s="93" t="s">
        <v>1318</v>
      </c>
      <c s="297"/>
    </row>
    <row customHeight="1" ht="17.25">
      <c s="76">
        <v>2060204</v>
      </c>
      <c s="93" t="s">
        <v>1319</v>
      </c>
      <c s="297"/>
    </row>
    <row customHeight="1" ht="17.25">
      <c s="76">
        <v>2060205</v>
      </c>
      <c s="93" t="s">
        <v>1320</v>
      </c>
      <c s="297"/>
    </row>
    <row customHeight="1" ht="17.25">
      <c s="76">
        <v>2060206</v>
      </c>
      <c s="93" t="s">
        <v>1321</v>
      </c>
      <c s="297"/>
    </row>
    <row customHeight="1" ht="17.25">
      <c s="76">
        <v>2060207</v>
      </c>
      <c s="93" t="s">
        <v>1322</v>
      </c>
      <c s="297"/>
    </row>
    <row customHeight="1" ht="17.25">
      <c s="76">
        <v>2060299</v>
      </c>
      <c s="93" t="s">
        <v>1323</v>
      </c>
      <c s="297"/>
    </row>
    <row customHeight="1" ht="17.25">
      <c s="76">
        <v>20603</v>
      </c>
      <c s="91" t="s">
        <v>1324</v>
      </c>
      <c s="293">
        <f>SUM(C471:C475)</f>
        <v>0</v>
      </c>
    </row>
    <row customHeight="1" ht="17.25">
      <c s="76">
        <v>2060301</v>
      </c>
      <c s="93" t="s">
        <v>1316</v>
      </c>
      <c s="297"/>
    </row>
    <row customHeight="1" ht="17.25">
      <c s="76">
        <v>2060302</v>
      </c>
      <c s="93" t="s">
        <v>1325</v>
      </c>
      <c s="297"/>
    </row>
    <row customHeight="1" ht="17.25">
      <c s="76">
        <v>2060303</v>
      </c>
      <c s="93" t="s">
        <v>1326</v>
      </c>
      <c s="297"/>
    </row>
    <row customHeight="1" ht="17.25">
      <c s="76">
        <v>2060304</v>
      </c>
      <c s="93" t="s">
        <v>1327</v>
      </c>
      <c s="297"/>
    </row>
    <row customHeight="1" ht="17.25">
      <c s="76">
        <v>2060399</v>
      </c>
      <c s="93" t="s">
        <v>1328</v>
      </c>
      <c s="297"/>
    </row>
    <row customHeight="1" ht="17.25">
      <c s="76">
        <v>20604</v>
      </c>
      <c s="91" t="s">
        <v>1329</v>
      </c>
      <c s="293">
        <f>SUM(C477:C481)</f>
        <v>168</v>
      </c>
    </row>
    <row customHeight="1" ht="17.25">
      <c s="76">
        <v>2060401</v>
      </c>
      <c s="93" t="s">
        <v>1316</v>
      </c>
      <c s="297"/>
    </row>
    <row customHeight="1" ht="17.25">
      <c s="76">
        <v>2060402</v>
      </c>
      <c s="93" t="s">
        <v>1330</v>
      </c>
      <c s="297">
        <v>58</v>
      </c>
    </row>
    <row customHeight="1" ht="17.25">
      <c s="76">
        <v>2060403</v>
      </c>
      <c s="93" t="s">
        <v>1331</v>
      </c>
      <c s="297">
        <v>8</v>
      </c>
    </row>
    <row customHeight="1" ht="17.25">
      <c s="76">
        <v>2060404</v>
      </c>
      <c s="93" t="s">
        <v>1332</v>
      </c>
      <c s="297"/>
    </row>
    <row customHeight="1" ht="17.25">
      <c s="76">
        <v>2060499</v>
      </c>
      <c s="93" t="s">
        <v>1333</v>
      </c>
      <c s="297">
        <v>102</v>
      </c>
    </row>
    <row customHeight="1" ht="17.25">
      <c s="76">
        <v>20605</v>
      </c>
      <c s="91" t="s">
        <v>1334</v>
      </c>
      <c s="293">
        <f>SUM(C483:C486)</f>
        <v>0</v>
      </c>
    </row>
    <row customHeight="1" ht="17.25">
      <c s="76">
        <v>2060501</v>
      </c>
      <c s="93" t="s">
        <v>1316</v>
      </c>
      <c s="297"/>
    </row>
    <row customHeight="1" ht="17.25">
      <c s="76">
        <v>2060502</v>
      </c>
      <c s="93" t="s">
        <v>1335</v>
      </c>
      <c s="297"/>
    </row>
    <row customHeight="1" ht="17.25">
      <c s="76">
        <v>2060503</v>
      </c>
      <c s="93" t="s">
        <v>1336</v>
      </c>
      <c s="297"/>
    </row>
    <row customHeight="1" ht="17.25">
      <c s="76">
        <v>2060599</v>
      </c>
      <c s="93" t="s">
        <v>1337</v>
      </c>
      <c s="297"/>
    </row>
    <row customHeight="1" ht="17.25">
      <c s="76">
        <v>20606</v>
      </c>
      <c s="91" t="s">
        <v>1338</v>
      </c>
      <c s="293">
        <f>SUM(C488:C491)</f>
        <v>0</v>
      </c>
    </row>
    <row customHeight="1" ht="17.25">
      <c s="76">
        <v>2060601</v>
      </c>
      <c s="93" t="s">
        <v>1339</v>
      </c>
      <c s="297"/>
    </row>
    <row customHeight="1" ht="17.25">
      <c s="76">
        <v>2060602</v>
      </c>
      <c s="93" t="s">
        <v>1340</v>
      </c>
      <c s="297"/>
    </row>
    <row customHeight="1" ht="17.25">
      <c s="76">
        <v>2060603</v>
      </c>
      <c s="93" t="s">
        <v>1341</v>
      </c>
      <c s="297"/>
    </row>
    <row customHeight="1" ht="17.25">
      <c s="76">
        <v>2060699</v>
      </c>
      <c s="93" t="s">
        <v>1342</v>
      </c>
      <c s="297"/>
    </row>
    <row customHeight="1" ht="17.25">
      <c s="76">
        <v>20607</v>
      </c>
      <c s="91" t="s">
        <v>1343</v>
      </c>
      <c s="293">
        <f>SUM(C493:C498)</f>
        <v>37</v>
      </c>
    </row>
    <row customHeight="1" ht="17.25">
      <c s="76">
        <v>2060701</v>
      </c>
      <c s="93" t="s">
        <v>1316</v>
      </c>
      <c s="297"/>
    </row>
    <row customHeight="1" ht="17.25">
      <c s="76">
        <v>2060702</v>
      </c>
      <c s="93" t="s">
        <v>1344</v>
      </c>
      <c s="297">
        <v>27</v>
      </c>
    </row>
    <row customHeight="1" ht="17.25">
      <c s="76">
        <v>2060703</v>
      </c>
      <c s="93" t="s">
        <v>1345</v>
      </c>
      <c s="297"/>
    </row>
    <row customHeight="1" ht="17.25">
      <c s="76">
        <v>2060704</v>
      </c>
      <c s="93" t="s">
        <v>1346</v>
      </c>
      <c s="297"/>
    </row>
    <row customHeight="1" ht="17.25">
      <c s="76">
        <v>2060705</v>
      </c>
      <c s="93" t="s">
        <v>1347</v>
      </c>
      <c s="297"/>
    </row>
    <row customHeight="1" ht="17.25">
      <c s="76">
        <v>2060799</v>
      </c>
      <c s="93" t="s">
        <v>1348</v>
      </c>
      <c s="297">
        <v>10</v>
      </c>
    </row>
    <row customHeight="1" ht="17.25">
      <c s="76">
        <v>20608</v>
      </c>
      <c s="91" t="s">
        <v>1349</v>
      </c>
      <c s="293">
        <f>SUM(C500:C502)</f>
        <v>0</v>
      </c>
    </row>
    <row customHeight="1" ht="17.25">
      <c s="76">
        <v>2060801</v>
      </c>
      <c s="93" t="s">
        <v>1350</v>
      </c>
      <c s="297"/>
    </row>
    <row customHeight="1" ht="17.25">
      <c s="76">
        <v>2060802</v>
      </c>
      <c s="93" t="s">
        <v>1351</v>
      </c>
      <c s="297"/>
    </row>
    <row customHeight="1" ht="17.25">
      <c s="76">
        <v>2060899</v>
      </c>
      <c s="93" t="s">
        <v>1352</v>
      </c>
      <c s="297"/>
    </row>
    <row customHeight="1" ht="17.25">
      <c s="76">
        <v>20609</v>
      </c>
      <c s="91" t="s">
        <v>1353</v>
      </c>
      <c s="297"/>
    </row>
    <row customHeight="1" ht="17.25">
      <c s="76">
        <v>20699</v>
      </c>
      <c s="91" t="s">
        <v>1354</v>
      </c>
      <c s="293">
        <f>SUM(C505:C508)</f>
        <v>4</v>
      </c>
    </row>
    <row customHeight="1" ht="17.25">
      <c s="76">
        <v>2069901</v>
      </c>
      <c s="93" t="s">
        <v>1355</v>
      </c>
      <c s="297"/>
    </row>
    <row customHeight="1" ht="17.25">
      <c s="76">
        <v>2069902</v>
      </c>
      <c s="93" t="s">
        <v>1356</v>
      </c>
      <c s="297"/>
    </row>
    <row customHeight="1" ht="17.25">
      <c s="76">
        <v>2069903</v>
      </c>
      <c s="93" t="s">
        <v>1357</v>
      </c>
      <c s="297"/>
    </row>
    <row customHeight="1" ht="17.25">
      <c s="76">
        <v>2069999</v>
      </c>
      <c s="93" t="s">
        <v>1358</v>
      </c>
      <c s="297">
        <v>4</v>
      </c>
    </row>
    <row customHeight="1" ht="17.25">
      <c s="76">
        <v>207</v>
      </c>
      <c s="91" t="s">
        <v>1359</v>
      </c>
      <c s="293">
        <f>SUM(C510,C524,C532,C543,C552,C561)</f>
        <v>2684</v>
      </c>
    </row>
    <row customHeight="1" ht="17.25">
      <c s="76">
        <v>20701</v>
      </c>
      <c s="91" t="s">
        <v>1360</v>
      </c>
      <c s="293">
        <f>SUM(C511:C523)</f>
        <v>679</v>
      </c>
    </row>
    <row customHeight="1" ht="17.25">
      <c s="76">
        <v>2070101</v>
      </c>
      <c s="93" t="s">
        <v>1002</v>
      </c>
      <c s="297">
        <v>280</v>
      </c>
    </row>
    <row customHeight="1" ht="17.25">
      <c s="76">
        <v>2070102</v>
      </c>
      <c s="93" t="s">
        <v>1003</v>
      </c>
      <c s="297"/>
    </row>
    <row customHeight="1" ht="17.25">
      <c s="76">
        <v>2070103</v>
      </c>
      <c s="93" t="s">
        <v>1004</v>
      </c>
      <c s="297"/>
    </row>
    <row customHeight="1" ht="17.25">
      <c s="76">
        <v>2070104</v>
      </c>
      <c s="93" t="s">
        <v>1361</v>
      </c>
      <c s="297">
        <v>3</v>
      </c>
    </row>
    <row customHeight="1" ht="17.25">
      <c s="76">
        <v>2070105</v>
      </c>
      <c s="93" t="s">
        <v>1362</v>
      </c>
      <c s="297">
        <v>45</v>
      </c>
    </row>
    <row customHeight="1" ht="17.25">
      <c s="76">
        <v>2070106</v>
      </c>
      <c s="93" t="s">
        <v>1363</v>
      </c>
      <c s="297"/>
    </row>
    <row customHeight="1" ht="17.25">
      <c s="76">
        <v>2070107</v>
      </c>
      <c s="93" t="s">
        <v>1364</v>
      </c>
      <c s="297"/>
    </row>
    <row customHeight="1" ht="17.25">
      <c s="76">
        <v>2070108</v>
      </c>
      <c s="93" t="s">
        <v>1365</v>
      </c>
      <c s="297">
        <v>35</v>
      </c>
    </row>
    <row customHeight="1" ht="17.25">
      <c s="76">
        <v>2070109</v>
      </c>
      <c s="93" t="s">
        <v>1366</v>
      </c>
      <c s="297">
        <v>227</v>
      </c>
    </row>
    <row customHeight="1" ht="17.25">
      <c s="76">
        <v>2070110</v>
      </c>
      <c s="93" t="s">
        <v>1367</v>
      </c>
      <c s="297"/>
    </row>
    <row customHeight="1" ht="17.25">
      <c s="76">
        <v>2070111</v>
      </c>
      <c s="93" t="s">
        <v>1368</v>
      </c>
      <c s="297"/>
    </row>
    <row customHeight="1" ht="17.25">
      <c s="76">
        <v>2070112</v>
      </c>
      <c s="93" t="s">
        <v>1369</v>
      </c>
      <c s="297"/>
    </row>
    <row customHeight="1" ht="17.25">
      <c s="76">
        <v>2070199</v>
      </c>
      <c s="93" t="s">
        <v>1370</v>
      </c>
      <c s="297">
        <v>89</v>
      </c>
    </row>
    <row customHeight="1" ht="17.25">
      <c s="76">
        <v>20702</v>
      </c>
      <c s="91" t="s">
        <v>1371</v>
      </c>
      <c s="293">
        <f>SUM(C525:C531)</f>
        <v>904</v>
      </c>
    </row>
    <row customHeight="1" ht="17.25">
      <c s="76">
        <v>2070201</v>
      </c>
      <c s="93" t="s">
        <v>1002</v>
      </c>
      <c s="297">
        <v>38</v>
      </c>
    </row>
    <row customHeight="1" ht="17.25">
      <c s="76">
        <v>2070202</v>
      </c>
      <c s="93" t="s">
        <v>1003</v>
      </c>
      <c s="297"/>
    </row>
    <row customHeight="1" ht="17.25">
      <c s="76">
        <v>2070203</v>
      </c>
      <c s="93" t="s">
        <v>1004</v>
      </c>
      <c s="297"/>
    </row>
    <row customHeight="1" ht="17.25">
      <c s="76">
        <v>2070204</v>
      </c>
      <c s="93" t="s">
        <v>1372</v>
      </c>
      <c s="297">
        <v>348</v>
      </c>
    </row>
    <row customHeight="1" ht="17.25">
      <c s="76">
        <v>2070205</v>
      </c>
      <c s="93" t="s">
        <v>1373</v>
      </c>
      <c s="297">
        <v>507</v>
      </c>
    </row>
    <row customHeight="1" ht="17.25">
      <c s="76">
        <v>2070206</v>
      </c>
      <c s="93" t="s">
        <v>1374</v>
      </c>
      <c s="297"/>
    </row>
    <row customHeight="1" ht="17.25">
      <c s="76">
        <v>2070299</v>
      </c>
      <c s="93" t="s">
        <v>1375</v>
      </c>
      <c s="297">
        <v>11</v>
      </c>
    </row>
    <row customHeight="1" ht="17.25">
      <c s="76">
        <v>20703</v>
      </c>
      <c s="91" t="s">
        <v>1376</v>
      </c>
      <c s="293">
        <f>SUM(C533:C542)</f>
        <v>107</v>
      </c>
    </row>
    <row customHeight="1" ht="17.25">
      <c s="76">
        <v>2070301</v>
      </c>
      <c s="93" t="s">
        <v>1002</v>
      </c>
      <c s="297">
        <v>93</v>
      </c>
    </row>
    <row customHeight="1" ht="17.25">
      <c s="76">
        <v>2070302</v>
      </c>
      <c s="93" t="s">
        <v>1003</v>
      </c>
      <c s="297"/>
    </row>
    <row customHeight="1" ht="17.25">
      <c s="76">
        <v>2070303</v>
      </c>
      <c s="93" t="s">
        <v>1004</v>
      </c>
      <c s="297"/>
    </row>
    <row customHeight="1" ht="17.25">
      <c s="76">
        <v>2070304</v>
      </c>
      <c s="93" t="s">
        <v>1377</v>
      </c>
      <c s="297"/>
    </row>
    <row customHeight="1" ht="17.25">
      <c s="76">
        <v>2070305</v>
      </c>
      <c s="93" t="s">
        <v>1378</v>
      </c>
      <c s="297"/>
    </row>
    <row customHeight="1" ht="17.25">
      <c s="76">
        <v>2070306</v>
      </c>
      <c s="93" t="s">
        <v>1379</v>
      </c>
      <c s="297">
        <v>5</v>
      </c>
    </row>
    <row customHeight="1" ht="17.25">
      <c s="76">
        <v>2070307</v>
      </c>
      <c s="93" t="s">
        <v>1380</v>
      </c>
      <c s="297"/>
    </row>
    <row customHeight="1" ht="17.25">
      <c s="76">
        <v>2070308</v>
      </c>
      <c s="93" t="s">
        <v>1381</v>
      </c>
      <c s="297">
        <v>1</v>
      </c>
    </row>
    <row customHeight="1" ht="17.25">
      <c s="76">
        <v>2070309</v>
      </c>
      <c s="93" t="s">
        <v>1382</v>
      </c>
      <c s="297"/>
    </row>
    <row customHeight="1" ht="17.25">
      <c s="76">
        <v>2070399</v>
      </c>
      <c s="93" t="s">
        <v>1383</v>
      </c>
      <c s="297">
        <v>8</v>
      </c>
    </row>
    <row customHeight="1" ht="17.25">
      <c s="76">
        <v>20704</v>
      </c>
      <c s="91" t="s">
        <v>1384</v>
      </c>
      <c s="293">
        <f>SUM(C544:C551)</f>
        <v>713</v>
      </c>
    </row>
    <row customHeight="1" ht="17.25">
      <c s="76">
        <v>2070401</v>
      </c>
      <c s="93" t="s">
        <v>1002</v>
      </c>
      <c s="297">
        <v>614</v>
      </c>
    </row>
    <row customHeight="1" ht="17.25">
      <c s="76">
        <v>2070402</v>
      </c>
      <c s="93" t="s">
        <v>1003</v>
      </c>
      <c s="297"/>
    </row>
    <row customHeight="1" ht="17.25">
      <c s="76">
        <v>2070403</v>
      </c>
      <c s="93" t="s">
        <v>1004</v>
      </c>
      <c s="297"/>
    </row>
    <row customHeight="1" ht="17.25">
      <c s="76">
        <v>2070404</v>
      </c>
      <c s="93" t="s">
        <v>1385</v>
      </c>
      <c s="297">
        <v>35</v>
      </c>
    </row>
    <row customHeight="1" ht="17.25">
      <c s="76">
        <v>2070405</v>
      </c>
      <c s="93" t="s">
        <v>1386</v>
      </c>
      <c s="297"/>
    </row>
    <row customHeight="1" ht="17.25">
      <c s="76">
        <v>2070406</v>
      </c>
      <c s="93" t="s">
        <v>1387</v>
      </c>
      <c s="297">
        <v>54</v>
      </c>
    </row>
    <row customHeight="1" ht="17.25">
      <c s="76">
        <v>2070407</v>
      </c>
      <c s="93" t="s">
        <v>1388</v>
      </c>
      <c s="297"/>
    </row>
    <row customHeight="1" ht="17.25">
      <c s="76">
        <v>2070499</v>
      </c>
      <c s="93" t="s">
        <v>1389</v>
      </c>
      <c s="297">
        <v>10</v>
      </c>
    </row>
    <row customHeight="1" ht="17.25">
      <c s="76">
        <v>20705</v>
      </c>
      <c s="91" t="s">
        <v>1390</v>
      </c>
      <c s="293">
        <f>SUM(C553:C560)</f>
        <v>0</v>
      </c>
    </row>
    <row customHeight="1" ht="17.25">
      <c s="76">
        <v>2070501</v>
      </c>
      <c s="93" t="s">
        <v>1002</v>
      </c>
      <c s="297"/>
    </row>
    <row customHeight="1" ht="17.25">
      <c s="76">
        <v>2070502</v>
      </c>
      <c s="93" t="s">
        <v>1003</v>
      </c>
      <c s="297"/>
    </row>
    <row customHeight="1" ht="17.25">
      <c s="76">
        <v>2070503</v>
      </c>
      <c s="93" t="s">
        <v>1004</v>
      </c>
      <c s="297"/>
    </row>
    <row customHeight="1" ht="17.25">
      <c s="76">
        <v>2070504</v>
      </c>
      <c s="93" t="s">
        <v>1391</v>
      </c>
      <c s="297"/>
    </row>
    <row customHeight="1" ht="17.25">
      <c s="76">
        <v>2070505</v>
      </c>
      <c s="93" t="s">
        <v>1392</v>
      </c>
      <c s="297"/>
    </row>
    <row customHeight="1" ht="17.25">
      <c s="76">
        <v>2070506</v>
      </c>
      <c s="93" t="s">
        <v>1393</v>
      </c>
      <c s="297"/>
    </row>
    <row customHeight="1" ht="17.25">
      <c s="76">
        <v>2070507</v>
      </c>
      <c s="93" t="s">
        <v>1394</v>
      </c>
      <c s="297"/>
    </row>
    <row customHeight="1" ht="17.25">
      <c s="76">
        <v>2070599</v>
      </c>
      <c s="93" t="s">
        <v>1395</v>
      </c>
      <c s="297"/>
    </row>
    <row customHeight="1" ht="17.25">
      <c s="76">
        <v>20799</v>
      </c>
      <c s="91" t="s">
        <v>1396</v>
      </c>
      <c s="293">
        <f>SUM(C562:C563)</f>
        <v>281</v>
      </c>
    </row>
    <row customHeight="1" ht="17.25">
      <c s="76">
        <v>2079902</v>
      </c>
      <c s="93" t="s">
        <v>1397</v>
      </c>
      <c s="297"/>
    </row>
    <row customHeight="1" ht="17.25">
      <c s="76">
        <v>2079999</v>
      </c>
      <c s="93" t="s">
        <v>1398</v>
      </c>
      <c s="297">
        <v>281</v>
      </c>
    </row>
    <row customHeight="1" ht="17.25">
      <c s="76">
        <v>208</v>
      </c>
      <c s="91" t="s">
        <v>1399</v>
      </c>
      <c s="293">
        <f>SUM(C565,C578,C589,C597,C599,C604,C608,C619,C626,C631,C638,C646,C647,C650,C655,C660,C661,C664,C667)</f>
        <v>19923</v>
      </c>
    </row>
    <row customHeight="1" ht="17.25">
      <c s="76">
        <v>20801</v>
      </c>
      <c s="91" t="s">
        <v>1400</v>
      </c>
      <c s="293">
        <f>SUM(C566:C577)</f>
        <v>377</v>
      </c>
    </row>
    <row customHeight="1" ht="17.25">
      <c s="76">
        <v>2080101</v>
      </c>
      <c s="93" t="s">
        <v>1002</v>
      </c>
      <c s="297">
        <v>121</v>
      </c>
    </row>
    <row customHeight="1" ht="17.25">
      <c s="76">
        <v>2080102</v>
      </c>
      <c s="93" t="s">
        <v>1003</v>
      </c>
      <c s="297"/>
    </row>
    <row customHeight="1" ht="17.25">
      <c s="76">
        <v>2080103</v>
      </c>
      <c s="93" t="s">
        <v>1004</v>
      </c>
      <c s="297"/>
    </row>
    <row customHeight="1" ht="17.25">
      <c s="76">
        <v>2080104</v>
      </c>
      <c s="93" t="s">
        <v>1401</v>
      </c>
      <c s="297"/>
    </row>
    <row customHeight="1" ht="17.25">
      <c s="76">
        <v>2080105</v>
      </c>
      <c s="93" t="s">
        <v>1402</v>
      </c>
      <c s="297"/>
    </row>
    <row customHeight="1" ht="17.25">
      <c s="76">
        <v>2080106</v>
      </c>
      <c s="93" t="s">
        <v>1403</v>
      </c>
      <c s="297"/>
    </row>
    <row customHeight="1" ht="17.25">
      <c s="76">
        <v>2080107</v>
      </c>
      <c s="93" t="s">
        <v>1404</v>
      </c>
      <c s="297"/>
    </row>
    <row customHeight="1" ht="17.25">
      <c s="76">
        <v>2080108</v>
      </c>
      <c s="93" t="s">
        <v>1405</v>
      </c>
      <c s="297"/>
    </row>
    <row customHeight="1" ht="17.25">
      <c s="76">
        <v>2080109</v>
      </c>
      <c s="93" t="s">
        <v>1406</v>
      </c>
      <c s="297">
        <v>220</v>
      </c>
    </row>
    <row customHeight="1" ht="17.25">
      <c s="76">
        <v>2080110</v>
      </c>
      <c s="93" t="s">
        <v>1407</v>
      </c>
      <c s="297"/>
    </row>
    <row customHeight="1" ht="17.25">
      <c s="76">
        <v>2080111</v>
      </c>
      <c s="93" t="s">
        <v>1408</v>
      </c>
      <c s="297"/>
    </row>
    <row customHeight="1" ht="17.25">
      <c s="76">
        <v>2080199</v>
      </c>
      <c s="93" t="s">
        <v>1409</v>
      </c>
      <c s="297">
        <v>36</v>
      </c>
    </row>
    <row customHeight="1" ht="17.25">
      <c s="76">
        <v>20802</v>
      </c>
      <c s="91" t="s">
        <v>1410</v>
      </c>
      <c s="293">
        <f>SUM(C579:C588)</f>
        <v>711</v>
      </c>
    </row>
    <row customHeight="1" ht="17.25">
      <c s="76">
        <v>2080201</v>
      </c>
      <c s="93" t="s">
        <v>1002</v>
      </c>
      <c s="297">
        <v>453</v>
      </c>
    </row>
    <row customHeight="1" ht="17.25">
      <c s="76">
        <v>2080202</v>
      </c>
      <c s="93" t="s">
        <v>1003</v>
      </c>
      <c s="297"/>
    </row>
    <row customHeight="1" ht="17.25">
      <c s="76">
        <v>2080203</v>
      </c>
      <c s="93" t="s">
        <v>1004</v>
      </c>
      <c s="297"/>
    </row>
    <row customHeight="1" ht="17.25">
      <c s="76">
        <v>2080204</v>
      </c>
      <c s="93" t="s">
        <v>1411</v>
      </c>
      <c s="297"/>
    </row>
    <row customHeight="1" ht="17.25">
      <c s="76">
        <v>2080205</v>
      </c>
      <c s="93" t="s">
        <v>1412</v>
      </c>
      <c s="297">
        <v>1</v>
      </c>
    </row>
    <row customHeight="1" ht="17.25">
      <c s="76">
        <v>2080206</v>
      </c>
      <c s="93" t="s">
        <v>1413</v>
      </c>
      <c s="297"/>
    </row>
    <row customHeight="1" ht="17.25">
      <c s="76">
        <v>2080207</v>
      </c>
      <c s="93" t="s">
        <v>1414</v>
      </c>
      <c s="297"/>
    </row>
    <row customHeight="1" ht="17.25">
      <c s="76">
        <v>2080208</v>
      </c>
      <c s="93" t="s">
        <v>1415</v>
      </c>
      <c s="297"/>
    </row>
    <row customHeight="1" ht="17.25">
      <c s="76">
        <v>2080209</v>
      </c>
      <c s="93" t="s">
        <v>1416</v>
      </c>
      <c s="297"/>
    </row>
    <row customHeight="1" ht="17.25">
      <c s="76">
        <v>2080299</v>
      </c>
      <c s="93" t="s">
        <v>1417</v>
      </c>
      <c s="297">
        <v>257</v>
      </c>
    </row>
    <row customHeight="1" ht="17.25">
      <c s="76">
        <v>20803</v>
      </c>
      <c s="91" t="s">
        <v>1418</v>
      </c>
      <c s="293">
        <f>SUM(C590:C596)</f>
        <v>6364</v>
      </c>
    </row>
    <row customHeight="1" ht="17.25">
      <c s="76">
        <v>2080301</v>
      </c>
      <c s="93" t="s">
        <v>1419</v>
      </c>
      <c s="297">
        <v>2674</v>
      </c>
    </row>
    <row customHeight="1" ht="17.25">
      <c s="76">
        <v>2080302</v>
      </c>
      <c s="93" t="s">
        <v>1420</v>
      </c>
      <c s="297"/>
    </row>
    <row customHeight="1" ht="17.25">
      <c s="76">
        <v>2080303</v>
      </c>
      <c s="93" t="s">
        <v>1421</v>
      </c>
      <c s="297"/>
    </row>
    <row customHeight="1" ht="17.25">
      <c s="76">
        <v>2080304</v>
      </c>
      <c s="93" t="s">
        <v>1422</v>
      </c>
      <c s="297"/>
    </row>
    <row customHeight="1" ht="17.25">
      <c s="76">
        <v>2080305</v>
      </c>
      <c s="93" t="s">
        <v>1423</v>
      </c>
      <c s="297"/>
    </row>
    <row customHeight="1" ht="17.25">
      <c s="76">
        <v>2080306</v>
      </c>
      <c s="93" t="s">
        <v>1424</v>
      </c>
      <c s="297">
        <v>3690</v>
      </c>
    </row>
    <row customHeight="1" ht="17.25">
      <c s="76">
        <v>2080399</v>
      </c>
      <c s="93" t="s">
        <v>1425</v>
      </c>
      <c s="297"/>
    </row>
    <row customHeight="1" ht="17.25">
      <c s="76">
        <v>20804</v>
      </c>
      <c s="91" t="s">
        <v>1426</v>
      </c>
      <c s="293">
        <f>SUM(C598)</f>
        <v>0</v>
      </c>
    </row>
    <row customHeight="1" ht="17.25">
      <c s="76">
        <v>2080499</v>
      </c>
      <c s="93" t="s">
        <v>1427</v>
      </c>
      <c s="301"/>
    </row>
    <row customHeight="1" ht="17.25">
      <c s="76">
        <v>20805</v>
      </c>
      <c s="91" t="s">
        <v>1428</v>
      </c>
      <c s="293">
        <f>SUM(C600:C603)</f>
        <v>6458</v>
      </c>
    </row>
    <row customHeight="1" ht="17.25">
      <c s="76">
        <v>2080501</v>
      </c>
      <c s="93" t="s">
        <v>1429</v>
      </c>
      <c s="318">
        <v>6458</v>
      </c>
    </row>
    <row customHeight="1" ht="17.25">
      <c s="76">
        <v>2080502</v>
      </c>
      <c s="93" t="s">
        <v>1430</v>
      </c>
      <c s="297"/>
    </row>
    <row customHeight="1" ht="17.25">
      <c s="76">
        <v>2080503</v>
      </c>
      <c s="93" t="s">
        <v>1431</v>
      </c>
      <c s="297"/>
    </row>
    <row customHeight="1" ht="17.25">
      <c s="76">
        <v>2080599</v>
      </c>
      <c s="93" t="s">
        <v>1432</v>
      </c>
      <c s="297"/>
    </row>
    <row customHeight="1" ht="17.25">
      <c s="76">
        <v>20806</v>
      </c>
      <c s="91" t="s">
        <v>1433</v>
      </c>
      <c s="293">
        <f>SUM(C605:C607)</f>
        <v>57</v>
      </c>
    </row>
    <row customHeight="1" ht="17.25">
      <c s="76">
        <v>2080601</v>
      </c>
      <c s="93" t="s">
        <v>1434</v>
      </c>
      <c s="297">
        <v>57</v>
      </c>
    </row>
    <row customHeight="1" ht="17.25">
      <c s="76">
        <v>2080602</v>
      </c>
      <c s="93" t="s">
        <v>1435</v>
      </c>
      <c s="297"/>
    </row>
    <row customHeight="1" ht="17.25">
      <c s="76">
        <v>2080699</v>
      </c>
      <c s="93" t="s">
        <v>1436</v>
      </c>
      <c s="297"/>
    </row>
    <row customHeight="1" ht="17.25">
      <c s="76">
        <v>20807</v>
      </c>
      <c s="91" t="s">
        <v>1437</v>
      </c>
      <c s="293">
        <f>SUM(C609:C618)</f>
        <v>1597</v>
      </c>
    </row>
    <row customHeight="1" ht="17.25">
      <c s="76">
        <v>2080701</v>
      </c>
      <c s="93" t="s">
        <v>1438</v>
      </c>
      <c s="297">
        <v>70</v>
      </c>
    </row>
    <row customHeight="1" ht="17.25">
      <c s="76">
        <v>2080702</v>
      </c>
      <c s="93" t="s">
        <v>1439</v>
      </c>
      <c s="297"/>
    </row>
    <row customHeight="1" ht="17.25">
      <c s="76">
        <v>2080703</v>
      </c>
      <c s="93" t="s">
        <v>1440</v>
      </c>
      <c s="297"/>
    </row>
    <row customHeight="1" ht="17.25">
      <c s="76">
        <v>2080704</v>
      </c>
      <c s="93" t="s">
        <v>1441</v>
      </c>
      <c s="297"/>
    </row>
    <row customHeight="1" ht="17.25">
      <c s="76">
        <v>2080705</v>
      </c>
      <c s="93" t="s">
        <v>1442</v>
      </c>
      <c s="297"/>
    </row>
    <row customHeight="1" ht="17.25">
      <c s="76">
        <v>2080706</v>
      </c>
      <c s="93" t="s">
        <v>1443</v>
      </c>
      <c s="297"/>
    </row>
    <row customHeight="1" ht="17.25">
      <c s="76">
        <v>2080707</v>
      </c>
      <c s="93" t="s">
        <v>1444</v>
      </c>
      <c s="297"/>
    </row>
    <row customHeight="1" ht="17.25">
      <c s="76">
        <v>2080709</v>
      </c>
      <c s="93" t="s">
        <v>1445</v>
      </c>
      <c s="297"/>
    </row>
    <row customHeight="1" ht="17.25">
      <c s="76">
        <v>2080710</v>
      </c>
      <c s="93" t="s">
        <v>1446</v>
      </c>
      <c s="297"/>
    </row>
    <row customHeight="1" ht="17.25">
      <c s="76">
        <v>2080799</v>
      </c>
      <c s="93" t="s">
        <v>1447</v>
      </c>
      <c s="297">
        <v>1527</v>
      </c>
    </row>
    <row customHeight="1" ht="17.25">
      <c s="76">
        <v>20808</v>
      </c>
      <c s="91" t="s">
        <v>1448</v>
      </c>
      <c s="293">
        <f>SUM(C620:C625)</f>
        <v>1374</v>
      </c>
    </row>
    <row customHeight="1" ht="17.25">
      <c s="76">
        <v>2080801</v>
      </c>
      <c s="93" t="s">
        <v>1449</v>
      </c>
      <c s="297">
        <v>161</v>
      </c>
    </row>
    <row customHeight="1" ht="17.25">
      <c s="76">
        <v>2080802</v>
      </c>
      <c s="93" t="s">
        <v>1450</v>
      </c>
      <c s="297"/>
    </row>
    <row customHeight="1" ht="17.25">
      <c s="76">
        <v>2080803</v>
      </c>
      <c s="93" t="s">
        <v>1451</v>
      </c>
      <c s="297">
        <v>1106</v>
      </c>
    </row>
    <row customHeight="1" ht="17.25">
      <c s="76">
        <v>2080804</v>
      </c>
      <c s="93" t="s">
        <v>1452</v>
      </c>
      <c s="297"/>
    </row>
    <row customHeight="1" ht="17.25">
      <c s="76">
        <v>2080805</v>
      </c>
      <c s="93" t="s">
        <v>1453</v>
      </c>
      <c s="297">
        <v>1</v>
      </c>
    </row>
    <row customHeight="1" ht="17.25">
      <c s="76">
        <v>2080899</v>
      </c>
      <c s="93" t="s">
        <v>1454</v>
      </c>
      <c s="297">
        <v>106</v>
      </c>
    </row>
    <row customHeight="1" ht="17.25">
      <c s="76">
        <v>20809</v>
      </c>
      <c s="91" t="s">
        <v>1455</v>
      </c>
      <c s="293">
        <f>SUM(C627:C630)</f>
        <v>75</v>
      </c>
    </row>
    <row customHeight="1" ht="17.25">
      <c s="76">
        <v>2080901</v>
      </c>
      <c s="93" t="s">
        <v>1456</v>
      </c>
      <c s="297">
        <v>43</v>
      </c>
    </row>
    <row customHeight="1" ht="17.25">
      <c s="76">
        <v>2080902</v>
      </c>
      <c s="93" t="s">
        <v>1457</v>
      </c>
      <c s="297">
        <v>7</v>
      </c>
    </row>
    <row customHeight="1" ht="17.25">
      <c s="76">
        <v>2080903</v>
      </c>
      <c s="93" t="s">
        <v>1458</v>
      </c>
      <c s="297"/>
    </row>
    <row customHeight="1" ht="17.25">
      <c s="76">
        <v>2080999</v>
      </c>
      <c s="93" t="s">
        <v>1459</v>
      </c>
      <c s="297">
        <v>25</v>
      </c>
    </row>
    <row customHeight="1" ht="17.25">
      <c s="76">
        <v>20810</v>
      </c>
      <c s="91" t="s">
        <v>1460</v>
      </c>
      <c s="293">
        <f>SUM(C632:C637)</f>
        <v>48</v>
      </c>
    </row>
    <row customHeight="1" ht="17.25">
      <c s="76">
        <v>2081001</v>
      </c>
      <c s="93" t="s">
        <v>1461</v>
      </c>
      <c s="297">
        <v>41</v>
      </c>
    </row>
    <row customHeight="1" ht="17.25">
      <c s="76">
        <v>2081002</v>
      </c>
      <c s="93" t="s">
        <v>1462</v>
      </c>
      <c s="297">
        <v>1</v>
      </c>
    </row>
    <row customHeight="1" ht="17.25">
      <c s="76">
        <v>2081003</v>
      </c>
      <c s="93" t="s">
        <v>1463</v>
      </c>
      <c s="297"/>
    </row>
    <row customHeight="1" ht="17.25">
      <c s="76">
        <v>2081004</v>
      </c>
      <c s="93" t="s">
        <v>1464</v>
      </c>
      <c s="297"/>
    </row>
    <row customHeight="1" ht="17.25">
      <c s="76">
        <v>2081005</v>
      </c>
      <c s="93" t="s">
        <v>1465</v>
      </c>
      <c s="297"/>
    </row>
    <row customHeight="1" ht="17.25">
      <c s="76">
        <v>2081099</v>
      </c>
      <c s="93" t="s">
        <v>1466</v>
      </c>
      <c s="297">
        <v>6</v>
      </c>
    </row>
    <row customHeight="1" ht="17.25">
      <c s="76">
        <v>20811</v>
      </c>
      <c s="91" t="s">
        <v>1467</v>
      </c>
      <c s="293">
        <f>SUM(C639:C645)</f>
        <v>73</v>
      </c>
    </row>
    <row customHeight="1" ht="17.25">
      <c s="76">
        <v>2081101</v>
      </c>
      <c s="93" t="s">
        <v>1002</v>
      </c>
      <c s="297">
        <v>54</v>
      </c>
    </row>
    <row customHeight="1" ht="17.25">
      <c s="76">
        <v>2081102</v>
      </c>
      <c s="93" t="s">
        <v>1003</v>
      </c>
      <c s="297"/>
    </row>
    <row customHeight="1" ht="17.25">
      <c s="76">
        <v>2081103</v>
      </c>
      <c s="93" t="s">
        <v>1004</v>
      </c>
      <c s="297"/>
    </row>
    <row customHeight="1" ht="17.25">
      <c s="76">
        <v>2081104</v>
      </c>
      <c s="93" t="s">
        <v>1468</v>
      </c>
      <c s="297">
        <v>1</v>
      </c>
    </row>
    <row customHeight="1" ht="17.25">
      <c s="76">
        <v>2081105</v>
      </c>
      <c s="93" t="s">
        <v>1469</v>
      </c>
      <c s="297">
        <v>9</v>
      </c>
    </row>
    <row customHeight="1" ht="17.25">
      <c s="76">
        <v>2081106</v>
      </c>
      <c s="93" t="s">
        <v>1470</v>
      </c>
      <c s="297"/>
    </row>
    <row customHeight="1" ht="17.25">
      <c s="76">
        <v>2081199</v>
      </c>
      <c s="93" t="s">
        <v>1471</v>
      </c>
      <c s="297">
        <v>9</v>
      </c>
    </row>
    <row customHeight="1" ht="17.25">
      <c s="76">
        <v>20812</v>
      </c>
      <c s="91" t="s">
        <v>1472</v>
      </c>
      <c s="297">
        <v>1037</v>
      </c>
    </row>
    <row customHeight="1" ht="17.25">
      <c s="76">
        <v>20813</v>
      </c>
      <c s="91" t="s">
        <v>1473</v>
      </c>
      <c s="293">
        <f>SUM(C648:C649)</f>
        <v>0</v>
      </c>
    </row>
    <row customHeight="1" ht="17.25">
      <c s="76">
        <v>2081301</v>
      </c>
      <c s="93" t="s">
        <v>1474</v>
      </c>
      <c s="297"/>
    </row>
    <row customHeight="1" ht="17.25">
      <c s="76">
        <v>2081399</v>
      </c>
      <c s="93" t="s">
        <v>1475</v>
      </c>
      <c s="297"/>
    </row>
    <row customHeight="1" ht="17.25">
      <c s="76">
        <v>20815</v>
      </c>
      <c s="91" t="s">
        <v>1476</v>
      </c>
      <c s="293">
        <f>SUM(C651:C654)</f>
        <v>422</v>
      </c>
    </row>
    <row customHeight="1" ht="17.25">
      <c s="76">
        <v>2081501</v>
      </c>
      <c s="93" t="s">
        <v>1477</v>
      </c>
      <c s="297">
        <v>387</v>
      </c>
    </row>
    <row customHeight="1" ht="17.25">
      <c s="76">
        <v>2081502</v>
      </c>
      <c s="93" t="s">
        <v>1478</v>
      </c>
      <c s="297"/>
    </row>
    <row customHeight="1" ht="17.25">
      <c s="76">
        <v>2081503</v>
      </c>
      <c s="93" t="s">
        <v>1479</v>
      </c>
      <c s="297">
        <v>35</v>
      </c>
    </row>
    <row customHeight="1" ht="17.25">
      <c s="76">
        <v>2081599</v>
      </c>
      <c s="93" t="s">
        <v>1480</v>
      </c>
      <c s="297"/>
    </row>
    <row customHeight="1" ht="17.25">
      <c s="76">
        <v>20816</v>
      </c>
      <c s="91" t="s">
        <v>1481</v>
      </c>
      <c s="293">
        <f>SUM(C656:C659)</f>
        <v>2</v>
      </c>
    </row>
    <row customHeight="1" ht="17.25">
      <c s="76">
        <v>2081601</v>
      </c>
      <c s="93" t="s">
        <v>1002</v>
      </c>
      <c s="297">
        <v>2</v>
      </c>
    </row>
    <row customHeight="1" ht="17.25">
      <c s="76">
        <v>2081602</v>
      </c>
      <c s="93" t="s">
        <v>1003</v>
      </c>
      <c s="297"/>
    </row>
    <row customHeight="1" ht="17.25">
      <c s="76">
        <v>2081603</v>
      </c>
      <c s="93" t="s">
        <v>1004</v>
      </c>
      <c s="297"/>
    </row>
    <row customHeight="1" ht="17.25">
      <c s="76">
        <v>2081699</v>
      </c>
      <c s="93" t="s">
        <v>1482</v>
      </c>
      <c s="297"/>
    </row>
    <row customHeight="1" ht="17.25">
      <c s="76">
        <v>20817</v>
      </c>
      <c s="91" t="s">
        <v>1483</v>
      </c>
      <c s="297">
        <v>1011</v>
      </c>
    </row>
    <row customHeight="1" ht="17.25">
      <c s="76">
        <v>20818</v>
      </c>
      <c s="91" t="s">
        <v>1484</v>
      </c>
      <c s="293">
        <f>SUM(C662:C663)</f>
        <v>312</v>
      </c>
    </row>
    <row customHeight="1" ht="17.25">
      <c s="111">
        <v>2081801</v>
      </c>
      <c s="112" t="s">
        <v>1485</v>
      </c>
      <c s="297">
        <v>208</v>
      </c>
    </row>
    <row customHeight="1" ht="17.25">
      <c s="76">
        <v>2081899</v>
      </c>
      <c s="76" t="s">
        <v>1486</v>
      </c>
      <c s="320">
        <v>104</v>
      </c>
    </row>
    <row customHeight="1" ht="17.25">
      <c s="76">
        <v>20824</v>
      </c>
      <c s="194" t="s">
        <v>1487</v>
      </c>
      <c s="322">
        <f>SUM(C665:C666)</f>
        <v>0</v>
      </c>
    </row>
    <row customHeight="1" ht="17.25">
      <c s="76">
        <v>2082401</v>
      </c>
      <c s="55" t="s">
        <v>1488</v>
      </c>
      <c s="323"/>
    </row>
    <row customHeight="1" ht="17.25">
      <c s="76">
        <v>2082402</v>
      </c>
      <c s="55" t="s">
        <v>1489</v>
      </c>
      <c s="324"/>
    </row>
    <row customHeight="1" ht="17.25">
      <c s="113">
        <v>20899</v>
      </c>
      <c s="114" t="s">
        <v>1490</v>
      </c>
      <c s="297">
        <v>5</v>
      </c>
    </row>
    <row customHeight="1" ht="17.25">
      <c s="76">
        <v>210</v>
      </c>
      <c s="91" t="s">
        <v>1491</v>
      </c>
      <c s="293">
        <f>SUM(C669,C674,C687,C691,C703,C713,C716,C730)</f>
        <v>11111</v>
      </c>
    </row>
    <row customHeight="1" ht="17.25">
      <c s="76">
        <v>21001</v>
      </c>
      <c s="91" t="s">
        <v>1492</v>
      </c>
      <c s="293">
        <f>SUM(C670:C673)</f>
        <v>195</v>
      </c>
    </row>
    <row customHeight="1" ht="17.25">
      <c s="76">
        <v>2100101</v>
      </c>
      <c s="93" t="s">
        <v>1002</v>
      </c>
      <c s="297">
        <v>143</v>
      </c>
    </row>
    <row customHeight="1" ht="17.25">
      <c s="76">
        <v>2100102</v>
      </c>
      <c s="93" t="s">
        <v>1003</v>
      </c>
      <c s="297"/>
    </row>
    <row customHeight="1" ht="17.25">
      <c s="76">
        <v>2100103</v>
      </c>
      <c s="93" t="s">
        <v>1004</v>
      </c>
      <c s="297"/>
    </row>
    <row customHeight="1" ht="17.25">
      <c s="76">
        <v>2100199</v>
      </c>
      <c s="93" t="s">
        <v>1493</v>
      </c>
      <c s="297">
        <v>52</v>
      </c>
    </row>
    <row customHeight="1" ht="17.25">
      <c s="76">
        <v>21002</v>
      </c>
      <c s="91" t="s">
        <v>1494</v>
      </c>
      <c s="293">
        <f>SUM(C675:C686)</f>
        <v>2620</v>
      </c>
    </row>
    <row customHeight="1" ht="17.25">
      <c s="76">
        <v>2100201</v>
      </c>
      <c s="93" t="s">
        <v>1495</v>
      </c>
      <c s="297">
        <v>2576</v>
      </c>
    </row>
    <row customHeight="1" ht="17.25">
      <c s="76">
        <v>2100202</v>
      </c>
      <c s="93" t="s">
        <v>1496</v>
      </c>
      <c s="297">
        <v>44</v>
      </c>
    </row>
    <row customHeight="1" ht="17.25">
      <c s="76">
        <v>2100203</v>
      </c>
      <c s="93" t="s">
        <v>1497</v>
      </c>
      <c s="297"/>
    </row>
    <row customHeight="1" ht="17.25">
      <c s="76">
        <v>2100204</v>
      </c>
      <c s="93" t="s">
        <v>1498</v>
      </c>
      <c s="297"/>
    </row>
    <row customHeight="1" ht="17.25">
      <c s="76">
        <v>2100205</v>
      </c>
      <c s="93" t="s">
        <v>1499</v>
      </c>
      <c s="297"/>
    </row>
    <row customHeight="1" ht="17.25">
      <c s="76">
        <v>2100206</v>
      </c>
      <c s="93" t="s">
        <v>1500</v>
      </c>
      <c s="297"/>
    </row>
    <row customHeight="1" ht="17.25">
      <c s="76">
        <v>2100207</v>
      </c>
      <c s="93" t="s">
        <v>1501</v>
      </c>
      <c s="297"/>
    </row>
    <row customHeight="1" ht="17.25">
      <c s="76">
        <v>2100208</v>
      </c>
      <c s="93" t="s">
        <v>1502</v>
      </c>
      <c s="297"/>
    </row>
    <row customHeight="1" ht="17.25">
      <c s="76">
        <v>2100209</v>
      </c>
      <c s="93" t="s">
        <v>1503</v>
      </c>
      <c s="297"/>
    </row>
    <row customHeight="1" ht="17.25">
      <c s="76">
        <v>2100210</v>
      </c>
      <c s="93" t="s">
        <v>1504</v>
      </c>
      <c s="297"/>
    </row>
    <row customHeight="1" ht="17.25">
      <c s="76">
        <v>2100211</v>
      </c>
      <c s="93" t="s">
        <v>1505</v>
      </c>
      <c s="297"/>
    </row>
    <row customHeight="1" ht="17.25">
      <c s="76">
        <v>2100299</v>
      </c>
      <c s="93" t="s">
        <v>1506</v>
      </c>
      <c s="297"/>
    </row>
    <row customHeight="1" ht="17.25">
      <c s="76">
        <v>21003</v>
      </c>
      <c s="91" t="s">
        <v>1507</v>
      </c>
      <c s="293">
        <f>SUM(C688:C690)</f>
        <v>1494</v>
      </c>
    </row>
    <row customHeight="1" ht="17.25">
      <c s="76">
        <v>2100301</v>
      </c>
      <c s="93" t="s">
        <v>1508</v>
      </c>
      <c s="297">
        <v>25</v>
      </c>
    </row>
    <row customHeight="1" ht="17.25">
      <c s="76">
        <v>2100302</v>
      </c>
      <c s="93" t="s">
        <v>1509</v>
      </c>
      <c s="297">
        <v>895</v>
      </c>
    </row>
    <row customHeight="1" ht="17.25">
      <c s="76">
        <v>2100399</v>
      </c>
      <c s="93" t="s">
        <v>1510</v>
      </c>
      <c s="297">
        <v>574</v>
      </c>
    </row>
    <row customHeight="1" ht="17.25">
      <c s="76">
        <v>21004</v>
      </c>
      <c s="91" t="s">
        <v>1511</v>
      </c>
      <c s="293">
        <f>SUM(C692:C702)</f>
        <v>1456</v>
      </c>
    </row>
    <row customHeight="1" ht="17.25">
      <c s="76">
        <v>2100401</v>
      </c>
      <c s="93" t="s">
        <v>1512</v>
      </c>
      <c s="297">
        <v>154</v>
      </c>
    </row>
    <row customHeight="1" ht="17.25">
      <c s="76">
        <v>2100402</v>
      </c>
      <c s="93" t="s">
        <v>1513</v>
      </c>
      <c s="297">
        <v>100</v>
      </c>
    </row>
    <row customHeight="1" ht="17.25">
      <c s="76">
        <v>2100403</v>
      </c>
      <c s="93" t="s">
        <v>1514</v>
      </c>
      <c s="297">
        <v>274</v>
      </c>
    </row>
    <row customHeight="1" ht="17.25">
      <c s="76">
        <v>2100404</v>
      </c>
      <c s="93" t="s">
        <v>1515</v>
      </c>
      <c s="297"/>
    </row>
    <row customHeight="1" ht="17.25">
      <c s="76">
        <v>2100405</v>
      </c>
      <c s="93" t="s">
        <v>1516</v>
      </c>
      <c s="297"/>
    </row>
    <row customHeight="1" ht="17.25">
      <c s="76">
        <v>2100406</v>
      </c>
      <c s="93" t="s">
        <v>1517</v>
      </c>
      <c s="297"/>
    </row>
    <row customHeight="1" ht="17.25">
      <c s="76">
        <v>2100407</v>
      </c>
      <c s="93" t="s">
        <v>1518</v>
      </c>
      <c s="297"/>
    </row>
    <row customHeight="1" ht="17.25">
      <c s="76">
        <v>2100408</v>
      </c>
      <c s="93" t="s">
        <v>1519</v>
      </c>
      <c s="297">
        <v>612</v>
      </c>
    </row>
    <row customHeight="1" ht="17.25">
      <c s="76">
        <v>2100409</v>
      </c>
      <c s="93" t="s">
        <v>1520</v>
      </c>
      <c s="297">
        <v>316</v>
      </c>
    </row>
    <row customHeight="1" ht="17.25">
      <c s="76">
        <v>2100410</v>
      </c>
      <c s="93" t="s">
        <v>1521</v>
      </c>
      <c s="297"/>
    </row>
    <row customHeight="1" ht="17.25">
      <c s="76">
        <v>2100499</v>
      </c>
      <c s="93" t="s">
        <v>1522</v>
      </c>
      <c s="297"/>
    </row>
    <row customHeight="1" ht="17.25">
      <c s="76">
        <v>21005</v>
      </c>
      <c s="91" t="s">
        <v>1523</v>
      </c>
      <c s="293">
        <f>SUM(C704:C712)</f>
        <v>5280</v>
      </c>
    </row>
    <row customHeight="1" ht="17.25">
      <c s="76">
        <v>2100501</v>
      </c>
      <c s="93" t="s">
        <v>1524</v>
      </c>
      <c s="297">
        <v>745</v>
      </c>
    </row>
    <row customHeight="1" ht="17.25">
      <c s="76">
        <v>2100502</v>
      </c>
      <c s="93" t="s">
        <v>1525</v>
      </c>
      <c s="297"/>
    </row>
    <row customHeight="1" ht="17.25">
      <c s="76">
        <v>2100503</v>
      </c>
      <c s="93" t="s">
        <v>1526</v>
      </c>
      <c s="297"/>
    </row>
    <row customHeight="1" ht="17.25">
      <c s="76">
        <v>2100504</v>
      </c>
      <c s="93" t="s">
        <v>1527</v>
      </c>
      <c s="297">
        <v>78</v>
      </c>
    </row>
    <row customHeight="1" ht="17.25">
      <c s="76">
        <v>2100505</v>
      </c>
      <c s="93" t="s">
        <v>1528</v>
      </c>
      <c s="297">
        <v>99</v>
      </c>
    </row>
    <row customHeight="1" ht="17.25">
      <c s="76">
        <v>2100506</v>
      </c>
      <c s="93" t="s">
        <v>1529</v>
      </c>
      <c s="297">
        <v>3510</v>
      </c>
    </row>
    <row customHeight="1" ht="17.25">
      <c s="76">
        <v>2100507</v>
      </c>
      <c s="93" t="s">
        <v>1530</v>
      </c>
      <c s="297">
        <v>212</v>
      </c>
    </row>
    <row customHeight="1" ht="17.25">
      <c s="76">
        <v>2100508</v>
      </c>
      <c s="93" t="s">
        <v>1531</v>
      </c>
      <c s="297">
        <v>260</v>
      </c>
    </row>
    <row customHeight="1" ht="17.25">
      <c s="76">
        <v>2100599</v>
      </c>
      <c s="93" t="s">
        <v>1532</v>
      </c>
      <c s="297">
        <v>376</v>
      </c>
    </row>
    <row customHeight="1" ht="17.25">
      <c s="76">
        <v>21006</v>
      </c>
      <c s="91" t="s">
        <v>1533</v>
      </c>
      <c s="293">
        <f>SUM(C714:C715)</f>
        <v>25</v>
      </c>
    </row>
    <row customHeight="1" ht="17.25">
      <c s="76">
        <v>2100601</v>
      </c>
      <c s="93" t="s">
        <v>1534</v>
      </c>
      <c s="297">
        <v>3</v>
      </c>
    </row>
    <row customHeight="1" ht="17.25">
      <c s="76">
        <v>2100699</v>
      </c>
      <c s="93" t="s">
        <v>1535</v>
      </c>
      <c s="297">
        <v>22</v>
      </c>
    </row>
    <row customHeight="1" ht="17.25">
      <c s="76">
        <v>21010</v>
      </c>
      <c s="91" t="s">
        <v>1536</v>
      </c>
      <c s="293">
        <f>SUM(C717:C729)</f>
        <v>14</v>
      </c>
    </row>
    <row customHeight="1" ht="17.25">
      <c s="76">
        <v>2101001</v>
      </c>
      <c s="93" t="s">
        <v>1002</v>
      </c>
      <c s="297"/>
    </row>
    <row customHeight="1" ht="17.25">
      <c s="76">
        <v>2101002</v>
      </c>
      <c s="93" t="s">
        <v>1003</v>
      </c>
      <c s="297"/>
    </row>
    <row customHeight="1" ht="17.25">
      <c s="76">
        <v>2101003</v>
      </c>
      <c s="93" t="s">
        <v>1004</v>
      </c>
      <c s="297"/>
    </row>
    <row customHeight="1" ht="17.25">
      <c s="76">
        <v>2101004</v>
      </c>
      <c s="93" t="s">
        <v>1537</v>
      </c>
      <c s="297"/>
    </row>
    <row customHeight="1" ht="17.25">
      <c s="76">
        <v>2101005</v>
      </c>
      <c s="93" t="s">
        <v>1538</v>
      </c>
      <c s="297"/>
    </row>
    <row customHeight="1" ht="17.25">
      <c s="76">
        <v>2101006</v>
      </c>
      <c s="93" t="s">
        <v>1539</v>
      </c>
      <c s="297"/>
    </row>
    <row customHeight="1" ht="17.25">
      <c s="76">
        <v>2101007</v>
      </c>
      <c s="93" t="s">
        <v>1540</v>
      </c>
      <c s="297"/>
    </row>
    <row customHeight="1" ht="17.25">
      <c s="76">
        <v>2101008</v>
      </c>
      <c s="93" t="s">
        <v>1541</v>
      </c>
      <c s="297"/>
    </row>
    <row customHeight="1" ht="17.25">
      <c s="76">
        <v>2101009</v>
      </c>
      <c s="93" t="s">
        <v>1542</v>
      </c>
      <c s="297"/>
    </row>
    <row customHeight="1" ht="17.25">
      <c s="76">
        <v>2101010</v>
      </c>
      <c s="93" t="s">
        <v>1543</v>
      </c>
      <c s="297"/>
    </row>
    <row customHeight="1" ht="17.25">
      <c s="76">
        <v>2101011</v>
      </c>
      <c s="93" t="s">
        <v>1544</v>
      </c>
      <c s="297">
        <v>14</v>
      </c>
    </row>
    <row customHeight="1" ht="17.25">
      <c s="76">
        <v>2101050</v>
      </c>
      <c s="93" t="s">
        <v>1011</v>
      </c>
      <c s="297"/>
    </row>
    <row customHeight="1" ht="17.25">
      <c s="76">
        <v>2101099</v>
      </c>
      <c s="93" t="s">
        <v>1545</v>
      </c>
      <c s="297"/>
    </row>
    <row customHeight="1" ht="17.25">
      <c s="76">
        <v>21099</v>
      </c>
      <c s="91" t="s">
        <v>1546</v>
      </c>
      <c s="297">
        <v>27</v>
      </c>
    </row>
    <row customHeight="1" ht="17.25">
      <c s="76">
        <v>211</v>
      </c>
      <c s="91" t="s">
        <v>1547</v>
      </c>
      <c s="293">
        <f>SUM(C732,C741,C745,C754,C760,C768,C775,C781,C787:C789,C795:C797,C811)</f>
        <v>2329</v>
      </c>
    </row>
    <row customHeight="1" ht="17.25">
      <c s="76">
        <v>21101</v>
      </c>
      <c s="91" t="s">
        <v>1548</v>
      </c>
      <c s="293">
        <f>SUM(C733:C740)</f>
        <v>144</v>
      </c>
    </row>
    <row customHeight="1" ht="17.25">
      <c s="76">
        <v>2110101</v>
      </c>
      <c s="93" t="s">
        <v>1002</v>
      </c>
      <c s="297">
        <v>144</v>
      </c>
    </row>
    <row customHeight="1" ht="17.25">
      <c s="76">
        <v>2110102</v>
      </c>
      <c s="93" t="s">
        <v>1003</v>
      </c>
      <c s="297"/>
    </row>
    <row customHeight="1" ht="17.25">
      <c s="76">
        <v>2110103</v>
      </c>
      <c s="93" t="s">
        <v>1004</v>
      </c>
      <c s="297"/>
    </row>
    <row customHeight="1" ht="17.25">
      <c s="76">
        <v>2110104</v>
      </c>
      <c s="93" t="s">
        <v>1549</v>
      </c>
      <c s="297"/>
    </row>
    <row customHeight="1" ht="17.25">
      <c s="76">
        <v>2110105</v>
      </c>
      <c s="93" t="s">
        <v>1550</v>
      </c>
      <c s="297"/>
    </row>
    <row customHeight="1" ht="17.25">
      <c s="76">
        <v>2110106</v>
      </c>
      <c s="93" t="s">
        <v>1551</v>
      </c>
      <c s="297"/>
    </row>
    <row customHeight="1" ht="17.25">
      <c s="76">
        <v>2110107</v>
      </c>
      <c s="93" t="s">
        <v>1552</v>
      </c>
      <c s="297"/>
    </row>
    <row customHeight="1" ht="17.25">
      <c s="76">
        <v>2110199</v>
      </c>
      <c s="93" t="s">
        <v>1553</v>
      </c>
      <c s="297"/>
    </row>
    <row customHeight="1" ht="17.25">
      <c s="76">
        <v>21102</v>
      </c>
      <c s="91" t="s">
        <v>1554</v>
      </c>
      <c s="293">
        <f>SUM(C742:C744)</f>
        <v>0</v>
      </c>
    </row>
    <row customHeight="1" ht="17.25">
      <c s="76">
        <v>2110203</v>
      </c>
      <c s="93" t="s">
        <v>1555</v>
      </c>
      <c s="297"/>
    </row>
    <row customHeight="1" ht="17.25">
      <c s="76">
        <v>2110204</v>
      </c>
      <c s="93" t="s">
        <v>1556</v>
      </c>
      <c s="297"/>
    </row>
    <row customHeight="1" ht="17.25">
      <c s="76">
        <v>2110299</v>
      </c>
      <c s="93" t="s">
        <v>1557</v>
      </c>
      <c s="297"/>
    </row>
    <row customHeight="1" ht="17.25">
      <c s="76">
        <v>21103</v>
      </c>
      <c s="91" t="s">
        <v>1558</v>
      </c>
      <c s="293">
        <f>SUM(C746:C753)</f>
        <v>203</v>
      </c>
    </row>
    <row customHeight="1" ht="17.25">
      <c s="76">
        <v>2110301</v>
      </c>
      <c s="93" t="s">
        <v>1559</v>
      </c>
      <c s="297"/>
    </row>
    <row customHeight="1" ht="17.25">
      <c s="76">
        <v>2110302</v>
      </c>
      <c s="93" t="s">
        <v>1560</v>
      </c>
      <c s="297"/>
    </row>
    <row customHeight="1" ht="17.25">
      <c s="76">
        <v>2110303</v>
      </c>
      <c s="93" t="s">
        <v>1561</v>
      </c>
      <c s="297"/>
    </row>
    <row customHeight="1" ht="17.25">
      <c s="76">
        <v>2110304</v>
      </c>
      <c s="93" t="s">
        <v>1562</v>
      </c>
      <c s="297"/>
    </row>
    <row customHeight="1" ht="17.25">
      <c s="76">
        <v>2110305</v>
      </c>
      <c s="93" t="s">
        <v>1563</v>
      </c>
      <c s="297"/>
    </row>
    <row customHeight="1" ht="17.25">
      <c s="76">
        <v>2110306</v>
      </c>
      <c s="93" t="s">
        <v>1564</v>
      </c>
      <c s="297"/>
    </row>
    <row customHeight="1" ht="17.25">
      <c s="76">
        <v>2110307</v>
      </c>
      <c s="93" t="s">
        <v>1565</v>
      </c>
      <c s="297">
        <v>203</v>
      </c>
    </row>
    <row customHeight="1" ht="17.25">
      <c s="76">
        <v>2110399</v>
      </c>
      <c s="93" t="s">
        <v>1566</v>
      </c>
      <c s="297"/>
    </row>
    <row customHeight="1" ht="17.25">
      <c s="76">
        <v>21104</v>
      </c>
      <c s="91" t="s">
        <v>1567</v>
      </c>
      <c s="293">
        <f>SUM(C755:C759)</f>
        <v>0</v>
      </c>
    </row>
    <row customHeight="1" ht="17.25">
      <c s="76">
        <v>2110401</v>
      </c>
      <c s="93" t="s">
        <v>1568</v>
      </c>
      <c s="297"/>
    </row>
    <row customHeight="1" ht="17.25">
      <c s="76">
        <v>2110402</v>
      </c>
      <c s="93" t="s">
        <v>1569</v>
      </c>
      <c s="297"/>
    </row>
    <row customHeight="1" ht="17.25">
      <c s="76">
        <v>2110403</v>
      </c>
      <c s="93" t="s">
        <v>1570</v>
      </c>
      <c s="297"/>
    </row>
    <row customHeight="1" ht="17.25">
      <c s="76">
        <v>2110404</v>
      </c>
      <c s="93" t="s">
        <v>1571</v>
      </c>
      <c s="297"/>
    </row>
    <row customHeight="1" ht="17.25">
      <c s="76">
        <v>2110499</v>
      </c>
      <c s="93" t="s">
        <v>1572</v>
      </c>
      <c s="297"/>
    </row>
    <row customHeight="1" ht="17.25">
      <c s="76">
        <v>21105</v>
      </c>
      <c s="91" t="s">
        <v>1573</v>
      </c>
      <c s="293">
        <f>SUM(C761:C767)</f>
        <v>0</v>
      </c>
    </row>
    <row customHeight="1" ht="17.25">
      <c s="76">
        <v>2110501</v>
      </c>
      <c s="93" t="s">
        <v>1574</v>
      </c>
      <c s="297"/>
    </row>
    <row customHeight="1" ht="17.25">
      <c s="76">
        <v>2110502</v>
      </c>
      <c s="93" t="s">
        <v>1575</v>
      </c>
      <c s="297"/>
    </row>
    <row customHeight="1" ht="17.25">
      <c s="76">
        <v>2110503</v>
      </c>
      <c s="93" t="s">
        <v>1576</v>
      </c>
      <c s="297"/>
    </row>
    <row customHeight="1" ht="17.25">
      <c s="76">
        <v>2110504</v>
      </c>
      <c s="93" t="s">
        <v>1577</v>
      </c>
      <c s="297"/>
    </row>
    <row customHeight="1" ht="17.25">
      <c s="76">
        <v>2110505</v>
      </c>
      <c s="93" t="s">
        <v>1578</v>
      </c>
      <c s="297"/>
    </row>
    <row customHeight="1" ht="17.25">
      <c s="76">
        <v>2110506</v>
      </c>
      <c s="93" t="s">
        <v>1579</v>
      </c>
      <c s="297"/>
    </row>
    <row customHeight="1" ht="17.25">
      <c s="76">
        <v>2110599</v>
      </c>
      <c s="93" t="s">
        <v>1580</v>
      </c>
      <c s="297"/>
    </row>
    <row customHeight="1" ht="17.25">
      <c s="76">
        <v>21106</v>
      </c>
      <c s="91" t="s">
        <v>1581</v>
      </c>
      <c s="293">
        <f>SUM(C769:C774)</f>
        <v>1479</v>
      </c>
    </row>
    <row customHeight="1" ht="17.25">
      <c s="76">
        <v>2110601</v>
      </c>
      <c s="93" t="s">
        <v>1582</v>
      </c>
      <c s="297"/>
    </row>
    <row customHeight="1" ht="17.25">
      <c s="76">
        <v>2110602</v>
      </c>
      <c s="93" t="s">
        <v>1583</v>
      </c>
      <c s="297">
        <v>637</v>
      </c>
    </row>
    <row customHeight="1" ht="17.25">
      <c s="76">
        <v>2110603</v>
      </c>
      <c s="93" t="s">
        <v>1584</v>
      </c>
      <c s="297"/>
    </row>
    <row customHeight="1" ht="17.25">
      <c s="76">
        <v>2110604</v>
      </c>
      <c s="93" t="s">
        <v>1585</v>
      </c>
      <c s="297"/>
    </row>
    <row customHeight="1" ht="17.25">
      <c s="76">
        <v>2110605</v>
      </c>
      <c s="93" t="s">
        <v>1586</v>
      </c>
      <c s="297">
        <v>101</v>
      </c>
    </row>
    <row customHeight="1" ht="17.25">
      <c s="76">
        <v>2110699</v>
      </c>
      <c s="93" t="s">
        <v>1587</v>
      </c>
      <c s="297">
        <v>741</v>
      </c>
    </row>
    <row customHeight="1" ht="17.25">
      <c s="76">
        <v>21107</v>
      </c>
      <c s="91" t="s">
        <v>1588</v>
      </c>
      <c s="293">
        <f>SUM(C776:C780)</f>
        <v>0</v>
      </c>
    </row>
    <row customHeight="1" ht="17.25">
      <c s="76">
        <v>2110701</v>
      </c>
      <c s="93" t="s">
        <v>1589</v>
      </c>
      <c s="297"/>
    </row>
    <row customHeight="1" ht="17.25">
      <c s="76">
        <v>2110702</v>
      </c>
      <c s="93" t="s">
        <v>1590</v>
      </c>
      <c s="297"/>
    </row>
    <row customHeight="1" ht="17.25">
      <c s="76">
        <v>2110703</v>
      </c>
      <c s="93" t="s">
        <v>1591</v>
      </c>
      <c s="297"/>
    </row>
    <row customHeight="1" ht="17.25">
      <c s="76">
        <v>2110704</v>
      </c>
      <c s="93" t="s">
        <v>1592</v>
      </c>
      <c s="297"/>
    </row>
    <row customHeight="1" ht="17.25">
      <c s="76">
        <v>2110799</v>
      </c>
      <c s="93" t="s">
        <v>1593</v>
      </c>
      <c s="297"/>
    </row>
    <row customHeight="1" ht="17.25">
      <c s="76">
        <v>21108</v>
      </c>
      <c s="91" t="s">
        <v>1594</v>
      </c>
      <c s="293">
        <f>SUM(C782:C786)</f>
        <v>0</v>
      </c>
    </row>
    <row customHeight="1" ht="17.25">
      <c s="76">
        <v>2110801</v>
      </c>
      <c s="93" t="s">
        <v>1595</v>
      </c>
      <c s="297"/>
    </row>
    <row customHeight="1" ht="17.25">
      <c s="76">
        <v>2110802</v>
      </c>
      <c s="93" t="s">
        <v>1596</v>
      </c>
      <c s="297"/>
    </row>
    <row customHeight="1" ht="17.25">
      <c s="76">
        <v>2110803</v>
      </c>
      <c s="93" t="s">
        <v>1597</v>
      </c>
      <c s="297"/>
    </row>
    <row customHeight="1" ht="17.25">
      <c s="76">
        <v>2110804</v>
      </c>
      <c s="93" t="s">
        <v>1598</v>
      </c>
      <c s="297"/>
    </row>
    <row customHeight="1" ht="17.25">
      <c s="76">
        <v>2110899</v>
      </c>
      <c s="93" t="s">
        <v>1599</v>
      </c>
      <c s="297"/>
    </row>
    <row customHeight="1" ht="17.25">
      <c s="76">
        <v>21109</v>
      </c>
      <c s="91" t="s">
        <v>1600</v>
      </c>
      <c s="297"/>
    </row>
    <row customHeight="1" ht="17.25">
      <c s="76">
        <v>21110</v>
      </c>
      <c s="91" t="s">
        <v>1601</v>
      </c>
      <c s="297">
        <v>503</v>
      </c>
    </row>
    <row customHeight="1" ht="17.25">
      <c s="76">
        <v>21111</v>
      </c>
      <c s="91" t="s">
        <v>1602</v>
      </c>
      <c s="293">
        <f>SUM(C790:C794)</f>
        <v>0</v>
      </c>
    </row>
    <row customHeight="1" ht="17.25">
      <c s="76">
        <v>2111101</v>
      </c>
      <c s="93" t="s">
        <v>1603</v>
      </c>
      <c s="297"/>
    </row>
    <row customHeight="1" ht="17.25">
      <c s="76">
        <v>2111102</v>
      </c>
      <c s="93" t="s">
        <v>1604</v>
      </c>
      <c s="297"/>
    </row>
    <row customHeight="1" ht="17.25">
      <c s="76">
        <v>2111103</v>
      </c>
      <c s="93" t="s">
        <v>1605</v>
      </c>
      <c s="297"/>
    </row>
    <row customHeight="1" ht="17.25">
      <c s="76">
        <v>2111104</v>
      </c>
      <c s="93" t="s">
        <v>1606</v>
      </c>
      <c s="297"/>
    </row>
    <row customHeight="1" ht="17.25">
      <c s="76">
        <v>2111199</v>
      </c>
      <c s="93" t="s">
        <v>1607</v>
      </c>
      <c s="297"/>
    </row>
    <row customHeight="1" ht="17.25">
      <c s="76">
        <v>21112</v>
      </c>
      <c s="91" t="s">
        <v>1608</v>
      </c>
      <c s="297"/>
    </row>
    <row customHeight="1" ht="17.25">
      <c s="76">
        <v>21113</v>
      </c>
      <c s="91" t="s">
        <v>1609</v>
      </c>
      <c s="297"/>
    </row>
    <row customHeight="1" ht="17.25">
      <c s="76">
        <v>21114</v>
      </c>
      <c s="91" t="s">
        <v>1610</v>
      </c>
      <c s="293">
        <f>SUM(C798:C810)</f>
        <v>0</v>
      </c>
    </row>
    <row customHeight="1" ht="17.25">
      <c s="76">
        <v>2111401</v>
      </c>
      <c s="93" t="s">
        <v>1002</v>
      </c>
      <c s="297"/>
    </row>
    <row customHeight="1" ht="17.25">
      <c s="76">
        <v>2111402</v>
      </c>
      <c s="93" t="s">
        <v>1003</v>
      </c>
      <c s="297"/>
    </row>
    <row customHeight="1" ht="17.25">
      <c s="76">
        <v>2111403</v>
      </c>
      <c s="93" t="s">
        <v>1004</v>
      </c>
      <c s="297"/>
    </row>
    <row customHeight="1" ht="17.25">
      <c s="76">
        <v>2111404</v>
      </c>
      <c s="93" t="s">
        <v>1611</v>
      </c>
      <c s="297"/>
    </row>
    <row customHeight="1" ht="17.25">
      <c s="76">
        <v>2111405</v>
      </c>
      <c s="93" t="s">
        <v>1612</v>
      </c>
      <c s="297"/>
    </row>
    <row customHeight="1" ht="17.25">
      <c s="76">
        <v>2111406</v>
      </c>
      <c s="93" t="s">
        <v>1613</v>
      </c>
      <c s="297"/>
    </row>
    <row customHeight="1" ht="17.25">
      <c s="76">
        <v>2111407</v>
      </c>
      <c s="93" t="s">
        <v>1614</v>
      </c>
      <c s="297"/>
    </row>
    <row customHeight="1" ht="17.25">
      <c s="76">
        <v>2111408</v>
      </c>
      <c s="93" t="s">
        <v>1615</v>
      </c>
      <c s="297"/>
    </row>
    <row customHeight="1" ht="17.25">
      <c s="76">
        <v>2111409</v>
      </c>
      <c s="93" t="s">
        <v>1616</v>
      </c>
      <c s="297"/>
    </row>
    <row customHeight="1" ht="17.25">
      <c s="76">
        <v>2111410</v>
      </c>
      <c s="93" t="s">
        <v>1617</v>
      </c>
      <c s="297"/>
    </row>
    <row customHeight="1" ht="17.25">
      <c s="76">
        <v>2111411</v>
      </c>
      <c s="93" t="s">
        <v>1044</v>
      </c>
      <c s="297"/>
    </row>
    <row customHeight="1" ht="17.25">
      <c s="76">
        <v>2111450</v>
      </c>
      <c s="93" t="s">
        <v>1011</v>
      </c>
      <c s="297"/>
    </row>
    <row customHeight="1" ht="17.25">
      <c s="76">
        <v>2111499</v>
      </c>
      <c s="93" t="s">
        <v>1618</v>
      </c>
      <c s="297"/>
    </row>
    <row customHeight="1" ht="17.25">
      <c s="76">
        <v>21199</v>
      </c>
      <c s="91" t="s">
        <v>1619</v>
      </c>
      <c s="297"/>
    </row>
    <row customHeight="1" ht="17.25">
      <c s="76">
        <v>212</v>
      </c>
      <c s="91" t="s">
        <v>1620</v>
      </c>
      <c s="293">
        <f>SUM(C813,C825,C826,C829,C830,C831)</f>
        <v>2375</v>
      </c>
    </row>
    <row customHeight="1" ht="17.25">
      <c s="76">
        <v>21201</v>
      </c>
      <c s="91" t="s">
        <v>1621</v>
      </c>
      <c s="293">
        <f>SUM(C814:C824)</f>
        <v>648</v>
      </c>
    </row>
    <row customHeight="1" ht="17.25">
      <c s="76">
        <v>2120101</v>
      </c>
      <c s="93" t="s">
        <v>1002</v>
      </c>
      <c s="297">
        <v>318</v>
      </c>
    </row>
    <row customHeight="1" ht="17.25">
      <c s="76">
        <v>2120102</v>
      </c>
      <c s="93" t="s">
        <v>1003</v>
      </c>
      <c s="297"/>
    </row>
    <row customHeight="1" ht="17.25">
      <c s="76">
        <v>2120103</v>
      </c>
      <c s="93" t="s">
        <v>1004</v>
      </c>
      <c s="297"/>
    </row>
    <row customHeight="1" ht="17.25">
      <c s="76">
        <v>2120104</v>
      </c>
      <c s="93" t="s">
        <v>1622</v>
      </c>
      <c s="297">
        <v>330</v>
      </c>
    </row>
    <row customHeight="1" ht="17.25">
      <c s="76">
        <v>2120105</v>
      </c>
      <c s="93" t="s">
        <v>1623</v>
      </c>
      <c s="297"/>
    </row>
    <row customHeight="1" ht="17.25">
      <c s="76">
        <v>2120106</v>
      </c>
      <c s="93" t="s">
        <v>1624</v>
      </c>
      <c s="297"/>
    </row>
    <row customHeight="1" ht="17.25">
      <c s="76">
        <v>2120107</v>
      </c>
      <c s="93" t="s">
        <v>1625</v>
      </c>
      <c s="297"/>
    </row>
    <row customHeight="1" ht="17.25">
      <c s="76">
        <v>2120108</v>
      </c>
      <c s="93" t="s">
        <v>1626</v>
      </c>
      <c s="297"/>
    </row>
    <row customHeight="1" ht="17.25">
      <c s="76">
        <v>2120109</v>
      </c>
      <c s="93" t="s">
        <v>1627</v>
      </c>
      <c s="297"/>
    </row>
    <row customHeight="1" ht="17.25">
      <c s="76">
        <v>2120110</v>
      </c>
      <c s="93" t="s">
        <v>1628</v>
      </c>
      <c s="297"/>
    </row>
    <row customHeight="1" ht="17.25">
      <c s="76">
        <v>2120199</v>
      </c>
      <c s="93" t="s">
        <v>1629</v>
      </c>
      <c s="297"/>
    </row>
    <row customHeight="1" ht="17.25">
      <c s="76">
        <v>21202</v>
      </c>
      <c s="91" t="s">
        <v>1630</v>
      </c>
      <c s="297"/>
    </row>
    <row customHeight="1" ht="17.25">
      <c s="76">
        <v>21203</v>
      </c>
      <c s="91" t="s">
        <v>1631</v>
      </c>
      <c s="293">
        <f>SUM(C827:C828)</f>
        <v>1478</v>
      </c>
    </row>
    <row customHeight="1" ht="17.25">
      <c s="76">
        <v>2120303</v>
      </c>
      <c s="93" t="s">
        <v>1632</v>
      </c>
      <c s="297"/>
    </row>
    <row customHeight="1" ht="17.25">
      <c s="76">
        <v>2120399</v>
      </c>
      <c s="93" t="s">
        <v>1633</v>
      </c>
      <c s="297">
        <v>1478</v>
      </c>
    </row>
    <row customHeight="1" ht="17.25">
      <c s="76">
        <v>21205</v>
      </c>
      <c s="91" t="s">
        <v>1634</v>
      </c>
      <c s="297">
        <v>249</v>
      </c>
    </row>
    <row customHeight="1" ht="17.25">
      <c s="76">
        <v>21206</v>
      </c>
      <c s="91" t="s">
        <v>1635</v>
      </c>
      <c s="297"/>
    </row>
    <row customHeight="1" ht="17.25">
      <c s="76">
        <v>21299</v>
      </c>
      <c s="91" t="s">
        <v>1636</v>
      </c>
      <c s="297"/>
    </row>
    <row customHeight="1" ht="17.25">
      <c s="76">
        <v>213</v>
      </c>
      <c s="91" t="s">
        <v>1637</v>
      </c>
      <c s="293">
        <f>SUM(C833,C880,C911,C937,C948,C959,C966,C973)</f>
        <v>13853</v>
      </c>
    </row>
    <row customHeight="1" ht="17.25">
      <c s="76">
        <v>21301</v>
      </c>
      <c s="91" t="s">
        <v>1638</v>
      </c>
      <c s="293">
        <f>SUM(C834:C879)</f>
        <v>4543</v>
      </c>
    </row>
    <row customHeight="1" ht="17.25">
      <c s="76">
        <v>2130101</v>
      </c>
      <c s="93" t="s">
        <v>1002</v>
      </c>
      <c s="297">
        <v>1414</v>
      </c>
    </row>
    <row customHeight="1" ht="17.25">
      <c s="76">
        <v>2130102</v>
      </c>
      <c s="93" t="s">
        <v>1003</v>
      </c>
      <c s="297"/>
    </row>
    <row customHeight="1" ht="17.25">
      <c s="76">
        <v>2130103</v>
      </c>
      <c s="93" t="s">
        <v>1004</v>
      </c>
      <c s="297"/>
    </row>
    <row customHeight="1" ht="17.25">
      <c s="76">
        <v>2130104</v>
      </c>
      <c s="93" t="s">
        <v>1639</v>
      </c>
      <c s="297">
        <v>201</v>
      </c>
    </row>
    <row customHeight="1" ht="17.25">
      <c s="76">
        <v>2130105</v>
      </c>
      <c s="93" t="s">
        <v>1640</v>
      </c>
      <c s="297"/>
    </row>
    <row customHeight="1" ht="17.25">
      <c s="76">
        <v>2130106</v>
      </c>
      <c s="93" t="s">
        <v>1641</v>
      </c>
      <c s="297">
        <v>405</v>
      </c>
    </row>
    <row customHeight="1" ht="17.25">
      <c s="76">
        <v>2130107</v>
      </c>
      <c s="93" t="s">
        <v>1642</v>
      </c>
      <c s="297">
        <v>59</v>
      </c>
    </row>
    <row customHeight="1" ht="17.25">
      <c s="76">
        <v>2130108</v>
      </c>
      <c s="93" t="s">
        <v>1643</v>
      </c>
      <c s="297">
        <v>92</v>
      </c>
    </row>
    <row customHeight="1" ht="17.25">
      <c s="76">
        <v>2130109</v>
      </c>
      <c s="93" t="s">
        <v>1644</v>
      </c>
      <c s="297">
        <v>2</v>
      </c>
    </row>
    <row customHeight="1" ht="17.25">
      <c s="76">
        <v>2130110</v>
      </c>
      <c s="93" t="s">
        <v>1645</v>
      </c>
      <c s="297">
        <v>2</v>
      </c>
    </row>
    <row customHeight="1" ht="17.25">
      <c s="76">
        <v>2130111</v>
      </c>
      <c s="93" t="s">
        <v>1646</v>
      </c>
      <c s="297"/>
    </row>
    <row customHeight="1" ht="17.25">
      <c s="76">
        <v>2130112</v>
      </c>
      <c s="93" t="s">
        <v>1647</v>
      </c>
      <c s="297"/>
    </row>
    <row customHeight="1" ht="17.25">
      <c s="76">
        <v>2130113</v>
      </c>
      <c s="93" t="s">
        <v>1648</v>
      </c>
      <c s="297"/>
    </row>
    <row customHeight="1" ht="17.25">
      <c s="76">
        <v>2130114</v>
      </c>
      <c s="93" t="s">
        <v>1649</v>
      </c>
      <c s="297"/>
    </row>
    <row customHeight="1" ht="17.25">
      <c s="76">
        <v>2130115</v>
      </c>
      <c s="93" t="s">
        <v>1650</v>
      </c>
      <c s="297">
        <v>15</v>
      </c>
    </row>
    <row customHeight="1" ht="17.25">
      <c s="76">
        <v>2130116</v>
      </c>
      <c s="93" t="s">
        <v>1651</v>
      </c>
      <c s="297"/>
    </row>
    <row customHeight="1" ht="17.25">
      <c s="76">
        <v>2130117</v>
      </c>
      <c s="93" t="s">
        <v>1652</v>
      </c>
      <c s="297">
        <v>5</v>
      </c>
    </row>
    <row customHeight="1" ht="17.25">
      <c s="76">
        <v>2130118</v>
      </c>
      <c s="93" t="s">
        <v>1653</v>
      </c>
      <c s="297"/>
    </row>
    <row customHeight="1" ht="17.25">
      <c s="76">
        <v>2130119</v>
      </c>
      <c s="93" t="s">
        <v>1654</v>
      </c>
      <c s="297">
        <v>55</v>
      </c>
    </row>
    <row customHeight="1" ht="17.25">
      <c s="76">
        <v>2130120</v>
      </c>
      <c s="93" t="s">
        <v>1655</v>
      </c>
      <c s="297"/>
    </row>
    <row customHeight="1" ht="17.25">
      <c s="76">
        <v>2130121</v>
      </c>
      <c s="93" t="s">
        <v>1656</v>
      </c>
      <c s="297"/>
    </row>
    <row customHeight="1" ht="17.25">
      <c s="76">
        <v>2130122</v>
      </c>
      <c s="93" t="s">
        <v>1657</v>
      </c>
      <c s="297">
        <v>720</v>
      </c>
    </row>
    <row customHeight="1" ht="17.25">
      <c s="76">
        <v>2130123</v>
      </c>
      <c s="93" t="s">
        <v>1658</v>
      </c>
      <c s="297"/>
    </row>
    <row customHeight="1" ht="17.25">
      <c s="76">
        <v>2130124</v>
      </c>
      <c s="93" t="s">
        <v>1659</v>
      </c>
      <c s="297">
        <v>30</v>
      </c>
    </row>
    <row customHeight="1" ht="17.25">
      <c s="76">
        <v>2130125</v>
      </c>
      <c s="93" t="s">
        <v>1660</v>
      </c>
      <c s="297">
        <v>6</v>
      </c>
    </row>
    <row customHeight="1" ht="17.25">
      <c s="76">
        <v>2130126</v>
      </c>
      <c s="93" t="s">
        <v>1661</v>
      </c>
      <c s="297">
        <v>135</v>
      </c>
    </row>
    <row customHeight="1" ht="17.25">
      <c s="76">
        <v>2130127</v>
      </c>
      <c s="93" t="s">
        <v>1662</v>
      </c>
      <c s="297"/>
    </row>
    <row customHeight="1" ht="17.25">
      <c s="76">
        <v>2130128</v>
      </c>
      <c s="93" t="s">
        <v>1663</v>
      </c>
      <c s="297"/>
    </row>
    <row customHeight="1" ht="17.25">
      <c s="76">
        <v>2130131</v>
      </c>
      <c s="93" t="s">
        <v>1664</v>
      </c>
      <c s="297"/>
    </row>
    <row customHeight="1" ht="17.25">
      <c s="76">
        <v>2130132</v>
      </c>
      <c s="93" t="s">
        <v>1665</v>
      </c>
      <c s="297">
        <v>8</v>
      </c>
    </row>
    <row customHeight="1" ht="17.25">
      <c s="76">
        <v>2130133</v>
      </c>
      <c s="93" t="s">
        <v>1666</v>
      </c>
      <c s="297"/>
    </row>
    <row customHeight="1" ht="17.25">
      <c s="76">
        <v>2130134</v>
      </c>
      <c s="93" t="s">
        <v>1667</v>
      </c>
      <c s="297">
        <v>10</v>
      </c>
    </row>
    <row customHeight="1" ht="17.25">
      <c s="76">
        <v>2130135</v>
      </c>
      <c s="93" t="s">
        <v>1668</v>
      </c>
      <c s="297"/>
    </row>
    <row customHeight="1" ht="17.25">
      <c s="76">
        <v>2130136</v>
      </c>
      <c s="93" t="s">
        <v>1669</v>
      </c>
      <c s="297"/>
    </row>
    <row customHeight="1" ht="17.25">
      <c s="76">
        <v>2130137</v>
      </c>
      <c s="93" t="s">
        <v>1670</v>
      </c>
      <c s="297">
        <v>6</v>
      </c>
    </row>
    <row customHeight="1" ht="17.25">
      <c s="76">
        <v>2130138</v>
      </c>
      <c s="93" t="s">
        <v>1671</v>
      </c>
      <c s="297">
        <v>74</v>
      </c>
    </row>
    <row customHeight="1" ht="17.25">
      <c s="76">
        <v>2130139</v>
      </c>
      <c s="93" t="s">
        <v>1672</v>
      </c>
      <c s="297">
        <v>1018</v>
      </c>
    </row>
    <row customHeight="1" ht="17.25">
      <c s="76">
        <v>2130142</v>
      </c>
      <c s="93" t="s">
        <v>1673</v>
      </c>
      <c s="297">
        <v>33</v>
      </c>
    </row>
    <row customHeight="1" ht="17.25">
      <c s="76">
        <v>2130144</v>
      </c>
      <c s="93" t="s">
        <v>1674</v>
      </c>
      <c s="297"/>
    </row>
    <row customHeight="1" ht="17.25">
      <c s="76">
        <v>2130147</v>
      </c>
      <c s="93" t="s">
        <v>1675</v>
      </c>
      <c s="297"/>
    </row>
    <row customHeight="1" ht="17.25">
      <c s="76">
        <v>2130148</v>
      </c>
      <c s="93" t="s">
        <v>1676</v>
      </c>
      <c s="297"/>
    </row>
    <row customHeight="1" ht="17.25">
      <c s="76">
        <v>2130149</v>
      </c>
      <c s="93" t="s">
        <v>1677</v>
      </c>
      <c s="297"/>
    </row>
    <row customHeight="1" ht="17.25">
      <c s="76">
        <v>2130150</v>
      </c>
      <c s="93" t="s">
        <v>1678</v>
      </c>
      <c s="297"/>
    </row>
    <row customHeight="1" ht="17.25">
      <c s="76">
        <v>2130152</v>
      </c>
      <c s="93" t="s">
        <v>1679</v>
      </c>
      <c s="297">
        <v>38</v>
      </c>
    </row>
    <row customHeight="1" ht="17.25">
      <c s="76">
        <v>2130153</v>
      </c>
      <c s="93" t="s">
        <v>1680</v>
      </c>
      <c s="297"/>
    </row>
    <row customHeight="1" ht="17.25">
      <c s="76">
        <v>2130199</v>
      </c>
      <c s="93" t="s">
        <v>1681</v>
      </c>
      <c s="297">
        <v>215</v>
      </c>
    </row>
    <row customHeight="1" ht="17.25">
      <c s="76">
        <v>21302</v>
      </c>
      <c s="91" t="s">
        <v>1682</v>
      </c>
      <c s="293">
        <f>SUM(C881:C910)</f>
        <v>2182</v>
      </c>
    </row>
    <row customHeight="1" ht="17.25">
      <c s="76">
        <v>2130201</v>
      </c>
      <c s="93" t="s">
        <v>1002</v>
      </c>
      <c s="297">
        <v>985</v>
      </c>
    </row>
    <row customHeight="1" ht="17.25">
      <c s="76">
        <v>2130202</v>
      </c>
      <c s="93" t="s">
        <v>1003</v>
      </c>
      <c s="297"/>
    </row>
    <row customHeight="1" ht="17.25">
      <c s="76">
        <v>2130203</v>
      </c>
      <c s="93" t="s">
        <v>1004</v>
      </c>
      <c s="297"/>
    </row>
    <row customHeight="1" ht="17.25">
      <c s="76">
        <v>2130204</v>
      </c>
      <c s="93" t="s">
        <v>1683</v>
      </c>
      <c s="297"/>
    </row>
    <row customHeight="1" ht="17.25">
      <c s="76">
        <v>2130205</v>
      </c>
      <c s="93" t="s">
        <v>1684</v>
      </c>
      <c s="297">
        <v>135</v>
      </c>
    </row>
    <row customHeight="1" ht="17.25">
      <c s="76">
        <v>2130206</v>
      </c>
      <c s="93" t="s">
        <v>1685</v>
      </c>
      <c s="297">
        <v>155</v>
      </c>
    </row>
    <row customHeight="1" ht="17.25">
      <c s="76">
        <v>2130207</v>
      </c>
      <c s="93" t="s">
        <v>1686</v>
      </c>
      <c s="297"/>
    </row>
    <row customHeight="1" ht="17.25">
      <c s="76">
        <v>2130208</v>
      </c>
      <c s="93" t="s">
        <v>1687</v>
      </c>
      <c s="297">
        <v>35</v>
      </c>
    </row>
    <row customHeight="1" ht="17.25">
      <c s="76">
        <v>2130209</v>
      </c>
      <c s="93" t="s">
        <v>1688</v>
      </c>
      <c s="297">
        <v>660</v>
      </c>
    </row>
    <row customHeight="1" ht="17.25">
      <c s="76">
        <v>2130210</v>
      </c>
      <c s="93" t="s">
        <v>1689</v>
      </c>
      <c s="297">
        <v>5</v>
      </c>
    </row>
    <row customHeight="1" ht="17.25">
      <c s="76">
        <v>2130211</v>
      </c>
      <c s="93" t="s">
        <v>1690</v>
      </c>
      <c s="297"/>
    </row>
    <row customHeight="1" ht="17.25">
      <c s="76">
        <v>2130212</v>
      </c>
      <c s="93" t="s">
        <v>1691</v>
      </c>
      <c s="297"/>
    </row>
    <row customHeight="1" ht="17.25">
      <c s="76">
        <v>2130213</v>
      </c>
      <c s="93" t="s">
        <v>1692</v>
      </c>
      <c s="297">
        <v>17</v>
      </c>
    </row>
    <row customHeight="1" ht="17.25">
      <c s="76">
        <v>2130214</v>
      </c>
      <c s="93" t="s">
        <v>1693</v>
      </c>
      <c s="297"/>
    </row>
    <row customHeight="1" ht="17.25">
      <c s="76">
        <v>2130215</v>
      </c>
      <c s="93" t="s">
        <v>1694</v>
      </c>
      <c s="297">
        <v>141</v>
      </c>
    </row>
    <row customHeight="1" ht="17.25">
      <c s="76">
        <v>2130216</v>
      </c>
      <c s="93" t="s">
        <v>1695</v>
      </c>
      <c s="297"/>
    </row>
    <row customHeight="1" ht="17.25">
      <c s="76">
        <v>2130217</v>
      </c>
      <c s="93" t="s">
        <v>1696</v>
      </c>
      <c s="297"/>
    </row>
    <row customHeight="1" ht="17.25">
      <c s="76">
        <v>2130218</v>
      </c>
      <c s="93" t="s">
        <v>1697</v>
      </c>
      <c s="297"/>
    </row>
    <row customHeight="1" ht="17.25">
      <c s="76">
        <v>2130219</v>
      </c>
      <c s="93" t="s">
        <v>1698</v>
      </c>
      <c s="297"/>
    </row>
    <row customHeight="1" ht="17.25">
      <c s="76">
        <v>2130220</v>
      </c>
      <c s="93" t="s">
        <v>1699</v>
      </c>
      <c s="297"/>
    </row>
    <row customHeight="1" ht="17.25">
      <c s="76">
        <v>2130221</v>
      </c>
      <c s="93" t="s">
        <v>1700</v>
      </c>
      <c s="297"/>
    </row>
    <row customHeight="1" ht="17.25">
      <c s="76">
        <v>2130222</v>
      </c>
      <c s="93" t="s">
        <v>1642</v>
      </c>
      <c s="297"/>
    </row>
    <row customHeight="1" ht="17.25">
      <c s="76">
        <v>2130223</v>
      </c>
      <c s="93" t="s">
        <v>1701</v>
      </c>
      <c s="297"/>
    </row>
    <row customHeight="1" ht="17.25">
      <c s="76">
        <v>2130224</v>
      </c>
      <c s="93" t="s">
        <v>1702</v>
      </c>
      <c s="297"/>
    </row>
    <row customHeight="1" ht="17.25">
      <c s="76">
        <v>2130225</v>
      </c>
      <c s="93" t="s">
        <v>1703</v>
      </c>
      <c s="297"/>
    </row>
    <row customHeight="1" ht="17.25">
      <c s="76">
        <v>2130226</v>
      </c>
      <c s="93" t="s">
        <v>1704</v>
      </c>
      <c s="297"/>
    </row>
    <row customHeight="1" ht="17.25">
      <c s="76">
        <v>2130227</v>
      </c>
      <c s="93" t="s">
        <v>1705</v>
      </c>
      <c s="297"/>
    </row>
    <row customHeight="1" ht="17.25">
      <c s="76">
        <v>2130231</v>
      </c>
      <c s="93" t="s">
        <v>1706</v>
      </c>
      <c s="297"/>
    </row>
    <row customHeight="1" ht="17.25">
      <c s="76">
        <v>2130232</v>
      </c>
      <c s="93" t="s">
        <v>1707</v>
      </c>
      <c s="297"/>
    </row>
    <row customHeight="1" ht="17.25">
      <c s="76">
        <v>2130299</v>
      </c>
      <c s="93" t="s">
        <v>1708</v>
      </c>
      <c s="297">
        <v>49</v>
      </c>
    </row>
    <row customHeight="1" ht="17.25">
      <c s="76">
        <v>21303</v>
      </c>
      <c s="91" t="s">
        <v>1709</v>
      </c>
      <c s="293">
        <f>SUM(C912:C936)</f>
        <v>1958</v>
      </c>
    </row>
    <row customHeight="1" ht="17.25">
      <c s="76">
        <v>2130301</v>
      </c>
      <c s="93" t="s">
        <v>1002</v>
      </c>
      <c s="297">
        <v>628</v>
      </c>
    </row>
    <row customHeight="1" ht="17.25">
      <c s="76">
        <v>2130302</v>
      </c>
      <c s="93" t="s">
        <v>1003</v>
      </c>
      <c s="297"/>
    </row>
    <row customHeight="1" ht="17.25">
      <c s="76">
        <v>2130303</v>
      </c>
      <c s="93" t="s">
        <v>1004</v>
      </c>
      <c s="297"/>
    </row>
    <row customHeight="1" ht="17.25">
      <c s="76">
        <v>2130304</v>
      </c>
      <c s="93" t="s">
        <v>1710</v>
      </c>
      <c s="297"/>
    </row>
    <row customHeight="1" ht="17.25">
      <c s="76">
        <v>2130305</v>
      </c>
      <c s="93" t="s">
        <v>1711</v>
      </c>
      <c s="297">
        <v>740</v>
      </c>
    </row>
    <row customHeight="1" ht="17.25">
      <c s="76">
        <v>2130306</v>
      </c>
      <c s="93" t="s">
        <v>1712</v>
      </c>
      <c s="297"/>
    </row>
    <row customHeight="1" ht="17.25">
      <c s="76">
        <v>2130307</v>
      </c>
      <c s="93" t="s">
        <v>1713</v>
      </c>
      <c s="297"/>
    </row>
    <row customHeight="1" ht="17.25">
      <c s="76">
        <v>2130308</v>
      </c>
      <c s="93" t="s">
        <v>1714</v>
      </c>
      <c s="297"/>
    </row>
    <row customHeight="1" ht="17.25">
      <c s="76">
        <v>2130309</v>
      </c>
      <c s="93" t="s">
        <v>1715</v>
      </c>
      <c s="297"/>
    </row>
    <row customHeight="1" ht="17.25">
      <c s="76">
        <v>2130310</v>
      </c>
      <c s="93" t="s">
        <v>1716</v>
      </c>
      <c s="297">
        <v>175</v>
      </c>
    </row>
    <row customHeight="1" ht="17.25">
      <c s="76">
        <v>2130311</v>
      </c>
      <c s="93" t="s">
        <v>1717</v>
      </c>
      <c s="297">
        <v>7</v>
      </c>
    </row>
    <row customHeight="1" ht="17.25">
      <c s="76">
        <v>2130312</v>
      </c>
      <c s="93" t="s">
        <v>1718</v>
      </c>
      <c s="297"/>
    </row>
    <row customHeight="1" ht="17.25">
      <c s="76">
        <v>2130313</v>
      </c>
      <c s="93" t="s">
        <v>1719</v>
      </c>
      <c s="297">
        <v>5</v>
      </c>
    </row>
    <row customHeight="1" ht="17.25">
      <c s="76">
        <v>2130314</v>
      </c>
      <c s="93" t="s">
        <v>1720</v>
      </c>
      <c s="297">
        <v>81</v>
      </c>
    </row>
    <row customHeight="1" ht="17.25">
      <c s="76">
        <v>2130315</v>
      </c>
      <c s="93" t="s">
        <v>1721</v>
      </c>
      <c s="297">
        <v>82</v>
      </c>
    </row>
    <row customHeight="1" ht="17.25">
      <c s="76">
        <v>2130316</v>
      </c>
      <c s="93" t="s">
        <v>1722</v>
      </c>
      <c s="297">
        <v>171</v>
      </c>
    </row>
    <row customHeight="1" ht="17.25">
      <c s="76">
        <v>2130317</v>
      </c>
      <c s="93" t="s">
        <v>1723</v>
      </c>
      <c s="297"/>
    </row>
    <row customHeight="1" ht="17.25">
      <c s="76">
        <v>2130318</v>
      </c>
      <c s="93" t="s">
        <v>1724</v>
      </c>
      <c s="297"/>
    </row>
    <row customHeight="1" ht="17.25">
      <c s="76">
        <v>2130319</v>
      </c>
      <c s="93" t="s">
        <v>1725</v>
      </c>
      <c s="297"/>
    </row>
    <row customHeight="1" ht="17.25">
      <c s="76">
        <v>2130321</v>
      </c>
      <c s="93" t="s">
        <v>1726</v>
      </c>
      <c s="297"/>
    </row>
    <row customHeight="1" ht="17.25">
      <c s="76">
        <v>2130331</v>
      </c>
      <c s="93" t="s">
        <v>1727</v>
      </c>
      <c s="297">
        <v>10</v>
      </c>
    </row>
    <row customHeight="1" ht="17.25">
      <c s="76">
        <v>2130332</v>
      </c>
      <c s="93" t="s">
        <v>1728</v>
      </c>
      <c s="297"/>
    </row>
    <row customHeight="1" ht="17.25">
      <c s="76">
        <v>2130333</v>
      </c>
      <c s="93" t="s">
        <v>1701</v>
      </c>
      <c s="297"/>
    </row>
    <row customHeight="1" ht="17.25">
      <c s="76">
        <v>2130334</v>
      </c>
      <c s="93" t="s">
        <v>1729</v>
      </c>
      <c s="297"/>
    </row>
    <row customHeight="1" ht="17.25">
      <c s="76">
        <v>2130399</v>
      </c>
      <c s="93" t="s">
        <v>1730</v>
      </c>
      <c s="297">
        <v>59</v>
      </c>
    </row>
    <row customHeight="1" ht="17.25">
      <c s="76">
        <v>21304</v>
      </c>
      <c s="91" t="s">
        <v>1731</v>
      </c>
      <c s="293">
        <f>SUM(C938:C947)</f>
        <v>0</v>
      </c>
    </row>
    <row customHeight="1" ht="17.25">
      <c s="76">
        <v>2130401</v>
      </c>
      <c s="93" t="s">
        <v>1002</v>
      </c>
      <c s="297"/>
    </row>
    <row customHeight="1" ht="17.25">
      <c s="76">
        <v>2130402</v>
      </c>
      <c s="93" t="s">
        <v>1003</v>
      </c>
      <c s="297"/>
    </row>
    <row customHeight="1" ht="17.25">
      <c s="76">
        <v>2130403</v>
      </c>
      <c s="93" t="s">
        <v>1004</v>
      </c>
      <c s="297"/>
    </row>
    <row customHeight="1" ht="17.25">
      <c s="76">
        <v>2130404</v>
      </c>
      <c s="93" t="s">
        <v>1732</v>
      </c>
      <c s="297"/>
    </row>
    <row customHeight="1" ht="17.25">
      <c s="76">
        <v>2130405</v>
      </c>
      <c s="93" t="s">
        <v>1733</v>
      </c>
      <c s="297"/>
    </row>
    <row customHeight="1" ht="17.25">
      <c s="76">
        <v>2130406</v>
      </c>
      <c s="93" t="s">
        <v>1734</v>
      </c>
      <c s="297"/>
    </row>
    <row customHeight="1" ht="17.25">
      <c s="76">
        <v>2130407</v>
      </c>
      <c s="93" t="s">
        <v>1735</v>
      </c>
      <c s="297"/>
    </row>
    <row customHeight="1" ht="17.25">
      <c s="76">
        <v>2130408</v>
      </c>
      <c s="93" t="s">
        <v>1736</v>
      </c>
      <c s="297"/>
    </row>
    <row customHeight="1" ht="17.25">
      <c s="76">
        <v>2130409</v>
      </c>
      <c s="93" t="s">
        <v>1737</v>
      </c>
      <c s="297"/>
    </row>
    <row customHeight="1" ht="17.25">
      <c s="76">
        <v>2130499</v>
      </c>
      <c s="93" t="s">
        <v>1738</v>
      </c>
      <c s="297"/>
    </row>
    <row customHeight="1" ht="17.25">
      <c s="76">
        <v>21305</v>
      </c>
      <c s="91" t="s">
        <v>1739</v>
      </c>
      <c s="293">
        <f>SUM(C949:C958)</f>
        <v>1813</v>
      </c>
    </row>
    <row customHeight="1" ht="17.25">
      <c s="76">
        <v>2130501</v>
      </c>
      <c s="93" t="s">
        <v>1002</v>
      </c>
      <c s="297">
        <v>64</v>
      </c>
    </row>
    <row customHeight="1" ht="17.25">
      <c s="76">
        <v>2130502</v>
      </c>
      <c s="93" t="s">
        <v>1003</v>
      </c>
      <c s="297">
        <v>27</v>
      </c>
    </row>
    <row customHeight="1" ht="17.25">
      <c s="76">
        <v>2130503</v>
      </c>
      <c s="93" t="s">
        <v>1004</v>
      </c>
      <c s="297"/>
    </row>
    <row customHeight="1" ht="17.25">
      <c s="76">
        <v>2130504</v>
      </c>
      <c s="93" t="s">
        <v>1740</v>
      </c>
      <c s="297">
        <v>496</v>
      </c>
    </row>
    <row customHeight="1" ht="17.25">
      <c s="76">
        <v>2130505</v>
      </c>
      <c s="93" t="s">
        <v>1741</v>
      </c>
      <c s="297">
        <v>1060</v>
      </c>
    </row>
    <row customHeight="1" ht="17.25">
      <c s="76">
        <v>2130506</v>
      </c>
      <c s="93" t="s">
        <v>1742</v>
      </c>
      <c s="297"/>
    </row>
    <row customHeight="1" ht="17.25">
      <c s="76">
        <v>2130507</v>
      </c>
      <c s="93" t="s">
        <v>1743</v>
      </c>
      <c s="297">
        <v>82</v>
      </c>
    </row>
    <row customHeight="1" ht="17.25">
      <c s="76">
        <v>2130508</v>
      </c>
      <c s="93" t="s">
        <v>1744</v>
      </c>
      <c s="297"/>
    </row>
    <row customHeight="1" ht="17.25">
      <c s="76">
        <v>2130550</v>
      </c>
      <c s="93" t="s">
        <v>1745</v>
      </c>
      <c s="297"/>
    </row>
    <row customHeight="1" ht="17.25">
      <c s="76">
        <v>2130599</v>
      </c>
      <c s="93" t="s">
        <v>1746</v>
      </c>
      <c s="297">
        <v>84</v>
      </c>
    </row>
    <row customHeight="1" ht="17.25">
      <c s="76">
        <v>21306</v>
      </c>
      <c s="91" t="s">
        <v>1747</v>
      </c>
      <c s="293">
        <f>SUM(C960:C965)</f>
        <v>90</v>
      </c>
    </row>
    <row customHeight="1" ht="17.25">
      <c s="76">
        <v>2130601</v>
      </c>
      <c s="93" t="s">
        <v>1316</v>
      </c>
      <c s="297">
        <v>90</v>
      </c>
    </row>
    <row customHeight="1" ht="17.25">
      <c s="76">
        <v>2130602</v>
      </c>
      <c s="93" t="s">
        <v>1748</v>
      </c>
      <c s="297"/>
    </row>
    <row customHeight="1" ht="17.25">
      <c s="76">
        <v>2130603</v>
      </c>
      <c s="93" t="s">
        <v>1749</v>
      </c>
      <c s="297"/>
    </row>
    <row customHeight="1" ht="17.25">
      <c s="76">
        <v>2130604</v>
      </c>
      <c s="93" t="s">
        <v>1750</v>
      </c>
      <c s="297"/>
    </row>
    <row customHeight="1" ht="17.25">
      <c s="76">
        <v>2130605</v>
      </c>
      <c s="93" t="s">
        <v>1751</v>
      </c>
      <c s="297"/>
    </row>
    <row customHeight="1" ht="17.25">
      <c s="76">
        <v>2130699</v>
      </c>
      <c s="93" t="s">
        <v>1752</v>
      </c>
      <c s="297"/>
    </row>
    <row customHeight="1" ht="17.25">
      <c s="76">
        <v>21307</v>
      </c>
      <c s="91" t="s">
        <v>1753</v>
      </c>
      <c s="293">
        <f>SUM(C967:C972)</f>
        <v>3267</v>
      </c>
    </row>
    <row customHeight="1" ht="17.25">
      <c s="76">
        <v>2130701</v>
      </c>
      <c s="93" t="s">
        <v>1754</v>
      </c>
      <c s="297">
        <v>1989</v>
      </c>
    </row>
    <row customHeight="1" ht="17.25">
      <c s="76">
        <v>2130702</v>
      </c>
      <c s="93" t="s">
        <v>1755</v>
      </c>
      <c s="297"/>
    </row>
    <row customHeight="1" ht="17.25">
      <c s="76">
        <v>2130703</v>
      </c>
      <c s="93" t="s">
        <v>1756</v>
      </c>
      <c s="297"/>
    </row>
    <row customHeight="1" ht="17.25">
      <c s="76">
        <v>2130704</v>
      </c>
      <c s="93" t="s">
        <v>1757</v>
      </c>
      <c s="297"/>
    </row>
    <row customHeight="1" ht="17.25">
      <c s="76">
        <v>2130705</v>
      </c>
      <c s="93" t="s">
        <v>1758</v>
      </c>
      <c s="297">
        <v>1278</v>
      </c>
    </row>
    <row customHeight="1" ht="17.25">
      <c s="76">
        <v>2130799</v>
      </c>
      <c s="93" t="s">
        <v>1759</v>
      </c>
      <c s="297"/>
    </row>
    <row customHeight="1" ht="17.25">
      <c s="76">
        <v>21399</v>
      </c>
      <c s="91" t="s">
        <v>1760</v>
      </c>
      <c s="297"/>
    </row>
    <row customHeight="1" ht="17.25">
      <c s="76">
        <v>214</v>
      </c>
      <c s="91" t="s">
        <v>1761</v>
      </c>
      <c s="293">
        <f>SUM(C975,C1007,C1016,C1027,C1032,C1039)</f>
        <v>1150</v>
      </c>
    </row>
    <row customHeight="1" ht="17.25">
      <c s="76">
        <v>21401</v>
      </c>
      <c s="91" t="s">
        <v>1762</v>
      </c>
      <c s="293">
        <f>SUM(C976:C1006)</f>
        <v>1150</v>
      </c>
    </row>
    <row customHeight="1" ht="17.25">
      <c s="76">
        <v>2140101</v>
      </c>
      <c s="93" t="s">
        <v>1002</v>
      </c>
      <c s="297">
        <v>379</v>
      </c>
    </row>
    <row customHeight="1" ht="17.25">
      <c s="76">
        <v>2140102</v>
      </c>
      <c s="93" t="s">
        <v>1003</v>
      </c>
      <c s="297">
        <v>5</v>
      </c>
    </row>
    <row customHeight="1" ht="17.25">
      <c s="76">
        <v>2140103</v>
      </c>
      <c s="93" t="s">
        <v>1004</v>
      </c>
      <c s="297"/>
    </row>
    <row customHeight="1" ht="17.25">
      <c s="76">
        <v>2140104</v>
      </c>
      <c s="93" t="s">
        <v>1763</v>
      </c>
      <c s="297"/>
    </row>
    <row customHeight="1" ht="17.25">
      <c s="76">
        <v>2140105</v>
      </c>
      <c s="93" t="s">
        <v>1764</v>
      </c>
      <c s="297">
        <v>20</v>
      </c>
    </row>
    <row customHeight="1" ht="17.25">
      <c s="76">
        <v>2140106</v>
      </c>
      <c s="93" t="s">
        <v>1765</v>
      </c>
      <c s="297">
        <v>328</v>
      </c>
    </row>
    <row customHeight="1" ht="17.25">
      <c s="76">
        <v>2140107</v>
      </c>
      <c s="93" t="s">
        <v>1766</v>
      </c>
      <c s="297"/>
    </row>
    <row customHeight="1" ht="17.25">
      <c s="76">
        <v>2140108</v>
      </c>
      <c s="93" t="s">
        <v>1767</v>
      </c>
      <c s="297"/>
    </row>
    <row customHeight="1" ht="17.25">
      <c s="76">
        <v>2140109</v>
      </c>
      <c s="93" t="s">
        <v>1768</v>
      </c>
      <c s="297"/>
    </row>
    <row customHeight="1" ht="17.25">
      <c s="76">
        <v>2140110</v>
      </c>
      <c s="93" t="s">
        <v>1769</v>
      </c>
      <c s="297">
        <v>46</v>
      </c>
    </row>
    <row customHeight="1" ht="17.25">
      <c s="76">
        <v>2140111</v>
      </c>
      <c s="93" t="s">
        <v>1770</v>
      </c>
      <c s="297"/>
    </row>
    <row customHeight="1" ht="17.25">
      <c s="76">
        <v>2140112</v>
      </c>
      <c s="93" t="s">
        <v>1771</v>
      </c>
      <c s="297">
        <v>120</v>
      </c>
    </row>
    <row customHeight="1" ht="17.25">
      <c s="76">
        <v>2140113</v>
      </c>
      <c s="93" t="s">
        <v>1772</v>
      </c>
      <c s="297"/>
    </row>
    <row customHeight="1" ht="17.25">
      <c s="76">
        <v>2140114</v>
      </c>
      <c s="93" t="s">
        <v>1773</v>
      </c>
      <c s="297"/>
    </row>
    <row customHeight="1" ht="17.25">
      <c s="76">
        <v>2140121</v>
      </c>
      <c s="93" t="s">
        <v>1774</v>
      </c>
      <c s="297">
        <v>239</v>
      </c>
    </row>
    <row customHeight="1" ht="17.25">
      <c s="76">
        <v>2140122</v>
      </c>
      <c s="93" t="s">
        <v>1775</v>
      </c>
      <c s="297"/>
    </row>
    <row customHeight="1" ht="17.25">
      <c s="76">
        <v>2140123</v>
      </c>
      <c s="93" t="s">
        <v>1776</v>
      </c>
      <c s="297"/>
    </row>
    <row customHeight="1" ht="17.25">
      <c s="76">
        <v>2140124</v>
      </c>
      <c s="93" t="s">
        <v>1777</v>
      </c>
      <c s="297"/>
    </row>
    <row customHeight="1" ht="17.25">
      <c s="76">
        <v>2140125</v>
      </c>
      <c s="93" t="s">
        <v>1778</v>
      </c>
      <c s="297"/>
    </row>
    <row customHeight="1" ht="17.25">
      <c s="76">
        <v>2140126</v>
      </c>
      <c s="93" t="s">
        <v>1779</v>
      </c>
      <c s="297"/>
    </row>
    <row customHeight="1" ht="17.25">
      <c s="76">
        <v>2140127</v>
      </c>
      <c s="93" t="s">
        <v>1780</v>
      </c>
      <c s="297"/>
    </row>
    <row customHeight="1" ht="17.25">
      <c s="76">
        <v>2140128</v>
      </c>
      <c s="93" t="s">
        <v>1781</v>
      </c>
      <c s="297"/>
    </row>
    <row customHeight="1" ht="17.25">
      <c s="76">
        <v>2140129</v>
      </c>
      <c s="93" t="s">
        <v>1782</v>
      </c>
      <c s="297"/>
    </row>
    <row customHeight="1" ht="17.25">
      <c s="76">
        <v>2140130</v>
      </c>
      <c s="93" t="s">
        <v>1783</v>
      </c>
      <c s="297"/>
    </row>
    <row customHeight="1" ht="17.25">
      <c s="76">
        <v>2140131</v>
      </c>
      <c s="93" t="s">
        <v>1784</v>
      </c>
      <c s="297"/>
    </row>
    <row customHeight="1" ht="17.25">
      <c s="76">
        <v>2140133</v>
      </c>
      <c s="93" t="s">
        <v>1785</v>
      </c>
      <c s="297"/>
    </row>
    <row customHeight="1" ht="17.25">
      <c s="76">
        <v>2140136</v>
      </c>
      <c s="93" t="s">
        <v>1786</v>
      </c>
      <c s="297"/>
    </row>
    <row customHeight="1" ht="17.25">
      <c s="76">
        <v>2140138</v>
      </c>
      <c s="93" t="s">
        <v>1787</v>
      </c>
      <c s="297"/>
    </row>
    <row customHeight="1" ht="17.25">
      <c s="76">
        <v>2140139</v>
      </c>
      <c s="93" t="s">
        <v>1788</v>
      </c>
      <c s="297"/>
    </row>
    <row customHeight="1" ht="17.25">
      <c s="76">
        <v>2140140</v>
      </c>
      <c s="93" t="s">
        <v>1789</v>
      </c>
      <c s="297"/>
    </row>
    <row customHeight="1" ht="17.25">
      <c s="76">
        <v>2140199</v>
      </c>
      <c s="93" t="s">
        <v>1790</v>
      </c>
      <c s="297">
        <v>13</v>
      </c>
    </row>
    <row customHeight="1" ht="17.25">
      <c s="76">
        <v>21402</v>
      </c>
      <c s="91" t="s">
        <v>1791</v>
      </c>
      <c s="293">
        <f>SUM(C1008:C1015)</f>
        <v>0</v>
      </c>
    </row>
    <row customHeight="1" ht="17.25">
      <c s="76">
        <v>2140201</v>
      </c>
      <c s="93" t="s">
        <v>1002</v>
      </c>
      <c s="297"/>
    </row>
    <row customHeight="1" ht="17.25">
      <c s="76">
        <v>2140202</v>
      </c>
      <c s="93" t="s">
        <v>1003</v>
      </c>
      <c s="297"/>
    </row>
    <row customHeight="1" ht="17.25">
      <c s="76">
        <v>2140203</v>
      </c>
      <c s="93" t="s">
        <v>1004</v>
      </c>
      <c s="297"/>
    </row>
    <row customHeight="1" ht="17.25">
      <c s="76">
        <v>2140204</v>
      </c>
      <c s="93" t="s">
        <v>1792</v>
      </c>
      <c s="297"/>
    </row>
    <row customHeight="1" ht="17.25">
      <c s="76">
        <v>2140205</v>
      </c>
      <c s="93" t="s">
        <v>1793</v>
      </c>
      <c s="297"/>
    </row>
    <row customHeight="1" ht="17.25">
      <c s="76">
        <v>2140206</v>
      </c>
      <c s="93" t="s">
        <v>1794</v>
      </c>
      <c s="297"/>
    </row>
    <row customHeight="1" ht="17.25">
      <c s="76">
        <v>2140207</v>
      </c>
      <c s="93" t="s">
        <v>1795</v>
      </c>
      <c s="297"/>
    </row>
    <row customHeight="1" ht="17.25">
      <c s="76">
        <v>2140299</v>
      </c>
      <c s="93" t="s">
        <v>1796</v>
      </c>
      <c s="297"/>
    </row>
    <row customHeight="1" ht="17.25">
      <c s="76">
        <v>21403</v>
      </c>
      <c s="91" t="s">
        <v>1797</v>
      </c>
      <c s="293">
        <f>SUM(C1017:C1026)</f>
        <v>0</v>
      </c>
    </row>
    <row customHeight="1" ht="17.25">
      <c s="76">
        <v>2140301</v>
      </c>
      <c s="93" t="s">
        <v>1002</v>
      </c>
      <c s="297"/>
    </row>
    <row customHeight="1" ht="17.25">
      <c s="76">
        <v>2140302</v>
      </c>
      <c s="93" t="s">
        <v>1003</v>
      </c>
      <c s="297"/>
    </row>
    <row customHeight="1" ht="17.25">
      <c s="76">
        <v>2140303</v>
      </c>
      <c s="93" t="s">
        <v>1004</v>
      </c>
      <c s="297"/>
    </row>
    <row customHeight="1" ht="17.25">
      <c s="76">
        <v>2140304</v>
      </c>
      <c s="93" t="s">
        <v>1798</v>
      </c>
      <c s="297"/>
    </row>
    <row customHeight="1" ht="17.25">
      <c s="76">
        <v>2140305</v>
      </c>
      <c s="93" t="s">
        <v>1799</v>
      </c>
      <c s="297"/>
    </row>
    <row customHeight="1" ht="17.25">
      <c s="76">
        <v>2140306</v>
      </c>
      <c s="93" t="s">
        <v>1800</v>
      </c>
      <c s="297"/>
    </row>
    <row customHeight="1" ht="17.25">
      <c s="76">
        <v>2140307</v>
      </c>
      <c s="93" t="s">
        <v>1801</v>
      </c>
      <c s="297"/>
    </row>
    <row customHeight="1" ht="17.25">
      <c s="76">
        <v>2140308</v>
      </c>
      <c s="93" t="s">
        <v>1802</v>
      </c>
      <c s="297"/>
    </row>
    <row customHeight="1" ht="17.25">
      <c s="76">
        <v>2140309</v>
      </c>
      <c s="93" t="s">
        <v>1803</v>
      </c>
      <c s="297"/>
    </row>
    <row customHeight="1" ht="17.25">
      <c s="76">
        <v>2140399</v>
      </c>
      <c s="93" t="s">
        <v>1804</v>
      </c>
      <c s="297"/>
    </row>
    <row customHeight="1" ht="17.25">
      <c s="76">
        <v>21404</v>
      </c>
      <c s="91" t="s">
        <v>1805</v>
      </c>
      <c s="293">
        <f>SUM(C1028:C1031)</f>
        <v>0</v>
      </c>
    </row>
    <row customHeight="1" ht="17.25">
      <c s="76">
        <v>2140401</v>
      </c>
      <c s="93" t="s">
        <v>1806</v>
      </c>
      <c s="297"/>
    </row>
    <row customHeight="1" ht="17.25">
      <c s="76">
        <v>2140402</v>
      </c>
      <c s="93" t="s">
        <v>1807</v>
      </c>
      <c s="297"/>
    </row>
    <row customHeight="1" ht="17.25">
      <c s="76">
        <v>2140403</v>
      </c>
      <c s="93" t="s">
        <v>1808</v>
      </c>
      <c s="297"/>
    </row>
    <row customHeight="1" ht="17.25">
      <c s="76">
        <v>2140499</v>
      </c>
      <c s="93" t="s">
        <v>1809</v>
      </c>
      <c s="297"/>
    </row>
    <row customHeight="1" ht="17.25">
      <c s="76">
        <v>21405</v>
      </c>
      <c s="91" t="s">
        <v>1810</v>
      </c>
      <c s="293">
        <f>SUM(C1033:C1038)</f>
        <v>0</v>
      </c>
    </row>
    <row customHeight="1" ht="17.25">
      <c s="76">
        <v>2140501</v>
      </c>
      <c s="93" t="s">
        <v>1002</v>
      </c>
      <c s="297"/>
    </row>
    <row customHeight="1" ht="17.25">
      <c s="76">
        <v>2140502</v>
      </c>
      <c s="93" t="s">
        <v>1003</v>
      </c>
      <c s="297"/>
    </row>
    <row customHeight="1" ht="17.25">
      <c s="76">
        <v>2140503</v>
      </c>
      <c s="93" t="s">
        <v>1004</v>
      </c>
      <c s="297"/>
    </row>
    <row customHeight="1" ht="17.25">
      <c s="76">
        <v>2140504</v>
      </c>
      <c s="93" t="s">
        <v>1811</v>
      </c>
      <c s="297"/>
    </row>
    <row customHeight="1" ht="17.25">
      <c s="76">
        <v>2140505</v>
      </c>
      <c s="93" t="s">
        <v>1812</v>
      </c>
      <c s="297"/>
    </row>
    <row customHeight="1" ht="17.25">
      <c s="76">
        <v>2140599</v>
      </c>
      <c s="93" t="s">
        <v>1813</v>
      </c>
      <c s="297"/>
    </row>
    <row customHeight="1" ht="17.25">
      <c s="76">
        <v>21499</v>
      </c>
      <c s="91" t="s">
        <v>1814</v>
      </c>
      <c s="293">
        <f>SUM(C1040:C1041)</f>
        <v>0</v>
      </c>
    </row>
    <row customHeight="1" ht="17.25">
      <c s="76">
        <v>2149901</v>
      </c>
      <c s="93" t="s">
        <v>1815</v>
      </c>
      <c s="297"/>
    </row>
    <row customHeight="1" ht="17.25">
      <c s="76">
        <v>2149999</v>
      </c>
      <c s="93" t="s">
        <v>1816</v>
      </c>
      <c s="297"/>
    </row>
    <row customHeight="1" ht="17.25">
      <c s="76">
        <v>215</v>
      </c>
      <c s="91" t="s">
        <v>1817</v>
      </c>
      <c s="293">
        <f>SUM(C1043,C1053,C1069,C1074,C1090,C1105,C1114,C1121,C1128)</f>
        <v>1001</v>
      </c>
    </row>
    <row customHeight="1" ht="17.25">
      <c s="76">
        <v>21501</v>
      </c>
      <c s="91" t="s">
        <v>1818</v>
      </c>
      <c s="293">
        <f>SUM(C1044:C1052)</f>
        <v>0</v>
      </c>
    </row>
    <row customHeight="1" ht="17.25">
      <c s="76">
        <v>2150101</v>
      </c>
      <c s="93" t="s">
        <v>1002</v>
      </c>
      <c s="297"/>
    </row>
    <row customHeight="1" ht="17.25">
      <c s="76">
        <v>2150102</v>
      </c>
      <c s="93" t="s">
        <v>1003</v>
      </c>
      <c s="297"/>
    </row>
    <row customHeight="1" ht="17.25">
      <c s="76">
        <v>2150103</v>
      </c>
      <c s="93" t="s">
        <v>1004</v>
      </c>
      <c s="297"/>
    </row>
    <row customHeight="1" ht="17.25">
      <c s="76">
        <v>2150104</v>
      </c>
      <c s="93" t="s">
        <v>1819</v>
      </c>
      <c s="297"/>
    </row>
    <row customHeight="1" ht="17.25">
      <c s="76">
        <v>2150105</v>
      </c>
      <c s="93" t="s">
        <v>1820</v>
      </c>
      <c s="297"/>
    </row>
    <row customHeight="1" ht="17.25">
      <c s="76">
        <v>2150106</v>
      </c>
      <c s="93" t="s">
        <v>1821</v>
      </c>
      <c s="297"/>
    </row>
    <row customHeight="1" ht="17.25">
      <c s="76">
        <v>2150107</v>
      </c>
      <c s="93" t="s">
        <v>1822</v>
      </c>
      <c s="297"/>
    </row>
    <row customHeight="1" ht="17.25">
      <c s="76">
        <v>2150108</v>
      </c>
      <c s="93" t="s">
        <v>1823</v>
      </c>
      <c s="297"/>
    </row>
    <row customHeight="1" ht="17.25">
      <c s="76">
        <v>2150199</v>
      </c>
      <c s="93" t="s">
        <v>1824</v>
      </c>
      <c s="297"/>
    </row>
    <row customHeight="1" ht="17.25">
      <c s="76">
        <v>21502</v>
      </c>
      <c s="91" t="s">
        <v>1825</v>
      </c>
      <c s="293">
        <f>SUM(C1054:C1068)</f>
        <v>42</v>
      </c>
    </row>
    <row customHeight="1" ht="17.25">
      <c s="76">
        <v>2150201</v>
      </c>
      <c s="93" t="s">
        <v>1002</v>
      </c>
      <c s="297">
        <v>42</v>
      </c>
    </row>
    <row customHeight="1" ht="17.25">
      <c s="76">
        <v>2150202</v>
      </c>
      <c s="93" t="s">
        <v>1003</v>
      </c>
      <c s="297"/>
    </row>
    <row customHeight="1" ht="17.25">
      <c s="76">
        <v>2150203</v>
      </c>
      <c s="93" t="s">
        <v>1004</v>
      </c>
      <c s="297"/>
    </row>
    <row customHeight="1" ht="17.25">
      <c s="76">
        <v>2150204</v>
      </c>
      <c s="93" t="s">
        <v>1826</v>
      </c>
      <c s="297"/>
    </row>
    <row customHeight="1" ht="17.25">
      <c s="76">
        <v>2150205</v>
      </c>
      <c s="93" t="s">
        <v>1827</v>
      </c>
      <c s="297"/>
    </row>
    <row customHeight="1" ht="17.25">
      <c s="76">
        <v>2150206</v>
      </c>
      <c s="93" t="s">
        <v>1828</v>
      </c>
      <c s="297"/>
    </row>
    <row customHeight="1" ht="17.25">
      <c s="76">
        <v>2150207</v>
      </c>
      <c s="93" t="s">
        <v>1829</v>
      </c>
      <c s="297"/>
    </row>
    <row customHeight="1" ht="17.25">
      <c s="76">
        <v>2150208</v>
      </c>
      <c s="93" t="s">
        <v>1830</v>
      </c>
      <c s="297"/>
    </row>
    <row customHeight="1" ht="17.25">
      <c s="76">
        <v>2150209</v>
      </c>
      <c s="93" t="s">
        <v>1831</v>
      </c>
      <c s="297"/>
    </row>
    <row customHeight="1" ht="17.25">
      <c s="76">
        <v>2150210</v>
      </c>
      <c s="93" t="s">
        <v>1832</v>
      </c>
      <c s="297"/>
    </row>
    <row customHeight="1" ht="17.25">
      <c s="76">
        <v>2150212</v>
      </c>
      <c s="93" t="s">
        <v>1833</v>
      </c>
      <c s="297"/>
    </row>
    <row customHeight="1" ht="17.25">
      <c s="76">
        <v>2150213</v>
      </c>
      <c s="93" t="s">
        <v>1834</v>
      </c>
      <c s="297"/>
    </row>
    <row customHeight="1" ht="17.25">
      <c s="76">
        <v>2150214</v>
      </c>
      <c s="93" t="s">
        <v>1835</v>
      </c>
      <c s="297"/>
    </row>
    <row customHeight="1" ht="17.25">
      <c s="76">
        <v>2150215</v>
      </c>
      <c s="93" t="s">
        <v>1836</v>
      </c>
      <c s="297"/>
    </row>
    <row customHeight="1" ht="17.25">
      <c s="76">
        <v>2150299</v>
      </c>
      <c s="93" t="s">
        <v>1837</v>
      </c>
      <c s="297"/>
    </row>
    <row customHeight="1" ht="17.25">
      <c s="76">
        <v>21503</v>
      </c>
      <c s="91" t="s">
        <v>1838</v>
      </c>
      <c s="293">
        <f>SUM(C1070:C1073)</f>
        <v>0</v>
      </c>
    </row>
    <row customHeight="1" ht="17.25">
      <c s="76">
        <v>2150301</v>
      </c>
      <c s="93" t="s">
        <v>1002</v>
      </c>
      <c s="297"/>
    </row>
    <row customHeight="1" ht="17.25">
      <c s="76">
        <v>2150302</v>
      </c>
      <c s="93" t="s">
        <v>1003</v>
      </c>
      <c s="297"/>
    </row>
    <row customHeight="1" ht="17.25">
      <c s="76">
        <v>2150303</v>
      </c>
      <c s="93" t="s">
        <v>1004</v>
      </c>
      <c s="297"/>
    </row>
    <row customHeight="1" ht="17.25">
      <c s="76">
        <v>2150399</v>
      </c>
      <c s="93" t="s">
        <v>1839</v>
      </c>
      <c s="297"/>
    </row>
    <row customHeight="1" ht="17.25">
      <c s="76">
        <v>21504</v>
      </c>
      <c s="91" t="s">
        <v>1840</v>
      </c>
      <c s="293">
        <f>SUM(C1075:C1089)</f>
        <v>0</v>
      </c>
    </row>
    <row customHeight="1" ht="17.25">
      <c s="76">
        <v>2150401</v>
      </c>
      <c s="93" t="s">
        <v>1002</v>
      </c>
      <c s="297"/>
    </row>
    <row customHeight="1" ht="17.25">
      <c s="76">
        <v>2150402</v>
      </c>
      <c s="93" t="s">
        <v>1003</v>
      </c>
      <c s="297"/>
    </row>
    <row customHeight="1" ht="17.25">
      <c s="76">
        <v>2150403</v>
      </c>
      <c s="93" t="s">
        <v>1004</v>
      </c>
      <c s="297"/>
    </row>
    <row customHeight="1" ht="17.25">
      <c s="76">
        <v>2150404</v>
      </c>
      <c s="93" t="s">
        <v>1841</v>
      </c>
      <c s="297"/>
    </row>
    <row customHeight="1" ht="17.25">
      <c s="76">
        <v>2150405</v>
      </c>
      <c s="93" t="s">
        <v>1842</v>
      </c>
      <c s="297"/>
    </row>
    <row customHeight="1" ht="17.25">
      <c s="76">
        <v>2150406</v>
      </c>
      <c s="93" t="s">
        <v>1843</v>
      </c>
      <c s="297"/>
    </row>
    <row customHeight="1" ht="17.25">
      <c s="76">
        <v>2150407</v>
      </c>
      <c s="93" t="s">
        <v>1844</v>
      </c>
      <c s="297"/>
    </row>
    <row customHeight="1" ht="17.25">
      <c s="76">
        <v>2150408</v>
      </c>
      <c s="93" t="s">
        <v>1845</v>
      </c>
      <c s="297"/>
    </row>
    <row customHeight="1" ht="17.25">
      <c s="76">
        <v>2150409</v>
      </c>
      <c s="93" t="s">
        <v>1846</v>
      </c>
      <c s="297"/>
    </row>
    <row customHeight="1" ht="17.25">
      <c s="76">
        <v>2150410</v>
      </c>
      <c s="93" t="s">
        <v>1847</v>
      </c>
      <c s="297"/>
    </row>
    <row customHeight="1" ht="17.25">
      <c s="76">
        <v>2150416</v>
      </c>
      <c s="93" t="s">
        <v>1848</v>
      </c>
      <c s="297"/>
    </row>
    <row customHeight="1" ht="17.25">
      <c s="76">
        <v>2150417</v>
      </c>
      <c s="93" t="s">
        <v>1849</v>
      </c>
      <c s="297"/>
    </row>
    <row customHeight="1" ht="17.25">
      <c s="76">
        <v>2150418</v>
      </c>
      <c s="93" t="s">
        <v>1850</v>
      </c>
      <c s="297"/>
    </row>
    <row customHeight="1" ht="17.25">
      <c s="76">
        <v>2150450</v>
      </c>
      <c s="93" t="s">
        <v>1011</v>
      </c>
      <c s="297"/>
    </row>
    <row customHeight="1" ht="17.25">
      <c s="76">
        <v>2150499</v>
      </c>
      <c s="93" t="s">
        <v>1851</v>
      </c>
      <c s="297"/>
    </row>
    <row customHeight="1" ht="17.25">
      <c s="76">
        <v>21505</v>
      </c>
      <c s="91" t="s">
        <v>1852</v>
      </c>
      <c s="293">
        <f>SUM(C1091:C1104)</f>
        <v>0</v>
      </c>
    </row>
    <row customHeight="1" ht="17.25">
      <c s="76">
        <v>2150501</v>
      </c>
      <c s="93" t="s">
        <v>1002</v>
      </c>
      <c s="297"/>
    </row>
    <row customHeight="1" ht="17.25">
      <c s="76">
        <v>2150502</v>
      </c>
      <c s="93" t="s">
        <v>1003</v>
      </c>
      <c s="297"/>
    </row>
    <row customHeight="1" ht="17.25">
      <c s="76">
        <v>2150503</v>
      </c>
      <c s="93" t="s">
        <v>1004</v>
      </c>
      <c s="297"/>
    </row>
    <row customHeight="1" ht="17.25">
      <c s="76">
        <v>2150505</v>
      </c>
      <c s="93" t="s">
        <v>1853</v>
      </c>
      <c s="297"/>
    </row>
    <row customHeight="1" ht="17.25">
      <c s="76">
        <v>2150506</v>
      </c>
      <c s="93" t="s">
        <v>1854</v>
      </c>
      <c s="297"/>
    </row>
    <row customHeight="1" ht="17.25">
      <c s="76">
        <v>2150507</v>
      </c>
      <c s="93" t="s">
        <v>1855</v>
      </c>
      <c s="297"/>
    </row>
    <row customHeight="1" ht="17.25">
      <c s="76">
        <v>2150508</v>
      </c>
      <c s="93" t="s">
        <v>1856</v>
      </c>
      <c s="297"/>
    </row>
    <row customHeight="1" ht="17.25">
      <c s="76">
        <v>2150509</v>
      </c>
      <c s="93" t="s">
        <v>1857</v>
      </c>
      <c s="297"/>
    </row>
    <row customHeight="1" ht="17.25">
      <c s="76">
        <v>2150510</v>
      </c>
      <c s="93" t="s">
        <v>1858</v>
      </c>
      <c s="297"/>
    </row>
    <row customHeight="1" ht="17.25">
      <c s="76">
        <v>2150511</v>
      </c>
      <c s="93" t="s">
        <v>1859</v>
      </c>
      <c s="297"/>
    </row>
    <row customHeight="1" ht="17.25">
      <c s="76">
        <v>2150513</v>
      </c>
      <c s="93" t="s">
        <v>1811</v>
      </c>
      <c s="297"/>
    </row>
    <row customHeight="1" ht="17.25">
      <c s="76">
        <v>2150514</v>
      </c>
      <c s="93" t="s">
        <v>1860</v>
      </c>
      <c s="297"/>
    </row>
    <row customHeight="1" ht="17.25">
      <c s="76">
        <v>2150515</v>
      </c>
      <c s="93" t="s">
        <v>1861</v>
      </c>
      <c s="297"/>
    </row>
    <row customHeight="1" ht="17.25">
      <c s="76">
        <v>2150599</v>
      </c>
      <c s="93" t="s">
        <v>1862</v>
      </c>
      <c s="297"/>
    </row>
    <row customHeight="1" ht="17.25">
      <c s="76">
        <v>21506</v>
      </c>
      <c s="91" t="s">
        <v>1863</v>
      </c>
      <c s="293">
        <f>SUM(C1106:C1113)</f>
        <v>231</v>
      </c>
    </row>
    <row customHeight="1" ht="17.25">
      <c s="76">
        <v>2150601</v>
      </c>
      <c s="93" t="s">
        <v>1002</v>
      </c>
      <c s="297">
        <v>161</v>
      </c>
    </row>
    <row customHeight="1" ht="17.25">
      <c s="76">
        <v>2150602</v>
      </c>
      <c s="93" t="s">
        <v>1003</v>
      </c>
      <c s="297"/>
    </row>
    <row customHeight="1" ht="17.25">
      <c s="76">
        <v>2150603</v>
      </c>
      <c s="93" t="s">
        <v>1004</v>
      </c>
      <c s="297"/>
    </row>
    <row customHeight="1" ht="17.25">
      <c s="76">
        <v>2150604</v>
      </c>
      <c s="93" t="s">
        <v>1864</v>
      </c>
      <c s="297"/>
    </row>
    <row customHeight="1" ht="17.25">
      <c s="76">
        <v>2150605</v>
      </c>
      <c s="93" t="s">
        <v>1865</v>
      </c>
      <c s="297"/>
    </row>
    <row customHeight="1" ht="17.25">
      <c s="76">
        <v>2150606</v>
      </c>
      <c s="93" t="s">
        <v>1866</v>
      </c>
      <c s="297"/>
    </row>
    <row customHeight="1" ht="17.25">
      <c s="76">
        <v>2150607</v>
      </c>
      <c s="93" t="s">
        <v>1867</v>
      </c>
      <c s="297">
        <v>62</v>
      </c>
    </row>
    <row customHeight="1" ht="17.25">
      <c s="76">
        <v>2150699</v>
      </c>
      <c s="93" t="s">
        <v>1868</v>
      </c>
      <c s="297">
        <v>8</v>
      </c>
    </row>
    <row customHeight="1" ht="17.25">
      <c s="76">
        <v>21507</v>
      </c>
      <c s="91" t="s">
        <v>1869</v>
      </c>
      <c s="293">
        <f>SUM(C1115:C1120)</f>
        <v>0</v>
      </c>
    </row>
    <row customHeight="1" ht="17.25">
      <c s="76">
        <v>2150701</v>
      </c>
      <c s="93" t="s">
        <v>1002</v>
      </c>
      <c s="297"/>
    </row>
    <row customHeight="1" ht="17.25">
      <c s="76">
        <v>2150702</v>
      </c>
      <c s="93" t="s">
        <v>1003</v>
      </c>
      <c s="297"/>
    </row>
    <row customHeight="1" ht="17.25">
      <c s="76">
        <v>2150703</v>
      </c>
      <c s="93" t="s">
        <v>1004</v>
      </c>
      <c s="297"/>
    </row>
    <row customHeight="1" ht="17.25">
      <c s="76">
        <v>2150704</v>
      </c>
      <c s="93" t="s">
        <v>1870</v>
      </c>
      <c s="297"/>
    </row>
    <row customHeight="1" ht="17.25">
      <c s="76">
        <v>2150705</v>
      </c>
      <c s="93" t="s">
        <v>1871</v>
      </c>
      <c s="297"/>
    </row>
    <row customHeight="1" ht="17.25">
      <c s="76">
        <v>2150799</v>
      </c>
      <c s="93" t="s">
        <v>1872</v>
      </c>
      <c s="297"/>
    </row>
    <row customHeight="1" ht="17.25">
      <c s="76">
        <v>21508</v>
      </c>
      <c s="91" t="s">
        <v>1873</v>
      </c>
      <c s="293">
        <f>SUM(C1122:C1127)</f>
        <v>676</v>
      </c>
    </row>
    <row customHeight="1" ht="17.25">
      <c s="76">
        <v>2150801</v>
      </c>
      <c s="93" t="s">
        <v>1002</v>
      </c>
      <c s="297">
        <v>584</v>
      </c>
    </row>
    <row customHeight="1" ht="17.25">
      <c s="76">
        <v>2150802</v>
      </c>
      <c s="93" t="s">
        <v>1003</v>
      </c>
      <c s="297"/>
    </row>
    <row customHeight="1" ht="17.25">
      <c s="76">
        <v>2150803</v>
      </c>
      <c s="93" t="s">
        <v>1004</v>
      </c>
      <c s="297"/>
    </row>
    <row customHeight="1" ht="17.25">
      <c s="76">
        <v>2150804</v>
      </c>
      <c s="93" t="s">
        <v>1874</v>
      </c>
      <c s="297"/>
    </row>
    <row customHeight="1" ht="17.25">
      <c s="76">
        <v>2150805</v>
      </c>
      <c s="93" t="s">
        <v>1875</v>
      </c>
      <c s="297">
        <v>92</v>
      </c>
    </row>
    <row customHeight="1" ht="17.25">
      <c s="76">
        <v>2150899</v>
      </c>
      <c s="93" t="s">
        <v>1876</v>
      </c>
      <c s="297"/>
    </row>
    <row customHeight="1" ht="17.25">
      <c s="76">
        <v>21599</v>
      </c>
      <c s="91" t="s">
        <v>1877</v>
      </c>
      <c s="293">
        <f>SUM(C1129:C1134)</f>
        <v>52</v>
      </c>
    </row>
    <row customHeight="1" ht="17.25">
      <c s="76">
        <v>2159901</v>
      </c>
      <c s="93" t="s">
        <v>1878</v>
      </c>
      <c s="297"/>
    </row>
    <row customHeight="1" ht="17.25">
      <c s="76">
        <v>2159902</v>
      </c>
      <c s="93" t="s">
        <v>1879</v>
      </c>
      <c s="297"/>
    </row>
    <row customHeight="1" ht="17.25">
      <c s="76">
        <v>2159904</v>
      </c>
      <c s="93" t="s">
        <v>1880</v>
      </c>
      <c s="297">
        <v>51</v>
      </c>
    </row>
    <row customHeight="1" ht="17.25">
      <c s="76">
        <v>2159905</v>
      </c>
      <c s="93" t="s">
        <v>1881</v>
      </c>
      <c s="297"/>
    </row>
    <row customHeight="1" ht="17.25">
      <c s="76">
        <v>2159906</v>
      </c>
      <c s="93" t="s">
        <v>1882</v>
      </c>
      <c s="297"/>
    </row>
    <row customHeight="1" ht="17.25">
      <c s="76">
        <v>2159999</v>
      </c>
      <c s="93" t="s">
        <v>1883</v>
      </c>
      <c s="297">
        <v>1</v>
      </c>
    </row>
    <row customHeight="1" ht="17.25">
      <c s="76">
        <v>216</v>
      </c>
      <c s="91" t="s">
        <v>1884</v>
      </c>
      <c s="293">
        <f>SUM(C1136,C1159,C1166,C1172)</f>
        <v>1455</v>
      </c>
    </row>
    <row customHeight="1" ht="17.25">
      <c s="76">
        <v>21602</v>
      </c>
      <c s="91" t="s">
        <v>1885</v>
      </c>
      <c s="293">
        <f>SUM(C1137:C1158)</f>
        <v>1225</v>
      </c>
    </row>
    <row customHeight="1" ht="17.25">
      <c s="76">
        <v>2160201</v>
      </c>
      <c s="93" t="s">
        <v>1002</v>
      </c>
      <c s="297">
        <v>91</v>
      </c>
    </row>
    <row customHeight="1" ht="17.25">
      <c s="76">
        <v>2160202</v>
      </c>
      <c s="93" t="s">
        <v>1003</v>
      </c>
      <c s="297"/>
    </row>
    <row customHeight="1" ht="17.25">
      <c s="76">
        <v>2160203</v>
      </c>
      <c s="93" t="s">
        <v>1004</v>
      </c>
      <c s="297"/>
    </row>
    <row customHeight="1" ht="17.25">
      <c s="76">
        <v>2160204</v>
      </c>
      <c s="93" t="s">
        <v>1886</v>
      </c>
      <c s="297"/>
    </row>
    <row customHeight="1" ht="17.25">
      <c s="76">
        <v>2160205</v>
      </c>
      <c s="93" t="s">
        <v>1887</v>
      </c>
      <c s="297"/>
    </row>
    <row customHeight="1" ht="17.25">
      <c s="76">
        <v>2160206</v>
      </c>
      <c s="93" t="s">
        <v>1888</v>
      </c>
      <c s="297"/>
    </row>
    <row customHeight="1" ht="17.25">
      <c s="76">
        <v>2160207</v>
      </c>
      <c s="93" t="s">
        <v>1889</v>
      </c>
      <c s="297"/>
    </row>
    <row customHeight="1" ht="17.25">
      <c s="76">
        <v>2160208</v>
      </c>
      <c s="93" t="s">
        <v>1890</v>
      </c>
      <c s="297"/>
    </row>
    <row customHeight="1" ht="17.25">
      <c s="76">
        <v>2160209</v>
      </c>
      <c s="93" t="s">
        <v>1891</v>
      </c>
      <c s="297"/>
    </row>
    <row customHeight="1" ht="17.25">
      <c s="76">
        <v>2160210</v>
      </c>
      <c s="93" t="s">
        <v>1892</v>
      </c>
      <c s="297"/>
    </row>
    <row customHeight="1" ht="17.25">
      <c s="76">
        <v>2160211</v>
      </c>
      <c s="93" t="s">
        <v>1893</v>
      </c>
      <c s="297"/>
    </row>
    <row customHeight="1" ht="17.25">
      <c s="76">
        <v>2160212</v>
      </c>
      <c s="93" t="s">
        <v>1894</v>
      </c>
      <c s="297"/>
    </row>
    <row customHeight="1" ht="17.25">
      <c s="76">
        <v>2160213</v>
      </c>
      <c s="93" t="s">
        <v>1895</v>
      </c>
      <c s="297"/>
    </row>
    <row customHeight="1" ht="17.25">
      <c s="76">
        <v>2160216</v>
      </c>
      <c s="93" t="s">
        <v>1896</v>
      </c>
      <c s="297"/>
    </row>
    <row customHeight="1" ht="17.25">
      <c s="76">
        <v>2160217</v>
      </c>
      <c s="93" t="s">
        <v>1897</v>
      </c>
      <c s="297"/>
    </row>
    <row customHeight="1" ht="17.25">
      <c s="76">
        <v>2160218</v>
      </c>
      <c s="93" t="s">
        <v>1898</v>
      </c>
      <c s="297"/>
    </row>
    <row customHeight="1" ht="17.25">
      <c s="76">
        <v>2160219</v>
      </c>
      <c s="93" t="s">
        <v>1899</v>
      </c>
      <c s="297"/>
    </row>
    <row customHeight="1" ht="17.25">
      <c s="76">
        <v>2160220</v>
      </c>
      <c s="93" t="s">
        <v>1900</v>
      </c>
      <c s="297"/>
    </row>
    <row customHeight="1" ht="17.25">
      <c s="76">
        <v>2160221</v>
      </c>
      <c s="93" t="s">
        <v>1901</v>
      </c>
      <c s="297"/>
    </row>
    <row customHeight="1" ht="17.25">
      <c s="76">
        <v>2160222</v>
      </c>
      <c s="93" t="s">
        <v>1902</v>
      </c>
      <c s="297"/>
    </row>
    <row customHeight="1" ht="17.25">
      <c s="76">
        <v>2160250</v>
      </c>
      <c s="93" t="s">
        <v>1011</v>
      </c>
      <c s="297"/>
    </row>
    <row customHeight="1" ht="17.25">
      <c s="76">
        <v>2160299</v>
      </c>
      <c s="93" t="s">
        <v>1903</v>
      </c>
      <c s="297">
        <v>1134</v>
      </c>
    </row>
    <row customHeight="1" ht="17.25">
      <c s="76">
        <v>21605</v>
      </c>
      <c s="91" t="s">
        <v>1904</v>
      </c>
      <c s="293">
        <f>SUM(C1160:C1165)</f>
        <v>128</v>
      </c>
    </row>
    <row customHeight="1" ht="17.25">
      <c s="76">
        <v>2160501</v>
      </c>
      <c s="93" t="s">
        <v>1002</v>
      </c>
      <c s="297">
        <v>128</v>
      </c>
    </row>
    <row customHeight="1" ht="17.25">
      <c s="76">
        <v>2160502</v>
      </c>
      <c s="93" t="s">
        <v>1003</v>
      </c>
      <c s="297"/>
    </row>
    <row customHeight="1" ht="17.25">
      <c s="76">
        <v>2160503</v>
      </c>
      <c s="93" t="s">
        <v>1004</v>
      </c>
      <c s="297"/>
    </row>
    <row customHeight="1" ht="17.25">
      <c s="76">
        <v>2160504</v>
      </c>
      <c s="93" t="s">
        <v>1905</v>
      </c>
      <c s="297"/>
    </row>
    <row customHeight="1" ht="17.25">
      <c s="76">
        <v>2160505</v>
      </c>
      <c s="93" t="s">
        <v>1906</v>
      </c>
      <c s="297"/>
    </row>
    <row customHeight="1" ht="17.25">
      <c s="76">
        <v>2160599</v>
      </c>
      <c s="93" t="s">
        <v>1907</v>
      </c>
      <c s="297"/>
    </row>
    <row customHeight="1" ht="17.25">
      <c s="76">
        <v>21606</v>
      </c>
      <c s="91" t="s">
        <v>1908</v>
      </c>
      <c s="293">
        <f>SUM(C1167:C1171)</f>
        <v>86</v>
      </c>
    </row>
    <row customHeight="1" ht="17.25">
      <c s="76">
        <v>2160601</v>
      </c>
      <c s="93" t="s">
        <v>1002</v>
      </c>
      <c s="297">
        <v>78</v>
      </c>
    </row>
    <row customHeight="1" ht="17.25">
      <c s="76">
        <v>2160602</v>
      </c>
      <c s="93" t="s">
        <v>1003</v>
      </c>
      <c s="297"/>
    </row>
    <row customHeight="1" ht="17.25">
      <c s="76">
        <v>2160603</v>
      </c>
      <c s="93" t="s">
        <v>1004</v>
      </c>
      <c s="297"/>
    </row>
    <row customHeight="1" ht="17.25">
      <c s="76">
        <v>2160607</v>
      </c>
      <c s="93" t="s">
        <v>1909</v>
      </c>
      <c s="297"/>
    </row>
    <row customHeight="1" ht="17.25">
      <c s="76">
        <v>2160699</v>
      </c>
      <c s="93" t="s">
        <v>1910</v>
      </c>
      <c s="297">
        <v>8</v>
      </c>
    </row>
    <row customHeight="1" ht="17.25">
      <c s="76">
        <v>21699</v>
      </c>
      <c s="91" t="s">
        <v>1911</v>
      </c>
      <c s="293">
        <f>SUM(C1173:C1174)</f>
        <v>16</v>
      </c>
    </row>
    <row customHeight="1" ht="17.25">
      <c s="76">
        <v>2169901</v>
      </c>
      <c s="93" t="s">
        <v>1912</v>
      </c>
      <c s="297"/>
    </row>
    <row customHeight="1" ht="17.25">
      <c s="111">
        <v>2169999</v>
      </c>
      <c s="112" t="s">
        <v>1913</v>
      </c>
      <c s="297">
        <v>16</v>
      </c>
    </row>
    <row customHeight="1" ht="17.25">
      <c s="76">
        <v>217</v>
      </c>
      <c s="195" t="s">
        <v>1914</v>
      </c>
      <c s="322">
        <f>SUM(C1176,C1183,C1192,C1198,C1201,C1205)</f>
        <v>110</v>
      </c>
    </row>
    <row customHeight="1" ht="17.25">
      <c s="76">
        <v>21701</v>
      </c>
      <c s="195" t="s">
        <v>1915</v>
      </c>
      <c s="322">
        <f>SUM(C1177:C1182)</f>
        <v>0</v>
      </c>
    </row>
    <row customHeight="1" ht="17.25">
      <c s="76">
        <v>2170101</v>
      </c>
      <c s="76" t="s">
        <v>1002</v>
      </c>
      <c s="324"/>
    </row>
    <row customHeight="1" ht="17.25">
      <c s="76">
        <v>2170102</v>
      </c>
      <c s="76" t="s">
        <v>1003</v>
      </c>
      <c s="324"/>
    </row>
    <row customHeight="1" ht="17.25">
      <c s="76">
        <v>2170103</v>
      </c>
      <c s="76" t="s">
        <v>1004</v>
      </c>
      <c s="324"/>
    </row>
    <row customHeight="1" ht="17.25">
      <c s="76">
        <v>2170104</v>
      </c>
      <c s="76" t="s">
        <v>1916</v>
      </c>
      <c s="324"/>
    </row>
    <row customHeight="1" ht="17.25">
      <c s="76">
        <v>2170150</v>
      </c>
      <c s="76" t="s">
        <v>1011</v>
      </c>
      <c s="324"/>
    </row>
    <row customHeight="1" ht="17.25">
      <c s="76">
        <v>2170199</v>
      </c>
      <c s="76" t="s">
        <v>1917</v>
      </c>
      <c s="324"/>
    </row>
    <row customHeight="1" ht="17.25">
      <c s="76">
        <v>21702</v>
      </c>
      <c s="195" t="s">
        <v>1918</v>
      </c>
      <c s="322">
        <f>SUM(C1184:C1191)</f>
        <v>0</v>
      </c>
    </row>
    <row customHeight="1" ht="17.25">
      <c s="76">
        <v>2170201</v>
      </c>
      <c s="76" t="s">
        <v>1919</v>
      </c>
      <c s="324"/>
    </row>
    <row customHeight="1" ht="17.25">
      <c s="76">
        <v>2170202</v>
      </c>
      <c s="76" t="s">
        <v>1920</v>
      </c>
      <c s="324"/>
    </row>
    <row customHeight="1" ht="17.25">
      <c s="76">
        <v>2170203</v>
      </c>
      <c s="76" t="s">
        <v>1921</v>
      </c>
      <c s="324"/>
    </row>
    <row customHeight="1" ht="17.25">
      <c s="76">
        <v>2170204</v>
      </c>
      <c s="76" t="s">
        <v>1922</v>
      </c>
      <c s="324"/>
    </row>
    <row customHeight="1" ht="17.25">
      <c s="76">
        <v>2170205</v>
      </c>
      <c s="76" t="s">
        <v>1923</v>
      </c>
      <c s="324"/>
    </row>
    <row customHeight="1" ht="17.25">
      <c s="76">
        <v>2170206</v>
      </c>
      <c s="76" t="s">
        <v>1924</v>
      </c>
      <c s="324"/>
    </row>
    <row customHeight="1" ht="17.25">
      <c s="76">
        <v>2170207</v>
      </c>
      <c s="76" t="s">
        <v>1925</v>
      </c>
      <c s="324"/>
    </row>
    <row customHeight="1" ht="17.25">
      <c s="76">
        <v>2170299</v>
      </c>
      <c s="76" t="s">
        <v>1926</v>
      </c>
      <c s="324"/>
    </row>
    <row customHeight="1" ht="17.25">
      <c s="76">
        <v>21703</v>
      </c>
      <c s="195" t="s">
        <v>1927</v>
      </c>
      <c s="322">
        <f>SUM(C1193:C1197)</f>
        <v>0</v>
      </c>
    </row>
    <row customHeight="1" ht="17.25">
      <c s="76">
        <v>2170301</v>
      </c>
      <c s="76" t="s">
        <v>1928</v>
      </c>
      <c s="324"/>
    </row>
    <row customHeight="1" ht="17.25">
      <c s="76">
        <v>2170302</v>
      </c>
      <c s="76" t="s">
        <v>1929</v>
      </c>
      <c s="324"/>
    </row>
    <row customHeight="1" ht="17.25">
      <c s="76">
        <v>2170303</v>
      </c>
      <c s="76" t="s">
        <v>1930</v>
      </c>
      <c s="324"/>
    </row>
    <row customHeight="1" ht="17.25">
      <c s="76">
        <v>2170304</v>
      </c>
      <c s="76" t="s">
        <v>1931</v>
      </c>
      <c s="324"/>
    </row>
    <row customHeight="1" ht="17.25">
      <c s="76">
        <v>2170399</v>
      </c>
      <c s="76" t="s">
        <v>1932</v>
      </c>
      <c s="324"/>
    </row>
    <row customHeight="1" ht="17.25">
      <c s="76">
        <v>21704</v>
      </c>
      <c s="195" t="s">
        <v>1933</v>
      </c>
      <c s="322">
        <f>SUM(C1199:C1200)</f>
        <v>0</v>
      </c>
    </row>
    <row customHeight="1" ht="17.25">
      <c s="76">
        <v>2170401</v>
      </c>
      <c s="76" t="s">
        <v>1934</v>
      </c>
      <c s="324"/>
    </row>
    <row customHeight="1" ht="17.25">
      <c s="76">
        <v>2170499</v>
      </c>
      <c s="76" t="s">
        <v>1935</v>
      </c>
      <c s="324"/>
    </row>
    <row customHeight="1" ht="17.25">
      <c s="76">
        <v>21705</v>
      </c>
      <c s="195" t="s">
        <v>1936</v>
      </c>
      <c s="322">
        <f>SUM(C1202:C1204)</f>
        <v>110</v>
      </c>
    </row>
    <row customHeight="1" ht="17.25">
      <c s="76">
        <v>2170501</v>
      </c>
      <c s="76" t="s">
        <v>1937</v>
      </c>
      <c s="324">
        <v>110</v>
      </c>
    </row>
    <row customHeight="1" ht="17.25">
      <c s="76">
        <v>2170502</v>
      </c>
      <c s="76" t="s">
        <v>1938</v>
      </c>
      <c s="324"/>
    </row>
    <row customHeight="1" ht="17.25">
      <c s="76">
        <v>2170599</v>
      </c>
      <c s="76" t="s">
        <v>1939</v>
      </c>
      <c s="324"/>
    </row>
    <row customHeight="1" ht="17.25">
      <c s="113">
        <v>21799</v>
      </c>
      <c s="114" t="s">
        <v>1940</v>
      </c>
      <c s="297"/>
    </row>
    <row customHeight="1" ht="17.25">
      <c s="76">
        <v>218</v>
      </c>
      <c s="91" t="s">
        <v>1941</v>
      </c>
      <c s="293">
        <f>SUM(C1207,C1210,C1226,C1240,C1250,C1255,C1266,C1269)</f>
        <v>0</v>
      </c>
    </row>
    <row customHeight="1" ht="17.25">
      <c s="76">
        <v>21801</v>
      </c>
      <c s="91" t="s">
        <v>1942</v>
      </c>
      <c s="293">
        <f>C1208+C1209</f>
        <v>0</v>
      </c>
    </row>
    <row customHeight="1" ht="17.25">
      <c s="76">
        <v>2180101</v>
      </c>
      <c s="93" t="s">
        <v>1943</v>
      </c>
      <c s="297"/>
    </row>
    <row customHeight="1" ht="17.25">
      <c s="76">
        <v>2180102</v>
      </c>
      <c s="93" t="s">
        <v>1944</v>
      </c>
      <c s="297"/>
    </row>
    <row customHeight="1" ht="17.25">
      <c s="76">
        <v>21802</v>
      </c>
      <c s="91" t="s">
        <v>1945</v>
      </c>
      <c s="293">
        <f>SUM(C1211:C1225)</f>
        <v>0</v>
      </c>
    </row>
    <row customHeight="1" ht="17.25">
      <c s="76">
        <v>2180201</v>
      </c>
      <c s="93" t="s">
        <v>1946</v>
      </c>
      <c s="297"/>
    </row>
    <row customHeight="1" ht="17.25">
      <c s="76">
        <v>2180202</v>
      </c>
      <c s="93" t="s">
        <v>1947</v>
      </c>
      <c s="297"/>
    </row>
    <row customHeight="1" ht="17.25">
      <c s="76">
        <v>2180203</v>
      </c>
      <c s="93" t="s">
        <v>1948</v>
      </c>
      <c s="297"/>
    </row>
    <row customHeight="1" ht="17.25">
      <c s="76">
        <v>2180204</v>
      </c>
      <c s="93" t="s">
        <v>1949</v>
      </c>
      <c s="297"/>
    </row>
    <row customHeight="1" ht="17.25">
      <c s="76">
        <v>2180205</v>
      </c>
      <c s="93" t="s">
        <v>1950</v>
      </c>
      <c s="297"/>
    </row>
    <row customHeight="1" ht="17.25">
      <c s="76">
        <v>2180206</v>
      </c>
      <c s="93" t="s">
        <v>1951</v>
      </c>
      <c s="297"/>
    </row>
    <row customHeight="1" ht="17.25">
      <c s="76">
        <v>2180208</v>
      </c>
      <c s="93" t="s">
        <v>1952</v>
      </c>
      <c s="297"/>
    </row>
    <row customHeight="1" ht="17.25">
      <c s="76">
        <v>2180209</v>
      </c>
      <c s="93" t="s">
        <v>1953</v>
      </c>
      <c s="297"/>
    </row>
    <row customHeight="1" ht="17.25">
      <c s="76">
        <v>2180210</v>
      </c>
      <c s="93" t="s">
        <v>1954</v>
      </c>
      <c s="297"/>
    </row>
    <row customHeight="1" ht="17.25">
      <c s="76">
        <v>2180211</v>
      </c>
      <c s="93" t="s">
        <v>1955</v>
      </c>
      <c s="297"/>
    </row>
    <row customHeight="1" ht="17.25">
      <c s="76">
        <v>2180212</v>
      </c>
      <c s="93" t="s">
        <v>1956</v>
      </c>
      <c s="297"/>
    </row>
    <row customHeight="1" ht="17.25">
      <c s="76">
        <v>2180213</v>
      </c>
      <c s="93" t="s">
        <v>1957</v>
      </c>
      <c s="297"/>
    </row>
    <row customHeight="1" ht="17.25">
      <c s="76">
        <v>2180214</v>
      </c>
      <c s="93" t="s">
        <v>1958</v>
      </c>
      <c s="297"/>
    </row>
    <row customHeight="1" ht="17.25">
      <c s="76">
        <v>2180215</v>
      </c>
      <c s="93" t="s">
        <v>1959</v>
      </c>
      <c s="297"/>
    </row>
    <row customHeight="1" ht="17.25">
      <c s="76">
        <v>2180299</v>
      </c>
      <c s="93" t="s">
        <v>1960</v>
      </c>
      <c s="297"/>
    </row>
    <row customHeight="1" ht="17.25">
      <c s="76">
        <v>21803</v>
      </c>
      <c s="91" t="s">
        <v>1961</v>
      </c>
      <c s="293">
        <f>SUM(C1227:C1239)</f>
        <v>0</v>
      </c>
    </row>
    <row customHeight="1" ht="17.25">
      <c s="76">
        <v>2180301</v>
      </c>
      <c s="93" t="s">
        <v>1962</v>
      </c>
      <c s="297"/>
    </row>
    <row customHeight="1" ht="17.25">
      <c s="76">
        <v>2180302</v>
      </c>
      <c s="93" t="s">
        <v>1963</v>
      </c>
      <c s="297"/>
    </row>
    <row customHeight="1" ht="17.25">
      <c s="76">
        <v>2180304</v>
      </c>
      <c s="93" t="s">
        <v>1964</v>
      </c>
      <c s="297"/>
    </row>
    <row customHeight="1" ht="17.25">
      <c s="76">
        <v>2180305</v>
      </c>
      <c s="93" t="s">
        <v>1965</v>
      </c>
      <c s="297"/>
    </row>
    <row customHeight="1" ht="17.25">
      <c s="76">
        <v>2180306</v>
      </c>
      <c s="93" t="s">
        <v>1966</v>
      </c>
      <c s="297"/>
    </row>
    <row customHeight="1" ht="17.25">
      <c s="76">
        <v>2180307</v>
      </c>
      <c s="93" t="s">
        <v>1967</v>
      </c>
      <c s="297"/>
    </row>
    <row customHeight="1" ht="17.25">
      <c s="76">
        <v>2180308</v>
      </c>
      <c s="93" t="s">
        <v>1968</v>
      </c>
      <c s="297"/>
    </row>
    <row customHeight="1" ht="17.25">
      <c s="76">
        <v>2180309</v>
      </c>
      <c s="93" t="s">
        <v>1969</v>
      </c>
      <c s="297"/>
    </row>
    <row customHeight="1" ht="17.25">
      <c s="76">
        <v>2180310</v>
      </c>
      <c s="93" t="s">
        <v>1970</v>
      </c>
      <c s="297"/>
    </row>
    <row customHeight="1" ht="17.25">
      <c s="76">
        <v>2180311</v>
      </c>
      <c s="93" t="s">
        <v>1971</v>
      </c>
      <c s="297"/>
    </row>
    <row customHeight="1" ht="17.25">
      <c s="76">
        <v>2180312</v>
      </c>
      <c s="93" t="s">
        <v>1972</v>
      </c>
      <c s="297"/>
    </row>
    <row customHeight="1" ht="17.25">
      <c s="76">
        <v>2180313</v>
      </c>
      <c s="93" t="s">
        <v>1973</v>
      </c>
      <c s="297"/>
    </row>
    <row customHeight="1" ht="17.25">
      <c s="76">
        <v>2180399</v>
      </c>
      <c s="93" t="s">
        <v>1974</v>
      </c>
      <c s="297"/>
    </row>
    <row customHeight="1" ht="17.25">
      <c s="76">
        <v>21804</v>
      </c>
      <c s="91" t="s">
        <v>1975</v>
      </c>
      <c s="293">
        <f>SUM(C1241:C1249)</f>
        <v>0</v>
      </c>
    </row>
    <row customHeight="1" ht="17.25">
      <c s="76">
        <v>2180401</v>
      </c>
      <c s="93" t="s">
        <v>1976</v>
      </c>
      <c s="297"/>
    </row>
    <row customHeight="1" ht="17.25">
      <c s="76">
        <v>2180402</v>
      </c>
      <c s="93" t="s">
        <v>1977</v>
      </c>
      <c s="297"/>
    </row>
    <row customHeight="1" ht="17.25">
      <c s="76">
        <v>2180403</v>
      </c>
      <c s="93" t="s">
        <v>1978</v>
      </c>
      <c s="297"/>
    </row>
    <row customHeight="1" ht="17.25">
      <c s="76">
        <v>2180404</v>
      </c>
      <c s="93" t="s">
        <v>1979</v>
      </c>
      <c s="297"/>
    </row>
    <row customHeight="1" ht="17.25">
      <c s="76">
        <v>2180405</v>
      </c>
      <c s="93" t="s">
        <v>1980</v>
      </c>
      <c s="297"/>
    </row>
    <row customHeight="1" ht="17.25">
      <c s="76">
        <v>2180406</v>
      </c>
      <c s="93" t="s">
        <v>1981</v>
      </c>
      <c s="297"/>
    </row>
    <row customHeight="1" ht="17.25">
      <c s="76">
        <v>2180407</v>
      </c>
      <c s="93" t="s">
        <v>1982</v>
      </c>
      <c s="297"/>
    </row>
    <row customHeight="1" ht="17.25">
      <c s="76">
        <v>2180408</v>
      </c>
      <c s="93" t="s">
        <v>1983</v>
      </c>
      <c s="297"/>
    </row>
    <row customHeight="1" ht="17.25">
      <c s="76">
        <v>2180499</v>
      </c>
      <c s="93" t="s">
        <v>1984</v>
      </c>
      <c s="297"/>
    </row>
    <row customHeight="1" ht="17.25">
      <c s="76">
        <v>21805</v>
      </c>
      <c s="91" t="s">
        <v>1985</v>
      </c>
      <c s="293">
        <f>SUM(C1251:C1254)</f>
        <v>0</v>
      </c>
    </row>
    <row customHeight="1" ht="17.25">
      <c s="76">
        <v>2180501</v>
      </c>
      <c s="93" t="s">
        <v>1986</v>
      </c>
      <c s="297"/>
    </row>
    <row customHeight="1" ht="17.25">
      <c s="76">
        <v>2180502</v>
      </c>
      <c s="93" t="s">
        <v>1987</v>
      </c>
      <c s="297"/>
    </row>
    <row customHeight="1" ht="17.25">
      <c s="76">
        <v>2180503</v>
      </c>
      <c s="93" t="s">
        <v>1751</v>
      </c>
      <c s="297"/>
    </row>
    <row customHeight="1" ht="17.25">
      <c s="76">
        <v>2180519</v>
      </c>
      <c s="93" t="s">
        <v>1988</v>
      </c>
      <c s="297"/>
    </row>
    <row customHeight="1" ht="17.25">
      <c s="76">
        <v>21806</v>
      </c>
      <c s="91" t="s">
        <v>1989</v>
      </c>
      <c s="293">
        <f>SUM(C1256:C1265)</f>
        <v>0</v>
      </c>
    </row>
    <row customHeight="1" ht="17.25">
      <c s="76">
        <v>2180601</v>
      </c>
      <c s="93" t="s">
        <v>1990</v>
      </c>
      <c s="297"/>
    </row>
    <row customHeight="1" ht="17.25">
      <c s="76">
        <v>2180602</v>
      </c>
      <c s="93" t="s">
        <v>1991</v>
      </c>
      <c s="297"/>
    </row>
    <row customHeight="1" ht="17.25">
      <c s="76">
        <v>2180603</v>
      </c>
      <c s="93" t="s">
        <v>1992</v>
      </c>
      <c s="297"/>
    </row>
    <row customHeight="1" ht="17.25">
      <c s="76">
        <v>2180604</v>
      </c>
      <c s="93" t="s">
        <v>1993</v>
      </c>
      <c s="297"/>
    </row>
    <row customHeight="1" ht="17.25">
      <c s="76">
        <v>2180605</v>
      </c>
      <c s="93" t="s">
        <v>1994</v>
      </c>
      <c s="297"/>
    </row>
    <row customHeight="1" ht="17.25">
      <c s="76">
        <v>2180606</v>
      </c>
      <c s="93" t="s">
        <v>1995</v>
      </c>
      <c s="297"/>
    </row>
    <row customHeight="1" ht="17.25">
      <c s="76">
        <v>2180607</v>
      </c>
      <c s="93" t="s">
        <v>1996</v>
      </c>
      <c s="297"/>
    </row>
    <row customHeight="1" ht="17.25">
      <c s="76">
        <v>2180608</v>
      </c>
      <c s="93" t="s">
        <v>1997</v>
      </c>
      <c s="297"/>
    </row>
    <row customHeight="1" ht="17.25">
      <c s="76">
        <v>2180609</v>
      </c>
      <c s="93" t="s">
        <v>1998</v>
      </c>
      <c s="297"/>
    </row>
    <row customHeight="1" ht="17.25">
      <c s="76">
        <v>2180699</v>
      </c>
      <c s="93" t="s">
        <v>1999</v>
      </c>
      <c s="297"/>
    </row>
    <row customHeight="1" ht="17.25">
      <c s="76">
        <v>21807</v>
      </c>
      <c s="91" t="s">
        <v>2000</v>
      </c>
      <c s="293">
        <f>C1267+C1268</f>
        <v>0</v>
      </c>
    </row>
    <row customHeight="1" ht="17.25">
      <c s="76">
        <v>2180701</v>
      </c>
      <c s="93" t="s">
        <v>2001</v>
      </c>
      <c s="297"/>
    </row>
    <row customHeight="1" ht="17.25">
      <c s="76">
        <v>2180702</v>
      </c>
      <c s="93" t="s">
        <v>2002</v>
      </c>
      <c s="297"/>
    </row>
    <row customHeight="1" ht="17.25">
      <c s="76">
        <v>21899</v>
      </c>
      <c s="91" t="s">
        <v>2003</v>
      </c>
      <c s="293">
        <f>C1270+C1271</f>
        <v>0</v>
      </c>
    </row>
    <row customHeight="1" ht="17.25">
      <c s="76">
        <v>2189901</v>
      </c>
      <c s="93" t="s">
        <v>2004</v>
      </c>
      <c s="297"/>
    </row>
    <row customHeight="1" ht="17.25">
      <c s="76">
        <v>2189909</v>
      </c>
      <c s="93" t="s">
        <v>2005</v>
      </c>
      <c s="297"/>
    </row>
    <row customHeight="1" ht="17.25">
      <c s="76">
        <v>220</v>
      </c>
      <c s="91" t="s">
        <v>2006</v>
      </c>
      <c s="293">
        <f>SUM(C1273,C1295,C1315,C1324,C1338)</f>
        <v>1018</v>
      </c>
    </row>
    <row customHeight="1" ht="17.25">
      <c s="76">
        <v>22001</v>
      </c>
      <c s="91" t="s">
        <v>2007</v>
      </c>
      <c s="327">
        <f>SUM(C1274:C1294)</f>
        <v>954</v>
      </c>
    </row>
    <row customHeight="1" ht="17.25">
      <c s="76">
        <v>2200101</v>
      </c>
      <c s="93" t="s">
        <v>1002</v>
      </c>
      <c s="297">
        <v>551</v>
      </c>
    </row>
    <row customHeight="1" ht="17.25">
      <c s="76">
        <v>2200102</v>
      </c>
      <c s="93" t="s">
        <v>1003</v>
      </c>
      <c s="318"/>
    </row>
    <row customHeight="1" ht="17.25">
      <c s="76">
        <v>2200103</v>
      </c>
      <c s="93" t="s">
        <v>1004</v>
      </c>
      <c s="297"/>
    </row>
    <row customHeight="1" ht="17.25">
      <c s="76">
        <v>2200104</v>
      </c>
      <c s="93" t="s">
        <v>2008</v>
      </c>
      <c s="297"/>
    </row>
    <row customHeight="1" ht="17.25">
      <c s="76">
        <v>2200105</v>
      </c>
      <c s="93" t="s">
        <v>2009</v>
      </c>
      <c s="297"/>
    </row>
    <row customHeight="1" ht="17.25">
      <c s="76">
        <v>2200106</v>
      </c>
      <c s="93" t="s">
        <v>2010</v>
      </c>
      <c s="297">
        <v>262</v>
      </c>
    </row>
    <row customHeight="1" ht="17.25">
      <c s="76">
        <v>2200107</v>
      </c>
      <c s="93" t="s">
        <v>2011</v>
      </c>
      <c s="297"/>
    </row>
    <row customHeight="1" ht="17.25">
      <c s="76">
        <v>2200108</v>
      </c>
      <c s="93" t="s">
        <v>2012</v>
      </c>
      <c s="297">
        <v>1</v>
      </c>
    </row>
    <row customHeight="1" ht="17.25">
      <c s="76">
        <v>2200109</v>
      </c>
      <c s="93" t="s">
        <v>2013</v>
      </c>
      <c s="297"/>
    </row>
    <row customHeight="1" ht="17.25">
      <c s="76">
        <v>2200110</v>
      </c>
      <c s="93" t="s">
        <v>2014</v>
      </c>
      <c s="297"/>
    </row>
    <row customHeight="1" ht="17.25">
      <c s="76">
        <v>2200111</v>
      </c>
      <c s="93" t="s">
        <v>2015</v>
      </c>
      <c s="297">
        <v>67</v>
      </c>
    </row>
    <row customHeight="1" ht="17.25">
      <c s="76">
        <v>2200112</v>
      </c>
      <c s="93" t="s">
        <v>2016</v>
      </c>
      <c s="297"/>
    </row>
    <row customHeight="1" ht="17.25">
      <c s="76">
        <v>2200113</v>
      </c>
      <c s="93" t="s">
        <v>2017</v>
      </c>
      <c s="297"/>
    </row>
    <row customHeight="1" ht="17.25">
      <c s="76">
        <v>2200114</v>
      </c>
      <c s="93" t="s">
        <v>2018</v>
      </c>
      <c s="297"/>
    </row>
    <row customHeight="1" ht="17.25">
      <c s="76">
        <v>2200115</v>
      </c>
      <c s="93" t="s">
        <v>2019</v>
      </c>
      <c s="297"/>
    </row>
    <row customHeight="1" ht="17.25">
      <c s="76">
        <v>2200116</v>
      </c>
      <c s="93" t="s">
        <v>2020</v>
      </c>
      <c s="297"/>
    </row>
    <row customHeight="1" ht="17.25">
      <c s="76">
        <v>2200117</v>
      </c>
      <c s="93" t="s">
        <v>2021</v>
      </c>
      <c s="297">
        <v>2</v>
      </c>
    </row>
    <row customHeight="1" ht="17.25">
      <c s="76">
        <v>2200118</v>
      </c>
      <c s="93" t="s">
        <v>2022</v>
      </c>
      <c s="297">
        <v>71</v>
      </c>
    </row>
    <row customHeight="1" ht="17.25">
      <c s="76">
        <v>2200119</v>
      </c>
      <c s="93" t="s">
        <v>2023</v>
      </c>
      <c s="297"/>
    </row>
    <row customHeight="1" ht="17.25">
      <c s="76">
        <v>2200150</v>
      </c>
      <c s="93" t="s">
        <v>1011</v>
      </c>
      <c s="297"/>
    </row>
    <row customHeight="1" ht="17.25">
      <c s="76">
        <v>2200199</v>
      </c>
      <c s="93" t="s">
        <v>2024</v>
      </c>
      <c s="297"/>
    </row>
    <row customHeight="1" ht="17.25">
      <c s="76">
        <v>22002</v>
      </c>
      <c s="91" t="s">
        <v>2025</v>
      </c>
      <c s="293">
        <f>SUM(C1296:C1314)</f>
        <v>0</v>
      </c>
    </row>
    <row customHeight="1" ht="17.25">
      <c s="76">
        <v>2200201</v>
      </c>
      <c s="93" t="s">
        <v>1002</v>
      </c>
      <c s="297"/>
    </row>
    <row customHeight="1" ht="17.25">
      <c s="76">
        <v>2200202</v>
      </c>
      <c s="93" t="s">
        <v>1003</v>
      </c>
      <c s="297"/>
    </row>
    <row customHeight="1" ht="17.25">
      <c s="76">
        <v>2200203</v>
      </c>
      <c s="93" t="s">
        <v>1004</v>
      </c>
      <c s="297"/>
    </row>
    <row customHeight="1" ht="17.25">
      <c s="76">
        <v>2200204</v>
      </c>
      <c s="93" t="s">
        <v>2026</v>
      </c>
      <c s="297"/>
    </row>
    <row customHeight="1" ht="17.25">
      <c s="76">
        <v>2200205</v>
      </c>
      <c s="93" t="s">
        <v>2027</v>
      </c>
      <c s="297"/>
    </row>
    <row customHeight="1" ht="17.25">
      <c s="76">
        <v>2200206</v>
      </c>
      <c s="93" t="s">
        <v>2028</v>
      </c>
      <c s="297"/>
    </row>
    <row customHeight="1" ht="17.25">
      <c s="76">
        <v>2200207</v>
      </c>
      <c s="93" t="s">
        <v>2029</v>
      </c>
      <c s="297"/>
    </row>
    <row customHeight="1" ht="17.25">
      <c s="76">
        <v>2200208</v>
      </c>
      <c s="93" t="s">
        <v>2030</v>
      </c>
      <c s="297"/>
    </row>
    <row customHeight="1" ht="17.25">
      <c s="76">
        <v>2200209</v>
      </c>
      <c s="93" t="s">
        <v>2031</v>
      </c>
      <c s="297"/>
    </row>
    <row customHeight="1" ht="17.25">
      <c s="76">
        <v>2200210</v>
      </c>
      <c s="93" t="s">
        <v>2032</v>
      </c>
      <c s="297"/>
    </row>
    <row customHeight="1" ht="17.25">
      <c s="76">
        <v>2200211</v>
      </c>
      <c s="93" t="s">
        <v>2033</v>
      </c>
      <c s="297"/>
    </row>
    <row customHeight="1" ht="17.25">
      <c s="76">
        <v>2200212</v>
      </c>
      <c s="93" t="s">
        <v>2034</v>
      </c>
      <c s="297"/>
    </row>
    <row customHeight="1" ht="17.25">
      <c s="76">
        <v>2200213</v>
      </c>
      <c s="93" t="s">
        <v>2035</v>
      </c>
      <c s="297"/>
    </row>
    <row customHeight="1" ht="17.25">
      <c s="76">
        <v>2200214</v>
      </c>
      <c s="93" t="s">
        <v>2036</v>
      </c>
      <c s="297"/>
    </row>
    <row customHeight="1" ht="17.25">
      <c s="76">
        <v>2200215</v>
      </c>
      <c s="93" t="s">
        <v>2037</v>
      </c>
      <c s="297"/>
    </row>
    <row customHeight="1" ht="17.25">
      <c s="76">
        <v>2200216</v>
      </c>
      <c s="93" t="s">
        <v>2038</v>
      </c>
      <c s="297"/>
    </row>
    <row customHeight="1" ht="17.25">
      <c s="76">
        <v>2200217</v>
      </c>
      <c s="93" t="s">
        <v>2039</v>
      </c>
      <c s="297"/>
    </row>
    <row customHeight="1" ht="17.25">
      <c s="76">
        <v>2200250</v>
      </c>
      <c s="93" t="s">
        <v>1011</v>
      </c>
      <c s="297"/>
    </row>
    <row customHeight="1" ht="17.25">
      <c s="76">
        <v>2200299</v>
      </c>
      <c s="93" t="s">
        <v>2040</v>
      </c>
      <c s="297"/>
    </row>
    <row customHeight="1" ht="17.25">
      <c s="76">
        <v>22003</v>
      </c>
      <c s="91" t="s">
        <v>2041</v>
      </c>
      <c s="293">
        <f>SUM(C1316:C1323)</f>
        <v>0</v>
      </c>
    </row>
    <row customHeight="1" ht="17.25">
      <c s="76">
        <v>2200301</v>
      </c>
      <c s="93" t="s">
        <v>1002</v>
      </c>
      <c s="297"/>
    </row>
    <row customHeight="1" ht="17.25">
      <c s="76">
        <v>2200302</v>
      </c>
      <c s="93" t="s">
        <v>1003</v>
      </c>
      <c s="297"/>
    </row>
    <row customHeight="1" ht="17.25">
      <c s="76">
        <v>2200303</v>
      </c>
      <c s="93" t="s">
        <v>1004</v>
      </c>
      <c s="297"/>
    </row>
    <row customHeight="1" ht="17.25">
      <c s="76">
        <v>2200304</v>
      </c>
      <c s="93" t="s">
        <v>2042</v>
      </c>
      <c s="297"/>
    </row>
    <row customHeight="1" ht="17.25">
      <c s="76">
        <v>2200305</v>
      </c>
      <c s="93" t="s">
        <v>2043</v>
      </c>
      <c s="297"/>
    </row>
    <row customHeight="1" ht="17.25">
      <c s="76">
        <v>2200306</v>
      </c>
      <c s="93" t="s">
        <v>2044</v>
      </c>
      <c s="297"/>
    </row>
    <row customHeight="1" ht="17.25">
      <c s="76">
        <v>2200350</v>
      </c>
      <c s="93" t="s">
        <v>1011</v>
      </c>
      <c s="297"/>
    </row>
    <row customHeight="1" ht="17.25">
      <c s="76">
        <v>2200399</v>
      </c>
      <c s="93" t="s">
        <v>2045</v>
      </c>
      <c s="297"/>
    </row>
    <row customHeight="1" ht="17.25">
      <c s="76">
        <v>22004</v>
      </c>
      <c s="91" t="s">
        <v>2046</v>
      </c>
      <c s="293">
        <f>SUM(C1325:C1337)</f>
        <v>0</v>
      </c>
    </row>
    <row customHeight="1" ht="17.25">
      <c s="76">
        <v>2200401</v>
      </c>
      <c s="93" t="s">
        <v>1002</v>
      </c>
      <c s="297"/>
    </row>
    <row customHeight="1" ht="17.25">
      <c s="76">
        <v>2200402</v>
      </c>
      <c s="93" t="s">
        <v>1003</v>
      </c>
      <c s="297"/>
    </row>
    <row customHeight="1" ht="17.25">
      <c s="76">
        <v>2200403</v>
      </c>
      <c s="93" t="s">
        <v>1004</v>
      </c>
      <c s="297"/>
    </row>
    <row customHeight="1" ht="17.25">
      <c s="76">
        <v>2200404</v>
      </c>
      <c s="93" t="s">
        <v>2047</v>
      </c>
      <c s="297"/>
    </row>
    <row customHeight="1" ht="17.25">
      <c s="76">
        <v>2200405</v>
      </c>
      <c s="93" t="s">
        <v>2048</v>
      </c>
      <c s="297"/>
    </row>
    <row customHeight="1" ht="17.25">
      <c s="76">
        <v>2200406</v>
      </c>
      <c s="93" t="s">
        <v>2049</v>
      </c>
      <c s="297"/>
    </row>
    <row customHeight="1" ht="17.25">
      <c s="76">
        <v>2200407</v>
      </c>
      <c s="93" t="s">
        <v>2050</v>
      </c>
      <c s="297"/>
    </row>
    <row customHeight="1" ht="17.25">
      <c s="76">
        <v>2200408</v>
      </c>
      <c s="93" t="s">
        <v>2051</v>
      </c>
      <c s="297"/>
    </row>
    <row customHeight="1" ht="17.25">
      <c s="76">
        <v>2200409</v>
      </c>
      <c s="93" t="s">
        <v>2052</v>
      </c>
      <c s="297"/>
    </row>
    <row customHeight="1" ht="17.25">
      <c s="76">
        <v>2200410</v>
      </c>
      <c s="93" t="s">
        <v>2053</v>
      </c>
      <c s="297"/>
    </row>
    <row customHeight="1" ht="17.25">
      <c s="76">
        <v>2200411</v>
      </c>
      <c s="93" t="s">
        <v>2054</v>
      </c>
      <c s="297"/>
    </row>
    <row customHeight="1" ht="17.25">
      <c s="76">
        <v>2200450</v>
      </c>
      <c s="93" t="s">
        <v>2055</v>
      </c>
      <c s="297"/>
    </row>
    <row customHeight="1" ht="17.25">
      <c s="76">
        <v>2200499</v>
      </c>
      <c s="93" t="s">
        <v>2056</v>
      </c>
      <c s="297"/>
    </row>
    <row customHeight="1" ht="17.25">
      <c s="76">
        <v>22005</v>
      </c>
      <c s="91" t="s">
        <v>2057</v>
      </c>
      <c s="293">
        <f>SUM(C1339:C1352)</f>
        <v>64</v>
      </c>
    </row>
    <row customHeight="1" ht="17.25">
      <c s="76">
        <v>2200501</v>
      </c>
      <c s="93" t="s">
        <v>1002</v>
      </c>
      <c s="297">
        <v>64</v>
      </c>
    </row>
    <row customHeight="1" ht="17.25">
      <c s="76">
        <v>2200502</v>
      </c>
      <c s="93" t="s">
        <v>1003</v>
      </c>
      <c s="297"/>
    </row>
    <row customHeight="1" ht="17.25">
      <c s="76">
        <v>2200503</v>
      </c>
      <c s="93" t="s">
        <v>1004</v>
      </c>
      <c s="297"/>
    </row>
    <row customHeight="1" ht="17.25">
      <c s="76">
        <v>2200504</v>
      </c>
      <c s="93" t="s">
        <v>2058</v>
      </c>
      <c s="297"/>
    </row>
    <row customHeight="1" ht="17.25">
      <c s="76">
        <v>2200505</v>
      </c>
      <c s="93" t="s">
        <v>2059</v>
      </c>
      <c s="297"/>
    </row>
    <row customHeight="1" ht="17.25">
      <c s="76">
        <v>2200506</v>
      </c>
      <c s="93" t="s">
        <v>2060</v>
      </c>
      <c s="297"/>
    </row>
    <row customHeight="1" ht="17.25">
      <c s="76">
        <v>2200507</v>
      </c>
      <c s="93" t="s">
        <v>2061</v>
      </c>
      <c s="297"/>
    </row>
    <row customHeight="1" ht="17.25">
      <c s="76">
        <v>2200508</v>
      </c>
      <c s="93" t="s">
        <v>2062</v>
      </c>
      <c s="297"/>
    </row>
    <row customHeight="1" ht="17.25">
      <c s="76">
        <v>2200509</v>
      </c>
      <c s="93" t="s">
        <v>2063</v>
      </c>
      <c s="297"/>
    </row>
    <row customHeight="1" ht="17.25">
      <c s="76">
        <v>2200510</v>
      </c>
      <c s="93" t="s">
        <v>2064</v>
      </c>
      <c s="297"/>
    </row>
    <row customHeight="1" ht="17.25">
      <c s="76">
        <v>2200511</v>
      </c>
      <c s="93" t="s">
        <v>2065</v>
      </c>
      <c s="297"/>
    </row>
    <row customHeight="1" ht="17.25">
      <c s="76">
        <v>2200512</v>
      </c>
      <c s="93" t="s">
        <v>2066</v>
      </c>
      <c s="297"/>
    </row>
    <row customHeight="1" ht="17.25">
      <c s="76">
        <v>2200513</v>
      </c>
      <c s="93" t="s">
        <v>2067</v>
      </c>
      <c s="297"/>
    </row>
    <row customHeight="1" ht="17.25">
      <c s="76">
        <v>2200599</v>
      </c>
      <c s="93" t="s">
        <v>2068</v>
      </c>
      <c s="297"/>
    </row>
    <row customHeight="1" ht="17.25">
      <c s="76">
        <v>221</v>
      </c>
      <c s="91" t="s">
        <v>2069</v>
      </c>
      <c s="293">
        <f>SUM(C1354,C1361,C1365)</f>
        <v>2068</v>
      </c>
    </row>
    <row customHeight="1" ht="17.25">
      <c s="76">
        <v>22101</v>
      </c>
      <c s="91" t="s">
        <v>2070</v>
      </c>
      <c s="293">
        <f>SUM(C1355:C1360)</f>
        <v>2068</v>
      </c>
    </row>
    <row customHeight="1" ht="17.25">
      <c s="76">
        <v>2210101</v>
      </c>
      <c s="93" t="s">
        <v>2071</v>
      </c>
      <c s="297">
        <v>1327</v>
      </c>
    </row>
    <row customHeight="1" ht="17.25">
      <c s="76">
        <v>2210102</v>
      </c>
      <c s="93" t="s">
        <v>2072</v>
      </c>
      <c s="297"/>
    </row>
    <row customHeight="1" ht="17.25">
      <c s="76">
        <v>2210103</v>
      </c>
      <c s="93" t="s">
        <v>2073</v>
      </c>
      <c s="297">
        <v>310</v>
      </c>
    </row>
    <row customHeight="1" ht="17.25">
      <c s="76">
        <v>2210104</v>
      </c>
      <c s="93" t="s">
        <v>2074</v>
      </c>
      <c s="297"/>
    </row>
    <row customHeight="1" ht="17.25">
      <c s="76">
        <v>2210105</v>
      </c>
      <c s="93" t="s">
        <v>2075</v>
      </c>
      <c s="297">
        <v>431</v>
      </c>
    </row>
    <row customHeight="1" ht="17.25">
      <c s="76">
        <v>2210199</v>
      </c>
      <c s="93" t="s">
        <v>2076</v>
      </c>
      <c s="297"/>
    </row>
    <row customHeight="1" ht="17.25">
      <c s="76">
        <v>22102</v>
      </c>
      <c s="91" t="s">
        <v>2077</v>
      </c>
      <c s="293">
        <f>SUM(C1362:C1364)</f>
        <v>0</v>
      </c>
    </row>
    <row customHeight="1" ht="17.25">
      <c s="76">
        <v>2210201</v>
      </c>
      <c s="93" t="s">
        <v>2078</v>
      </c>
      <c s="297"/>
    </row>
    <row customHeight="1" ht="17.25">
      <c s="76">
        <v>2210202</v>
      </c>
      <c s="93" t="s">
        <v>2079</v>
      </c>
      <c s="297"/>
    </row>
    <row customHeight="1" ht="17.25">
      <c s="76">
        <v>2210203</v>
      </c>
      <c s="93" t="s">
        <v>2080</v>
      </c>
      <c s="297"/>
    </row>
    <row customHeight="1" ht="17.25">
      <c s="76">
        <v>22103</v>
      </c>
      <c s="91" t="s">
        <v>2081</v>
      </c>
      <c s="293">
        <f>SUM(C1366:C1367)</f>
        <v>0</v>
      </c>
    </row>
    <row customHeight="1" ht="17.25">
      <c s="76">
        <v>2210301</v>
      </c>
      <c s="93" t="s">
        <v>2082</v>
      </c>
      <c s="297"/>
    </row>
    <row customHeight="1" ht="17.25">
      <c s="76">
        <v>2210399</v>
      </c>
      <c s="93" t="s">
        <v>2083</v>
      </c>
      <c s="297"/>
    </row>
    <row customHeight="1" ht="17.25">
      <c s="76">
        <v>222</v>
      </c>
      <c s="91" t="s">
        <v>2084</v>
      </c>
      <c s="293">
        <f>SUM(C1369,C1388)</f>
        <v>221</v>
      </c>
    </row>
    <row customHeight="1" ht="17.25">
      <c s="76">
        <v>22201</v>
      </c>
      <c s="91" t="s">
        <v>2085</v>
      </c>
      <c s="293">
        <f>SUM(C1370:C1387)</f>
        <v>207</v>
      </c>
    </row>
    <row customHeight="1" ht="17.25">
      <c s="76">
        <v>2220101</v>
      </c>
      <c s="93" t="s">
        <v>1002</v>
      </c>
      <c s="297">
        <v>91</v>
      </c>
    </row>
    <row customHeight="1" ht="17.25">
      <c s="76">
        <v>2220102</v>
      </c>
      <c s="93" t="s">
        <v>1003</v>
      </c>
      <c s="297"/>
    </row>
    <row customHeight="1" ht="17.25">
      <c s="76">
        <v>2220103</v>
      </c>
      <c s="93" t="s">
        <v>1004</v>
      </c>
      <c s="297"/>
    </row>
    <row customHeight="1" ht="17.25">
      <c s="76">
        <v>2220104</v>
      </c>
      <c s="93" t="s">
        <v>2086</v>
      </c>
      <c s="297"/>
    </row>
    <row customHeight="1" ht="17.25">
      <c s="76">
        <v>2220105</v>
      </c>
      <c s="93" t="s">
        <v>2087</v>
      </c>
      <c s="297"/>
    </row>
    <row customHeight="1" ht="17.25">
      <c s="76">
        <v>2220106</v>
      </c>
      <c s="93" t="s">
        <v>2088</v>
      </c>
      <c s="297"/>
    </row>
    <row customHeight="1" ht="17.25">
      <c s="76">
        <v>2220107</v>
      </c>
      <c s="93" t="s">
        <v>2089</v>
      </c>
      <c s="297"/>
    </row>
    <row customHeight="1" ht="17.25">
      <c s="76">
        <v>2220108</v>
      </c>
      <c s="93" t="s">
        <v>2090</v>
      </c>
      <c s="297">
        <v>51</v>
      </c>
    </row>
    <row customHeight="1" ht="17.25">
      <c s="76">
        <v>2220109</v>
      </c>
      <c s="93" t="s">
        <v>2091</v>
      </c>
      <c s="297"/>
    </row>
    <row customHeight="1" ht="17.25">
      <c s="76">
        <v>2220110</v>
      </c>
      <c s="93" t="s">
        <v>2092</v>
      </c>
      <c s="297"/>
    </row>
    <row customHeight="1" ht="17.25">
      <c s="76">
        <v>2220111</v>
      </c>
      <c s="93" t="s">
        <v>2093</v>
      </c>
      <c s="297"/>
    </row>
    <row customHeight="1" ht="17.25">
      <c s="76">
        <v>2220112</v>
      </c>
      <c s="93" t="s">
        <v>2094</v>
      </c>
      <c s="297"/>
    </row>
    <row customHeight="1" ht="17.25">
      <c s="76">
        <v>2220113</v>
      </c>
      <c s="93" t="s">
        <v>2095</v>
      </c>
      <c s="297"/>
    </row>
    <row customHeight="1" ht="17.25">
      <c s="76">
        <v>2220114</v>
      </c>
      <c s="93" t="s">
        <v>2096</v>
      </c>
      <c s="297"/>
    </row>
    <row customHeight="1" ht="17.25">
      <c s="76">
        <v>2220115</v>
      </c>
      <c s="93" t="s">
        <v>2097</v>
      </c>
      <c s="297">
        <v>2</v>
      </c>
    </row>
    <row customHeight="1" ht="17.25">
      <c s="76">
        <v>2220117</v>
      </c>
      <c s="93" t="s">
        <v>2098</v>
      </c>
      <c s="297"/>
    </row>
    <row customHeight="1" ht="17.25">
      <c s="76">
        <v>2220150</v>
      </c>
      <c s="93" t="s">
        <v>1011</v>
      </c>
      <c s="297"/>
    </row>
    <row customHeight="1" ht="17.25">
      <c s="76">
        <v>2220199</v>
      </c>
      <c s="93" t="s">
        <v>2099</v>
      </c>
      <c s="297">
        <v>63</v>
      </c>
    </row>
    <row customHeight="1" ht="17.25">
      <c s="76">
        <v>22202</v>
      </c>
      <c s="91" t="s">
        <v>2100</v>
      </c>
      <c s="293">
        <f>SUM(C1389:C1402)</f>
        <v>14</v>
      </c>
    </row>
    <row customHeight="1" ht="17.25">
      <c s="76">
        <v>2220201</v>
      </c>
      <c s="93" t="s">
        <v>1002</v>
      </c>
      <c s="297">
        <v>14</v>
      </c>
    </row>
    <row customHeight="1" ht="17.25">
      <c s="76">
        <v>2220202</v>
      </c>
      <c s="93" t="s">
        <v>1003</v>
      </c>
      <c s="297"/>
    </row>
    <row customHeight="1" ht="17.25">
      <c s="76">
        <v>2220203</v>
      </c>
      <c s="93" t="s">
        <v>1004</v>
      </c>
      <c s="297"/>
    </row>
    <row customHeight="1" ht="17.25">
      <c s="76">
        <v>2220204</v>
      </c>
      <c s="93" t="s">
        <v>2101</v>
      </c>
      <c s="297"/>
    </row>
    <row customHeight="1" ht="17.25">
      <c s="76">
        <v>2220205</v>
      </c>
      <c s="93" t="s">
        <v>2102</v>
      </c>
      <c s="297"/>
    </row>
    <row customHeight="1" ht="17.25">
      <c s="76">
        <v>2220206</v>
      </c>
      <c s="93" t="s">
        <v>2103</v>
      </c>
      <c s="297"/>
    </row>
    <row customHeight="1" ht="17.25">
      <c s="76">
        <v>2220207</v>
      </c>
      <c s="93" t="s">
        <v>2104</v>
      </c>
      <c s="297"/>
    </row>
    <row customHeight="1" ht="17.25">
      <c s="76">
        <v>2220208</v>
      </c>
      <c s="93" t="s">
        <v>2105</v>
      </c>
      <c s="297"/>
    </row>
    <row customHeight="1" ht="17.25">
      <c s="76">
        <v>2220209</v>
      </c>
      <c s="93" t="s">
        <v>2106</v>
      </c>
      <c s="297"/>
    </row>
    <row customHeight="1" ht="17.25">
      <c s="76">
        <v>2220210</v>
      </c>
      <c s="93" t="s">
        <v>2107</v>
      </c>
      <c s="297"/>
    </row>
    <row customHeight="1" ht="17.25">
      <c s="76">
        <v>2220211</v>
      </c>
      <c s="93" t="s">
        <v>2108</v>
      </c>
      <c s="297"/>
    </row>
    <row customHeight="1" ht="17.25">
      <c s="76">
        <v>2220212</v>
      </c>
      <c s="93" t="s">
        <v>2109</v>
      </c>
      <c s="297"/>
    </row>
    <row customHeight="1" ht="17.25">
      <c s="76">
        <v>2220250</v>
      </c>
      <c s="93" t="s">
        <v>1011</v>
      </c>
      <c s="297"/>
    </row>
    <row customHeight="1" ht="17.25">
      <c s="76">
        <v>2220299</v>
      </c>
      <c s="93" t="s">
        <v>2110</v>
      </c>
      <c s="297"/>
    </row>
    <row customHeight="1" ht="17.25">
      <c s="76">
        <v>228</v>
      </c>
      <c s="91" t="s">
        <v>2111</v>
      </c>
      <c s="293">
        <f>SUM(C1404:C1408)</f>
        <v>0</v>
      </c>
    </row>
    <row customHeight="1" ht="17.25">
      <c s="76">
        <v>22808</v>
      </c>
      <c s="91" t="s">
        <v>2112</v>
      </c>
      <c s="297"/>
    </row>
    <row customHeight="1" ht="17.25">
      <c s="76">
        <v>22809</v>
      </c>
      <c s="91" t="s">
        <v>2113</v>
      </c>
      <c s="297"/>
    </row>
    <row customHeight="1" ht="17.25">
      <c s="76">
        <v>22810</v>
      </c>
      <c s="91" t="s">
        <v>2114</v>
      </c>
      <c s="297"/>
    </row>
    <row customHeight="1" ht="17.25">
      <c s="76">
        <v>22811</v>
      </c>
      <c s="91" t="s">
        <v>2115</v>
      </c>
      <c s="297"/>
    </row>
    <row customHeight="1" ht="17.25">
      <c s="76">
        <v>22813</v>
      </c>
      <c s="91" t="s">
        <v>2116</v>
      </c>
      <c s="297"/>
    </row>
    <row customHeight="1" ht="17.25">
      <c s="76">
        <v>229</v>
      </c>
      <c s="91" t="s">
        <v>2117</v>
      </c>
      <c s="293">
        <f>SUM(C1410,C1413)</f>
        <v>2780</v>
      </c>
    </row>
    <row customHeight="1" ht="17.25">
      <c s="76">
        <v>22906</v>
      </c>
      <c s="91" t="s">
        <v>2118</v>
      </c>
      <c s="293">
        <f>SUM(C1411:C1412)</f>
        <v>0</v>
      </c>
    </row>
    <row customHeight="1" ht="17.25">
      <c s="76">
        <v>2290601</v>
      </c>
      <c s="93" t="s">
        <v>2119</v>
      </c>
      <c s="297"/>
    </row>
    <row customHeight="1" ht="17.25">
      <c s="76">
        <v>2290609</v>
      </c>
      <c s="93" t="s">
        <v>2120</v>
      </c>
      <c s="297"/>
    </row>
    <row customHeight="1" ht="17.25">
      <c s="76">
        <v>22999</v>
      </c>
      <c s="91" t="s">
        <v>2121</v>
      </c>
      <c s="297">
        <v>2780</v>
      </c>
    </row>
  </sheetData>
  <sheetProtection autoFilter="0" sort="1" allowResizeRows="1" allowResizeColumns="1" objects="1" allowDragInsertRows="1" allowDragInsertColumns="1" insertRows="1" insertColumns="1" deleteRows="1" deleteColumns="1"/>
  <mergeCells count="3">
    <mergeCell ref="A1:C1"/>
    <mergeCell ref="A2:C2"/>
    <mergeCell ref="A3:C3"/>
  </mergeCells>
  <dataValidations count="1">
    <dataValidation type="decimal" allowBlank="1" showInputMessage="1" showErrorMessage="1" sqref="C5:C1413">
      <formula1>-99999999999999</formula1>
      <formula2>99999999999999</formula2>
    </dataValidation>
  </dataValidations>
  <printOptions gridLines="1"/>
  <pageMargins left="3.00" right="2.00" top="1.00" bottom="1.00" header="0.50" footer="0.50"/>
  <pageSetup scale="70" pageOrder="downThenOver" orientation="landscape" blackAndWhite="1"/>
  <headerFooter>
    <oddHeader>&amp;L&amp;C@$&amp;R</oddHeader>
    <oddFooter>&amp;L&amp;C@&amp;- &amp;P&amp;-$&amp;R</oddFooter>
    <evenHeader>&amp;L&amp;C@$&amp;R</evenHeader>
    <evenFooter>&amp;L&amp;C@&amp;- &amp;P&amp;-$&amp;R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35F88-DB78-93DC-3C78-386743EACA6F}" mc:Ignorable="x14ac">
  <dimension ref="A1:D58"/>
  <sheetViews>
    <sheetView defaultGridColor="0" colorId="8" topLeftCell="A1" showGridLines="0" workbookViewId="0" showZeros="0">
      <selection activeCell="A1" sqref="A1:D1"/>
    </sheetView>
  </sheetViews>
  <sheetFormatPr defaultColWidth="9.125" customHeight="1" defaultRowHeight="12.75"/>
  <cols>
    <col min="1" max="1" style="262" width="34.75390625" customWidth="1"/>
    <col min="2" max="2" style="262" width="19.50390625" customWidth="1"/>
    <col min="3" max="3" style="262" width="33.75390625" customWidth="1"/>
    <col min="4" max="4" style="262" width="19.75390625" customWidth="1"/>
  </cols>
  <sheetData>
    <row customHeight="1" ht="33.75">
      <c s="312" t="str">
        <f>'##BASEINFO'!$B$2&amp;"度"&amp;'##BASEINFO'!$B$7&amp;"一般预算转移性收支决算录入表"</f>
        <v>2010年度芷江侗族自治县一般预算转移性收支决算录入表</v>
      </c>
      <c s="69"/>
      <c s="69"/>
      <c s="69"/>
    </row>
    <row customHeight="1" ht="17.25">
      <c s="70" t="s">
        <v>171</v>
      </c>
      <c s="70"/>
      <c s="70"/>
      <c s="70"/>
    </row>
    <row customHeight="1" ht="17.25">
      <c s="70" t="s">
        <v>206</v>
      </c>
      <c s="70"/>
      <c s="70"/>
      <c s="70"/>
    </row>
    <row customHeight="1" ht="17.25">
      <c s="75" t="s">
        <v>2122</v>
      </c>
      <c s="88" t="s">
        <v>2123</v>
      </c>
      <c s="75" t="s">
        <v>2122</v>
      </c>
      <c s="88" t="s">
        <v>2123</v>
      </c>
    </row>
    <row customHeight="1" ht="17.25">
      <c s="91" t="s">
        <v>210</v>
      </c>
      <c s="293">
        <f>L01!C5</f>
        <v>18477</v>
      </c>
      <c s="103" t="s">
        <v>999</v>
      </c>
      <c s="293">
        <f>L02!C5</f>
        <v>96107</v>
      </c>
    </row>
    <row customHeight="1" ht="17.25">
      <c s="91" t="s">
        <v>2124</v>
      </c>
      <c s="293">
        <f>SUM(B7,B12,B32,B33)</f>
        <v>76690</v>
      </c>
      <c s="101" t="s">
        <v>2125</v>
      </c>
      <c s="293">
        <f>SUM(D7,D12,D32,D33)</f>
        <v>0</v>
      </c>
    </row>
    <row customHeight="1" ht="17.25">
      <c s="91" t="s">
        <v>2126</v>
      </c>
      <c s="293">
        <f>SUM(B8:B11)</f>
        <v>3840</v>
      </c>
      <c s="101" t="s">
        <v>2127</v>
      </c>
      <c s="293">
        <f>SUM(D8:D11)</f>
        <v>0</v>
      </c>
    </row>
    <row customHeight="1" ht="17.25">
      <c s="93" t="s">
        <v>2128</v>
      </c>
      <c s="331">
        <v>1391</v>
      </c>
      <c s="104" t="s">
        <v>2129</v>
      </c>
      <c s="331"/>
    </row>
    <row customHeight="1" ht="17.25">
      <c s="93" t="s">
        <v>2130</v>
      </c>
      <c s="331">
        <v>820</v>
      </c>
      <c s="104" t="s">
        <v>2131</v>
      </c>
      <c s="331"/>
    </row>
    <row customHeight="1" ht="17.25">
      <c s="93" t="s">
        <v>2132</v>
      </c>
      <c s="331">
        <v>752</v>
      </c>
      <c s="104" t="s">
        <v>2133</v>
      </c>
      <c s="331"/>
    </row>
    <row customHeight="1" ht="17.25">
      <c s="93" t="s">
        <v>2134</v>
      </c>
      <c s="331">
        <v>877</v>
      </c>
      <c s="104" t="s">
        <v>2135</v>
      </c>
      <c s="331"/>
    </row>
    <row customHeight="1" ht="17.25">
      <c s="91" t="s">
        <v>2136</v>
      </c>
      <c s="293">
        <f>SUM(B13:B31)</f>
        <v>38858</v>
      </c>
      <c s="101" t="s">
        <v>2137</v>
      </c>
      <c s="293">
        <f>SUM(D13:D31)</f>
        <v>0</v>
      </c>
    </row>
    <row customHeight="1" ht="17.25">
      <c s="93" t="s">
        <v>2138</v>
      </c>
      <c s="331">
        <v>168</v>
      </c>
      <c s="104" t="s">
        <v>2139</v>
      </c>
      <c s="331"/>
    </row>
    <row customHeight="1" ht="17.25">
      <c s="93" t="s">
        <v>2140</v>
      </c>
      <c s="331">
        <v>15475</v>
      </c>
      <c s="104" t="s">
        <v>2141</v>
      </c>
      <c s="331"/>
    </row>
    <row customHeight="1" ht="17.25">
      <c s="93" t="s">
        <v>2142</v>
      </c>
      <c s="331">
        <v>1456</v>
      </c>
      <c s="104" t="s">
        <v>2143</v>
      </c>
      <c s="331"/>
    </row>
    <row customHeight="1" ht="17.25">
      <c s="93" t="s">
        <v>2144</v>
      </c>
      <c s="331">
        <v>7309</v>
      </c>
      <c s="104" t="s">
        <v>2145</v>
      </c>
      <c s="331"/>
    </row>
    <row customHeight="1" ht="17.25">
      <c s="93" t="s">
        <v>2146</v>
      </c>
      <c s="331">
        <v>3068</v>
      </c>
      <c s="93" t="s">
        <v>2147</v>
      </c>
      <c s="331"/>
    </row>
    <row customHeight="1" ht="17.25">
      <c s="93" t="s">
        <v>2148</v>
      </c>
      <c s="331">
        <v>2779</v>
      </c>
      <c s="104" t="s">
        <v>2149</v>
      </c>
      <c s="331"/>
    </row>
    <row customHeight="1" ht="17.25">
      <c s="93" t="s">
        <v>2150</v>
      </c>
      <c s="331">
        <v>1385</v>
      </c>
      <c s="104" t="s">
        <v>2151</v>
      </c>
      <c s="331"/>
    </row>
    <row customHeight="1" ht="17.25">
      <c s="93" t="s">
        <v>2152</v>
      </c>
      <c s="331"/>
      <c s="104" t="s">
        <v>2153</v>
      </c>
      <c s="331"/>
    </row>
    <row customHeight="1" ht="17.25">
      <c s="93" t="s">
        <v>2154</v>
      </c>
      <c s="331"/>
      <c s="104" t="s">
        <v>2155</v>
      </c>
      <c s="331"/>
    </row>
    <row customHeight="1" ht="17.25">
      <c s="93" t="s">
        <v>2156</v>
      </c>
      <c s="331">
        <v>31</v>
      </c>
      <c s="104" t="s">
        <v>2157</v>
      </c>
      <c s="331"/>
    </row>
    <row customHeight="1" ht="17.25">
      <c s="93" t="s">
        <v>2158</v>
      </c>
      <c s="331"/>
      <c s="104" t="s">
        <v>2159</v>
      </c>
      <c s="331"/>
    </row>
    <row customHeight="1" ht="17.25">
      <c s="93" t="s">
        <v>2160</v>
      </c>
      <c s="331">
        <v>20</v>
      </c>
      <c s="104" t="s">
        <v>2161</v>
      </c>
      <c s="331"/>
    </row>
    <row customHeight="1" ht="17.25">
      <c s="93" t="s">
        <v>2162</v>
      </c>
      <c s="331">
        <v>11</v>
      </c>
      <c s="104" t="s">
        <v>2163</v>
      </c>
      <c s="331"/>
    </row>
    <row customHeight="1" ht="17.25">
      <c s="93" t="s">
        <v>2164</v>
      </c>
      <c s="331">
        <v>882</v>
      </c>
      <c s="104" t="s">
        <v>2165</v>
      </c>
      <c s="331"/>
    </row>
    <row customHeight="1" ht="17.25">
      <c s="93" t="s">
        <v>2166</v>
      </c>
      <c s="331">
        <v>3507</v>
      </c>
      <c s="104" t="s">
        <v>2167</v>
      </c>
      <c s="331"/>
    </row>
    <row customHeight="1" ht="17.25">
      <c s="93" t="s">
        <v>2168</v>
      </c>
      <c s="331">
        <v>1795</v>
      </c>
      <c s="104" t="s">
        <v>2169</v>
      </c>
      <c s="331"/>
    </row>
    <row customHeight="1" ht="17.25">
      <c s="93" t="s">
        <v>2170</v>
      </c>
      <c s="331">
        <v>178</v>
      </c>
      <c s="104" t="s">
        <v>2171</v>
      </c>
      <c s="331"/>
    </row>
    <row customHeight="1" ht="17.25">
      <c s="93" t="s">
        <v>2172</v>
      </c>
      <c s="331">
        <v>746</v>
      </c>
      <c s="104" t="s">
        <v>2173</v>
      </c>
      <c s="331"/>
    </row>
    <row customHeight="1" ht="17.25">
      <c s="93" t="s">
        <v>2174</v>
      </c>
      <c s="331">
        <v>48</v>
      </c>
      <c s="104" t="s">
        <v>2175</v>
      </c>
      <c s="331"/>
    </row>
    <row customHeight="1" ht="17.25">
      <c s="91" t="s">
        <v>2176</v>
      </c>
      <c s="331">
        <v>33992</v>
      </c>
      <c s="101" t="s">
        <v>2177</v>
      </c>
      <c s="331"/>
    </row>
    <row customHeight="1" ht="17.25">
      <c s="91" t="s">
        <v>2178</v>
      </c>
      <c s="331"/>
      <c s="101" t="s">
        <v>2179</v>
      </c>
      <c s="331"/>
    </row>
    <row customHeight="1" ht="17.25">
      <c s="91" t="s">
        <v>2180</v>
      </c>
      <c s="331"/>
      <c s="101" t="s">
        <v>2181</v>
      </c>
      <c s="331"/>
    </row>
    <row customHeight="1" ht="17.25">
      <c s="91" t="s">
        <v>2182</v>
      </c>
      <c s="333">
        <f>SUM(B36:B39)</f>
        <v>0</v>
      </c>
      <c s="101" t="s">
        <v>2183</v>
      </c>
      <c s="293">
        <f>SUM(D36:D39)</f>
        <v>1234</v>
      </c>
    </row>
    <row customHeight="1" ht="17.25">
      <c s="93" t="s">
        <v>2184</v>
      </c>
      <c s="331"/>
      <c s="104" t="s">
        <v>2185</v>
      </c>
      <c s="331"/>
    </row>
    <row customHeight="1" ht="17.25">
      <c s="93" t="s">
        <v>2186</v>
      </c>
      <c s="331"/>
      <c s="105" t="s">
        <v>2187</v>
      </c>
      <c s="331"/>
    </row>
    <row customHeight="1" ht="17.25">
      <c s="93" t="s">
        <v>2188</v>
      </c>
      <c s="331"/>
      <c s="104" t="s">
        <v>2189</v>
      </c>
      <c s="331"/>
    </row>
    <row customHeight="1" ht="17.25">
      <c s="93" t="s">
        <v>2190</v>
      </c>
      <c s="331"/>
      <c s="106" t="s">
        <v>2191</v>
      </c>
      <c s="331">
        <v>1234</v>
      </c>
    </row>
    <row customHeight="1" ht="17.25">
      <c s="91" t="s">
        <v>2192</v>
      </c>
      <c s="331"/>
      <c s="101" t="s">
        <v>2193</v>
      </c>
      <c s="331"/>
    </row>
    <row customHeight="1" ht="17.25">
      <c s="91" t="s">
        <v>2194</v>
      </c>
      <c s="293">
        <f>B42</f>
        <v>0</v>
      </c>
      <c s="101" t="s">
        <v>2195</v>
      </c>
      <c s="293">
        <f>D42</f>
        <v>0</v>
      </c>
    </row>
    <row customHeight="1" ht="17.25">
      <c s="93" t="s">
        <v>2196</v>
      </c>
      <c s="297"/>
      <c s="104" t="s">
        <v>2197</v>
      </c>
      <c s="297"/>
    </row>
    <row customHeight="1" ht="17.25">
      <c s="91" t="s">
        <v>2198</v>
      </c>
      <c s="293">
        <f>B44</f>
        <v>1600</v>
      </c>
      <c s="101" t="s">
        <v>2199</v>
      </c>
      <c s="293">
        <f>D44</f>
        <v>0</v>
      </c>
    </row>
    <row customHeight="1" ht="17.25">
      <c s="93" t="s">
        <v>2200</v>
      </c>
      <c s="331">
        <v>1600</v>
      </c>
      <c s="104" t="s">
        <v>2201</v>
      </c>
      <c s="331"/>
    </row>
    <row customHeight="1" ht="17.25">
      <c s="91" t="s">
        <v>2202</v>
      </c>
      <c s="331"/>
      <c s="101" t="s">
        <v>2203</v>
      </c>
      <c s="297"/>
    </row>
    <row customHeight="1" ht="17.25">
      <c s="91" t="s">
        <v>2204</v>
      </c>
      <c s="297"/>
      <c s="101" t="s">
        <v>2205</v>
      </c>
      <c s="331"/>
    </row>
    <row customHeight="1" ht="17.25">
      <c s="91" t="s">
        <v>2206</v>
      </c>
      <c s="331"/>
      <c s="101" t="s">
        <v>2207</v>
      </c>
      <c s="293">
        <f>B45+B46+B47-D46</f>
        <v>0</v>
      </c>
    </row>
    <row customHeight="1" ht="17.25">
      <c s="91" t="s">
        <v>2208</v>
      </c>
      <c s="297">
        <v>3396</v>
      </c>
      <c s="97"/>
      <c s="107"/>
    </row>
    <row customHeight="1" ht="17.25">
      <c s="91" t="s">
        <v>2209</v>
      </c>
      <c s="331"/>
      <c s="101" t="s">
        <v>2210</v>
      </c>
      <c s="331"/>
    </row>
    <row customHeight="1" ht="17.25">
      <c s="91" t="s">
        <v>2211</v>
      </c>
      <c s="293">
        <f>SUM(B51:B54)</f>
        <v>18</v>
      </c>
      <c s="101" t="s">
        <v>2212</v>
      </c>
      <c s="297">
        <v>86</v>
      </c>
    </row>
    <row customHeight="1" ht="17.25">
      <c s="93" t="s">
        <v>2213</v>
      </c>
      <c s="297"/>
      <c s="101" t="s">
        <v>2214</v>
      </c>
      <c s="293">
        <f>B58-D5-D6-D34-D35-D40-D41-D43-D45-D46-D47-D49-D50</f>
        <v>2754</v>
      </c>
    </row>
    <row customHeight="1" ht="17.25">
      <c s="93" t="s">
        <v>2215</v>
      </c>
      <c s="297"/>
      <c s="101" t="s">
        <v>2216</v>
      </c>
      <c s="297">
        <v>2280</v>
      </c>
    </row>
    <row customHeight="1" ht="17.25">
      <c s="93" t="s">
        <v>2217</v>
      </c>
      <c s="297"/>
      <c s="101" t="s">
        <v>2218</v>
      </c>
      <c s="293">
        <f>D51-D52</f>
        <v>474</v>
      </c>
    </row>
    <row customHeight="1" ht="17.25">
      <c s="93" t="s">
        <v>2219</v>
      </c>
      <c s="297">
        <v>18</v>
      </c>
      <c s="96"/>
      <c s="102"/>
    </row>
    <row customHeight="1" ht="17.25">
      <c s="91" t="s">
        <v>2220</v>
      </c>
      <c s="293">
        <f>SUM(B56:B57)</f>
        <v>0</v>
      </c>
      <c s="98"/>
      <c s="89"/>
    </row>
    <row customHeight="1" ht="17.25">
      <c s="93" t="s">
        <v>2221</v>
      </c>
      <c s="297"/>
      <c s="98"/>
      <c s="89"/>
    </row>
    <row customHeight="1" ht="17.25">
      <c s="93" t="s">
        <v>2222</v>
      </c>
      <c s="297"/>
      <c s="98"/>
      <c s="89"/>
    </row>
    <row customHeight="1" ht="17.25">
      <c s="99" t="s">
        <v>2223</v>
      </c>
      <c s="293">
        <f>SUM(B5:B6,B34:B35,B40:B41,B43,B45:B50,B55)</f>
        <v>100181</v>
      </c>
      <c s="100" t="s">
        <v>2224</v>
      </c>
      <c s="322">
        <f>SUM(D5:D6,D34:D35,D40:D41,D43,D45:D47,D49:D51)</f>
        <v>100181</v>
      </c>
    </row>
  </sheetData>
  <sheetProtection autoFilter="0" sort="1" allowResizeRows="1" allowResizeColumns="1" objects="1" allowDragInsertRows="1" allowDragInsertColumns="1" insertRows="1" insertColumns="1" deleteRows="1" deleteColumns="1"/>
  <mergeCells count="3">
    <mergeCell ref="A1:D1"/>
    <mergeCell ref="A2:D2"/>
    <mergeCell ref="A3:D3"/>
  </mergeCells>
  <dataValidations count="1">
    <dataValidation type="decimal" allowBlank="1" showInputMessage="1" showErrorMessage="1" sqref="B5:B58 D5:D47 D49:D53 D58">
      <formula1>-99999999999999</formula1>
      <formula2>99999999999999</formula2>
    </dataValidation>
  </dataValidations>
  <printOptions gridLines="1"/>
  <pageMargins left="3.00" right="2.00" top="1.00" bottom="1.00" header="0.50" footer="0.5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81B58-C10C-8DC8-97EC-2F71315D7791}" mc:Ignorable="x14ac">
  <dimension ref="A1:H36"/>
  <sheetViews>
    <sheetView defaultGridColor="0" colorId="8" topLeftCell="A1" showGridLines="0" workbookViewId="0" showZeros="0">
      <selection activeCell="A1" sqref="A1:H1"/>
    </sheetView>
  </sheetViews>
  <sheetFormatPr defaultColWidth="9.125" customHeight="1" defaultRowHeight="12.75"/>
  <cols>
    <col min="1" max="1" style="262" width="9.50390625" customWidth="1"/>
    <col min="2" max="2" style="262" width="31.125" customWidth="1"/>
    <col min="3" max="8" style="262" width="14.50390625" customWidth="1"/>
  </cols>
  <sheetData>
    <row customHeight="1" ht="33.75">
      <c s="288" t="str">
        <f>'##BASEINFO'!$B$2&amp;"度"&amp;'##BASEINFO'!$B$7&amp;"一般预算收入预算变动情况录入表"</f>
        <v>2010年度芷江侗族自治县一般预算收入预算变动情况录入表</v>
      </c>
      <c s="71"/>
      <c s="71"/>
      <c s="71"/>
      <c s="71"/>
      <c s="71"/>
      <c s="71"/>
      <c s="71"/>
    </row>
    <row customHeight="1" ht="17.25">
      <c s="70" t="s">
        <v>172</v>
      </c>
      <c s="70"/>
      <c s="70"/>
      <c s="70"/>
      <c s="70"/>
      <c s="70"/>
      <c s="70"/>
      <c s="70"/>
    </row>
    <row customHeight="1" ht="17.25">
      <c s="70" t="s">
        <v>206</v>
      </c>
      <c s="70"/>
      <c s="70"/>
      <c s="70"/>
      <c s="70"/>
      <c s="70"/>
      <c s="70"/>
      <c s="70"/>
    </row>
    <row customHeight="1" ht="17.25">
      <c s="72" t="s">
        <v>207</v>
      </c>
      <c s="72" t="s">
        <v>208</v>
      </c>
      <c s="72" t="s">
        <v>2225</v>
      </c>
      <c s="72" t="s">
        <v>2226</v>
      </c>
      <c s="72"/>
      <c s="72"/>
      <c s="72"/>
      <c s="72" t="s">
        <v>2227</v>
      </c>
    </row>
    <row customHeight="1" ht="17.25">
      <c s="72"/>
      <c s="72"/>
      <c s="72"/>
      <c s="72" t="s">
        <v>2228</v>
      </c>
      <c s="72"/>
      <c s="72"/>
      <c s="73" t="s">
        <v>2229</v>
      </c>
      <c s="72"/>
    </row>
    <row customHeight="1" ht="17.25">
      <c s="72"/>
      <c s="72"/>
      <c s="108"/>
      <c s="94" t="s">
        <v>2230</v>
      </c>
      <c s="94" t="s">
        <v>2231</v>
      </c>
      <c s="94" t="s">
        <v>2232</v>
      </c>
      <c s="109"/>
      <c s="108"/>
    </row>
    <row customHeight="1" ht="17.25">
      <c s="55"/>
      <c s="86" t="s">
        <v>210</v>
      </c>
      <c s="293">
        <f>SUM(C8,C30)</f>
        <v>17237</v>
      </c>
      <c s="293">
        <f>SUM(D8,D30)</f>
        <v>0</v>
      </c>
      <c s="293">
        <f>SUM(E8,E30)</f>
        <v>0</v>
      </c>
      <c s="293">
        <f>SUM(F8,F30)</f>
        <v>0</v>
      </c>
      <c s="293">
        <f>SUM(G8,G30)</f>
        <v>0</v>
      </c>
      <c s="293">
        <f>SUM(H8,H30)</f>
        <v>17237</v>
      </c>
    </row>
    <row customHeight="1" ht="17.25">
      <c s="76">
        <v>101</v>
      </c>
      <c s="95" t="s">
        <v>211</v>
      </c>
      <c s="293">
        <f>SUM(C9:C29)</f>
        <v>11886</v>
      </c>
      <c s="293">
        <f>SUM(D9:D29)</f>
        <v>0</v>
      </c>
      <c s="293">
        <f>SUM(E9:E29)</f>
        <v>0</v>
      </c>
      <c s="293">
        <f>SUM(F9:F29)</f>
        <v>0</v>
      </c>
      <c s="293">
        <f>SUM(G9:G29)</f>
        <v>0</v>
      </c>
      <c s="293">
        <f>SUM(H9:H29)</f>
        <v>11886</v>
      </c>
    </row>
    <row customHeight="1" ht="17.25">
      <c s="76">
        <v>10101</v>
      </c>
      <c s="92" t="s">
        <v>2233</v>
      </c>
      <c s="331">
        <v>1470</v>
      </c>
      <c s="293">
        <f>E9+F9</f>
        <v>0</v>
      </c>
      <c s="331"/>
      <c s="331"/>
      <c s="331"/>
      <c s="293">
        <f>C9+D9+G9</f>
        <v>1470</v>
      </c>
    </row>
    <row customHeight="1" ht="17.25">
      <c s="76">
        <v>10102</v>
      </c>
      <c s="92" t="s">
        <v>241</v>
      </c>
      <c s="331"/>
      <c s="293">
        <f>E10+F10</f>
        <v>0</v>
      </c>
      <c s="331"/>
      <c s="331"/>
      <c s="331"/>
      <c s="293">
        <f>C10+D10+G10</f>
        <v>0</v>
      </c>
    </row>
    <row customHeight="1" ht="17.25">
      <c s="76">
        <v>10103</v>
      </c>
      <c s="92" t="s">
        <v>2234</v>
      </c>
      <c s="331">
        <v>3309</v>
      </c>
      <c s="293">
        <f>E11+F11</f>
        <v>0</v>
      </c>
      <c s="331"/>
      <c s="331"/>
      <c s="331"/>
      <c s="293">
        <f>C11+D11+G11</f>
        <v>3309</v>
      </c>
    </row>
    <row customHeight="1" ht="17.25">
      <c s="76">
        <v>10104</v>
      </c>
      <c s="92" t="s">
        <v>2235</v>
      </c>
      <c s="331">
        <v>420</v>
      </c>
      <c s="293">
        <f>E12+F12</f>
        <v>0</v>
      </c>
      <c s="331"/>
      <c s="331"/>
      <c s="331"/>
      <c s="293">
        <f>C12+D12+G12</f>
        <v>420</v>
      </c>
    </row>
    <row customHeight="1" ht="17.25">
      <c s="76">
        <v>10105</v>
      </c>
      <c s="92" t="s">
        <v>2236</v>
      </c>
      <c s="331"/>
      <c s="293">
        <f>E13+F13</f>
        <v>0</v>
      </c>
      <c s="331"/>
      <c s="331"/>
      <c s="331"/>
      <c s="293">
        <f>C13+D13+G13</f>
        <v>0</v>
      </c>
    </row>
    <row customHeight="1" ht="17.25">
      <c s="76">
        <v>10106</v>
      </c>
      <c s="92" t="s">
        <v>2237</v>
      </c>
      <c s="331">
        <v>352</v>
      </c>
      <c s="293">
        <f>E14+F14</f>
        <v>0</v>
      </c>
      <c s="331"/>
      <c s="331"/>
      <c s="331"/>
      <c s="293">
        <f>C14+D14+G14</f>
        <v>352</v>
      </c>
    </row>
    <row customHeight="1" ht="17.25">
      <c s="76">
        <v>10107</v>
      </c>
      <c s="92" t="s">
        <v>2238</v>
      </c>
      <c s="331">
        <v>127</v>
      </c>
      <c s="293">
        <f>E15+F15</f>
        <v>0</v>
      </c>
      <c s="331"/>
      <c s="331"/>
      <c s="331"/>
      <c s="293">
        <f>C15+D15+G15</f>
        <v>127</v>
      </c>
    </row>
    <row customHeight="1" ht="17.25">
      <c s="76">
        <v>10108</v>
      </c>
      <c s="92" t="s">
        <v>2239</v>
      </c>
      <c s="331"/>
      <c s="293">
        <f>E16+F16</f>
        <v>0</v>
      </c>
      <c s="331"/>
      <c s="331"/>
      <c s="331"/>
      <c s="293">
        <f>C16+D16+G16</f>
        <v>0</v>
      </c>
    </row>
    <row customHeight="1" ht="17.25">
      <c s="76">
        <v>10109</v>
      </c>
      <c s="92" t="s">
        <v>2240</v>
      </c>
      <c s="331">
        <v>498</v>
      </c>
      <c s="293">
        <f>E17+F17</f>
        <v>0</v>
      </c>
      <c s="331"/>
      <c s="331"/>
      <c s="331"/>
      <c s="293">
        <f>C17+D17+G17</f>
        <v>498</v>
      </c>
    </row>
    <row customHeight="1" ht="17.25">
      <c s="76">
        <v>10110</v>
      </c>
      <c s="92" t="s">
        <v>2241</v>
      </c>
      <c s="331">
        <v>516</v>
      </c>
      <c s="293">
        <f>E18+F18</f>
        <v>0</v>
      </c>
      <c s="331"/>
      <c s="331"/>
      <c s="331"/>
      <c s="293">
        <f>C18+D18+G18</f>
        <v>516</v>
      </c>
    </row>
    <row customHeight="1" ht="17.25">
      <c s="76">
        <v>10111</v>
      </c>
      <c s="92" t="s">
        <v>2242</v>
      </c>
      <c s="331">
        <v>108</v>
      </c>
      <c s="293">
        <f>E19+F19</f>
        <v>0</v>
      </c>
      <c s="331"/>
      <c s="331"/>
      <c s="331"/>
      <c s="293">
        <f>C19+D19+G19</f>
        <v>108</v>
      </c>
    </row>
    <row customHeight="1" ht="17.25">
      <c s="76">
        <v>10112</v>
      </c>
      <c s="92" t="s">
        <v>2243</v>
      </c>
      <c s="331">
        <v>278</v>
      </c>
      <c s="293">
        <f>E20+F20</f>
        <v>0</v>
      </c>
      <c s="331"/>
      <c s="331"/>
      <c s="331"/>
      <c s="293">
        <f>C20+D20+G20</f>
        <v>278</v>
      </c>
    </row>
    <row customHeight="1" ht="17.25">
      <c s="76">
        <v>10113</v>
      </c>
      <c s="92" t="s">
        <v>2244</v>
      </c>
      <c s="331">
        <v>884</v>
      </c>
      <c s="293">
        <f>E21+F21</f>
        <v>0</v>
      </c>
      <c s="331"/>
      <c s="331"/>
      <c s="331"/>
      <c s="293">
        <f>C21+D21+G21</f>
        <v>884</v>
      </c>
    </row>
    <row customHeight="1" ht="17.25">
      <c s="76">
        <v>10114</v>
      </c>
      <c s="92" t="s">
        <v>2245</v>
      </c>
      <c s="331">
        <v>85</v>
      </c>
      <c s="293">
        <f>E22+F22</f>
        <v>0</v>
      </c>
      <c s="331"/>
      <c s="331"/>
      <c s="331"/>
      <c s="293">
        <f>C22+D22+G22</f>
        <v>85</v>
      </c>
    </row>
    <row customHeight="1" ht="17.25">
      <c s="76">
        <v>10115</v>
      </c>
      <c s="92" t="s">
        <v>2246</v>
      </c>
      <c s="331"/>
      <c s="293">
        <f>E23+F23</f>
        <v>0</v>
      </c>
      <c s="331"/>
      <c s="331"/>
      <c s="331"/>
      <c s="293">
        <f>C23+D23+G23</f>
        <v>0</v>
      </c>
    </row>
    <row customHeight="1" ht="17.25">
      <c s="76">
        <v>10116</v>
      </c>
      <c s="92" t="s">
        <v>2247</v>
      </c>
      <c s="331"/>
      <c s="293">
        <f>E24+F24</f>
        <v>0</v>
      </c>
      <c s="331"/>
      <c s="331"/>
      <c s="331"/>
      <c s="293">
        <f>C24+D24+G24</f>
        <v>0</v>
      </c>
    </row>
    <row customHeight="1" ht="17.25">
      <c s="76">
        <v>10117</v>
      </c>
      <c s="92" t="s">
        <v>2248</v>
      </c>
      <c s="331"/>
      <c s="293">
        <f>E25+F25</f>
        <v>0</v>
      </c>
      <c s="331"/>
      <c s="331"/>
      <c s="331"/>
      <c s="293">
        <f>C25+D25+G25</f>
        <v>0</v>
      </c>
    </row>
    <row customHeight="1" ht="17.25">
      <c s="76">
        <v>10118</v>
      </c>
      <c s="92" t="s">
        <v>2249</v>
      </c>
      <c s="331">
        <v>2232</v>
      </c>
      <c s="293">
        <f>E26+F26</f>
        <v>0</v>
      </c>
      <c s="331"/>
      <c s="331"/>
      <c s="331"/>
      <c s="293">
        <f>C26+D26+G26</f>
        <v>2232</v>
      </c>
    </row>
    <row customHeight="1" ht="17.25">
      <c s="76">
        <v>10119</v>
      </c>
      <c s="92" t="s">
        <v>2250</v>
      </c>
      <c s="331">
        <v>1280</v>
      </c>
      <c s="293">
        <f>E27+F27</f>
        <v>0</v>
      </c>
      <c s="331"/>
      <c s="331"/>
      <c s="331"/>
      <c s="293">
        <f>C27+D27+G27</f>
        <v>1280</v>
      </c>
    </row>
    <row customHeight="1" ht="17.25">
      <c s="76">
        <v>10120</v>
      </c>
      <c s="92" t="s">
        <v>2251</v>
      </c>
      <c s="331">
        <v>327</v>
      </c>
      <c s="293">
        <f>E28+F28</f>
        <v>0</v>
      </c>
      <c s="331"/>
      <c s="331"/>
      <c s="331"/>
      <c s="293">
        <f>C28+D28+G28</f>
        <v>327</v>
      </c>
    </row>
    <row customHeight="1" ht="17.25">
      <c s="76">
        <v>10199</v>
      </c>
      <c s="92" t="s">
        <v>2252</v>
      </c>
      <c s="331"/>
      <c s="293">
        <f>E29+F29</f>
        <v>0</v>
      </c>
      <c s="331"/>
      <c s="331"/>
      <c s="331"/>
      <c s="293">
        <f>C29+D29+G29</f>
        <v>0</v>
      </c>
    </row>
    <row customHeight="1" ht="17.25">
      <c s="76">
        <v>103</v>
      </c>
      <c s="95" t="s">
        <v>517</v>
      </c>
      <c s="293">
        <f>SUM(C31:C36)</f>
        <v>5351</v>
      </c>
      <c s="293">
        <f>SUM(D31:D36)</f>
        <v>0</v>
      </c>
      <c s="293">
        <f>SUM(E31:E36)</f>
        <v>0</v>
      </c>
      <c s="293">
        <f>SUM(F31:F36)</f>
        <v>0</v>
      </c>
      <c s="293">
        <f>SUM(G31:G36)</f>
        <v>0</v>
      </c>
      <c s="293">
        <f>SUM(H31:H36)</f>
        <v>5351</v>
      </c>
    </row>
    <row customHeight="1" ht="17.25">
      <c s="76">
        <v>10302</v>
      </c>
      <c s="92" t="s">
        <v>2253</v>
      </c>
      <c s="331">
        <v>622</v>
      </c>
      <c s="293">
        <f>E31+F31</f>
        <v>0</v>
      </c>
      <c s="331"/>
      <c s="331"/>
      <c s="331"/>
      <c s="293">
        <f>C31+D31+G31</f>
        <v>622</v>
      </c>
    </row>
    <row customHeight="1" ht="17.25">
      <c s="76">
        <v>10304</v>
      </c>
      <c s="92" t="s">
        <v>2254</v>
      </c>
      <c s="331">
        <v>1938</v>
      </c>
      <c s="293">
        <f>E32+F32</f>
        <v>0</v>
      </c>
      <c s="331"/>
      <c s="331"/>
      <c s="331"/>
      <c s="293">
        <f>C32+D32+G32</f>
        <v>1938</v>
      </c>
    </row>
    <row customHeight="1" ht="17.25">
      <c s="76">
        <v>10305</v>
      </c>
      <c s="92" t="s">
        <v>2255</v>
      </c>
      <c s="331">
        <v>1288</v>
      </c>
      <c s="293">
        <f>E33+F33</f>
        <v>0</v>
      </c>
      <c s="331"/>
      <c s="331"/>
      <c s="331"/>
      <c s="293">
        <f>C33+D33+G33</f>
        <v>1288</v>
      </c>
    </row>
    <row customHeight="1" ht="17.25">
      <c s="76">
        <v>10306</v>
      </c>
      <c s="92" t="s">
        <v>2256</v>
      </c>
      <c s="331"/>
      <c s="293">
        <f>E34+F34</f>
        <v>0</v>
      </c>
      <c s="331"/>
      <c s="331"/>
      <c s="331"/>
      <c s="293">
        <f>C34+D34+G34</f>
        <v>0</v>
      </c>
    </row>
    <row customHeight="1" ht="17.25">
      <c s="76">
        <v>10307</v>
      </c>
      <c s="92" t="s">
        <v>2257</v>
      </c>
      <c s="331">
        <v>1503</v>
      </c>
      <c s="293">
        <f>E35+F35</f>
        <v>0</v>
      </c>
      <c s="331"/>
      <c s="331"/>
      <c s="331"/>
      <c s="293">
        <f>C35+D35+G35</f>
        <v>1503</v>
      </c>
    </row>
    <row customHeight="1" ht="17.25">
      <c s="76">
        <v>10399</v>
      </c>
      <c s="92" t="s">
        <v>2258</v>
      </c>
      <c s="331"/>
      <c s="293">
        <f>E36+F36</f>
        <v>0</v>
      </c>
      <c s="331"/>
      <c s="331"/>
      <c s="331"/>
      <c s="293">
        <f>C36+D36+G36</f>
        <v>0</v>
      </c>
    </row>
  </sheetData>
  <sheetProtection autoFilter="0" sort="1" allowResizeRows="1" allowResizeColumns="1" objects="1" allowDragInsertRows="1" allowDragInsertColumns="1" insertRows="1" insertColumns="1" deleteRows="1" deleteColumns="1"/>
  <mergeCells count="10">
    <mergeCell ref="B4:B6"/>
    <mergeCell ref="C4:C6"/>
    <mergeCell ref="D4:G4"/>
    <mergeCell ref="D5:F5"/>
    <mergeCell ref="G5:G6"/>
    <mergeCell ref="H4:H6"/>
    <mergeCell ref="A1:H1"/>
    <mergeCell ref="A2:H2"/>
    <mergeCell ref="A3:H3"/>
    <mergeCell ref="A4:A6"/>
  </mergeCells>
  <dataValidations count="1">
    <dataValidation type="decimal" allowBlank="1" showInputMessage="1" showErrorMessage="1" sqref="C7:H36">
      <formula1>-99999999999999</formula1>
      <formula2>99999999999999</formula2>
    </dataValidation>
  </dataValidations>
  <printOptions gridLines="1"/>
  <pageMargins left="3.00" right="2.00" top="1.00" bottom="1.00" header="0.50" footer="0.5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0C6CE-B2D8-3C58-D6D3-391C1CFAE608}" mc:Ignorable="x14ac">
  <dimension ref="A1:AB219"/>
  <sheetViews>
    <sheetView defaultGridColor="0" colorId="8" topLeftCell="A1" showGridLines="0" workbookViewId="0" showZeros="0">
      <selection activeCell="A1" sqref="A1:AB1"/>
    </sheetView>
  </sheetViews>
  <sheetFormatPr defaultColWidth="9.125" customHeight="1" defaultRowHeight="12.75"/>
  <cols>
    <col min="1" max="1" style="262" width="9.50390625" customWidth="1"/>
    <col min="2" max="2" style="262" width="33.00390625" customWidth="1"/>
    <col min="3" max="26" style="262" width="12.875" customWidth="1"/>
    <col min="27" max="28" style="262" width="13.25390625" customWidth="1"/>
  </cols>
  <sheetData>
    <row customHeight="1" ht="33.75">
      <c s="288" t="str">
        <f>'##BASEINFO'!$B$2&amp;"度"&amp;'##BASEINFO'!$B$7&amp;"一般预算支出预算变动及结余、结转情况录入表"</f>
        <v>2010年度芷江侗族自治县一般预算支出预算变动及结余、结转情况录入表</v>
      </c>
      <c s="71"/>
      <c s="71"/>
      <c s="71"/>
      <c s="71"/>
      <c s="71"/>
      <c s="71"/>
      <c s="71"/>
      <c s="71"/>
      <c s="71"/>
      <c s="71"/>
      <c s="71"/>
      <c s="71"/>
      <c s="71"/>
      <c s="71"/>
      <c s="71"/>
      <c s="71"/>
      <c s="71"/>
      <c s="71"/>
      <c s="71"/>
      <c s="71"/>
      <c s="71"/>
      <c s="71"/>
      <c s="71"/>
      <c s="71"/>
      <c s="71"/>
      <c s="71"/>
      <c s="71"/>
    </row>
    <row customHeight="1" ht="17.25">
      <c s="70" t="s">
        <v>173</v>
      </c>
      <c s="70"/>
      <c s="70"/>
      <c s="70"/>
      <c s="70"/>
      <c s="70"/>
      <c s="70"/>
      <c s="70"/>
      <c s="70"/>
      <c s="70"/>
      <c s="70"/>
      <c s="70"/>
      <c s="70"/>
      <c s="70"/>
      <c s="70"/>
      <c s="70"/>
      <c s="70"/>
      <c s="70"/>
      <c s="70"/>
      <c s="70"/>
      <c s="70"/>
      <c s="70"/>
      <c s="70"/>
      <c s="70"/>
      <c s="70"/>
      <c s="70"/>
      <c s="70"/>
      <c s="70"/>
    </row>
    <row customHeight="1" ht="17.25">
      <c s="137" t="s">
        <v>206</v>
      </c>
      <c s="137"/>
      <c s="137"/>
      <c s="137"/>
      <c s="137"/>
      <c s="137"/>
      <c s="137"/>
      <c s="137"/>
      <c s="137"/>
      <c s="137"/>
      <c s="137"/>
      <c s="137"/>
      <c s="137"/>
      <c s="137"/>
      <c s="137"/>
      <c s="137"/>
      <c s="137"/>
      <c s="137"/>
      <c s="137"/>
      <c s="137"/>
      <c s="137"/>
      <c s="137"/>
      <c s="137"/>
      <c s="137"/>
      <c s="137"/>
      <c s="137"/>
      <c s="137"/>
      <c s="137"/>
    </row>
    <row customHeight="1" ht="17.25">
      <c s="138" t="s">
        <v>207</v>
      </c>
      <c s="138" t="s">
        <v>208</v>
      </c>
      <c s="139" t="s">
        <v>2225</v>
      </c>
      <c s="138" t="s">
        <v>2226</v>
      </c>
      <c s="138"/>
      <c s="138"/>
      <c s="138"/>
      <c s="138"/>
      <c s="138"/>
      <c s="138"/>
      <c s="138"/>
      <c s="138"/>
      <c s="138"/>
      <c s="138"/>
      <c s="138"/>
      <c s="138"/>
      <c s="138"/>
      <c s="138"/>
      <c s="138"/>
      <c s="138"/>
      <c s="138"/>
      <c s="138"/>
      <c s="138"/>
      <c s="138"/>
      <c s="214" t="s">
        <v>2227</v>
      </c>
      <c s="213" t="s">
        <v>209</v>
      </c>
      <c s="213" t="s">
        <v>2259</v>
      </c>
      <c s="213" t="s">
        <v>2260</v>
      </c>
    </row>
    <row customHeight="1" ht="11.25">
      <c s="72"/>
      <c s="72"/>
      <c s="73"/>
      <c s="139" t="s">
        <v>2230</v>
      </c>
      <c s="213" t="s">
        <v>2261</v>
      </c>
      <c s="214" t="s">
        <v>2262</v>
      </c>
      <c s="213" t="s">
        <v>2263</v>
      </c>
      <c s="213" t="s">
        <v>2264</v>
      </c>
      <c s="213" t="s">
        <v>2265</v>
      </c>
      <c s="213" t="s">
        <v>2266</v>
      </c>
      <c s="213" t="s">
        <v>2267</v>
      </c>
      <c s="213" t="s">
        <v>2268</v>
      </c>
      <c s="213" t="s">
        <v>2269</v>
      </c>
      <c s="213" t="s">
        <v>2270</v>
      </c>
      <c s="213" t="s">
        <v>2194</v>
      </c>
      <c s="213" t="s">
        <v>2198</v>
      </c>
      <c s="213" t="s">
        <v>2271</v>
      </c>
      <c s="213" t="s">
        <v>2272</v>
      </c>
      <c s="213" t="s">
        <v>2273</v>
      </c>
      <c s="213" t="s">
        <v>2274</v>
      </c>
      <c s="213" t="s">
        <v>2275</v>
      </c>
      <c s="213" t="s">
        <v>2276</v>
      </c>
      <c s="213" t="s">
        <v>2199</v>
      </c>
      <c s="213" t="s">
        <v>2232</v>
      </c>
      <c s="73"/>
      <c s="73"/>
      <c s="73"/>
      <c s="73"/>
    </row>
    <row customHeight="1" ht="23.25">
      <c s="72"/>
      <c s="72"/>
      <c s="109"/>
      <c s="215"/>
      <c s="73"/>
      <c s="216"/>
      <c s="109"/>
      <c s="109"/>
      <c s="109"/>
      <c s="109"/>
      <c s="109"/>
      <c s="109"/>
      <c s="109"/>
      <c s="109"/>
      <c s="109"/>
      <c s="109"/>
      <c s="109"/>
      <c s="109"/>
      <c s="109"/>
      <c s="109"/>
      <c s="109"/>
      <c s="109"/>
      <c s="109"/>
      <c s="109"/>
      <c s="109"/>
      <c s="109"/>
      <c s="109"/>
      <c s="109"/>
    </row>
    <row customHeight="1" ht="17.25">
      <c s="90"/>
      <c s="86" t="s">
        <v>999</v>
      </c>
      <c s="293">
        <f>SUM(C8,C33,C42,C50,C62,C73,C84,C91,C111,C120,C137,C144,C154,C161,C172,C177,C184,C193,C202,C206,C209,C210,C216)</f>
        <v>46246</v>
      </c>
      <c s="293">
        <f>SUM(D8,D33,D42,D50,D62,D73,D84,D91,D111,D120,D137,D144,D154,D161,D172,D177,D184,D193,D202,D206,D209,D210,D216)</f>
        <v>52587</v>
      </c>
      <c s="333">
        <f>SUM(E8,E33,E42,E50,E62,E73,E84,E91,E111,E120,E137,E144,E154,E161,E172,E177,E184,E193,E202,E206,E209,E210,E216)</f>
        <v>33992</v>
      </c>
      <c s="293">
        <f>SUM(F8,F33,F42,F50,F62,F73,F84,F91,F111,F120,F137,F144,F154,F161,F172,F177,F184,F193,F202,F206,F209,F210,F216)</f>
        <v>0</v>
      </c>
      <c s="293">
        <f>SUM(G8,G33,G42,G50,G62,G73,G84,G91,G111,G120,G137,G144,G154,G161,G172,G177,G184,G193,G202,G206,G209,G210,G216)</f>
        <v>13069</v>
      </c>
      <c s="293">
        <f>SUM(H8,H33,H42,H50,H62,H73,H84,H91,H111,H120,H137,H144,H154,H161,H172,H177,H184,H193,H202,H206,H209,H210,H216)</f>
        <v>0</v>
      </c>
      <c s="293">
        <f>SUM(I8,I33,I42,I50,I62,I73,I84,I91,I111,I120,I137,I144,I154,I161,I172,I177,I184,I193,I202,I206,I209,I210,I216)</f>
        <v>0</v>
      </c>
      <c s="293">
        <f>SUM(J8,J33,J42,J50,J62,J73,J84,J91,J111,J120,J137,J144,J154,J161,J172,J177,J184,J193,J202,J206,J209,J210,J216)</f>
        <v>2668</v>
      </c>
      <c s="293">
        <f>SUM(K8,K33,K42,K50,K62,K73,K84,K91,K111,K120,K137,K144,K154,K161,K172,K177,K184,K193,K202,K206,K209,K210,K216)</f>
        <v>0</v>
      </c>
      <c s="293">
        <f>SUM(L8,L33,L42,L50,L62,L73,L84,L91,L111,L120,L137,L144,L154,L161,L172,L177,L184,L193,L202,L206,L209,L210,L216)</f>
        <v>0</v>
      </c>
      <c s="293">
        <f>SUM(M8,M33,M42,M50,M62,M73,M84,M91,M111,M120,M137,M144,M154,M161,M172,M177,M184,M193,M202,M206,M209,M210,M216)</f>
        <v>0</v>
      </c>
      <c s="293">
        <f>SUM(N8,N33,N42,N50,N62,N73,N84,N91,N111,N120,N137,N144,N154,N161,N172,N177,N184,N193,N202,N206,N209,N210,N216)</f>
        <v>1240</v>
      </c>
      <c s="293">
        <f>SUM(O8,O33,O42,O50,O62,O73,O84,O91,O111,O120,O137,O144,O154,O161,O172,O177,O184,O193,O202,O206,O209,O210,O216)</f>
        <v>0</v>
      </c>
      <c s="293">
        <f>SUM(P8,P33,P42,P50,P62,P73,P84,P91,P111,P120,P137,P144,P154,P161,P172,P177,P184,P193,P202,P206,P209,P210,P216)</f>
        <v>1600</v>
      </c>
      <c s="293">
        <f>SUM(Q8,Q33,Q42,Q50,Q62,Q73,Q84,Q91,Q111,Q120,Q137,Q144,Q154,Q161,Q172,Q177,Q184,Q193,Q202,Q206,Q209,Q210,Q216)</f>
        <v>0</v>
      </c>
      <c s="293">
        <f>SUM(R8,R33,R42,R50,R62,R73,R84,R91,R111,R120,R137,R144,R154,R161,R172,R177,R184,R193,R202,R206,R209,R210,R216)</f>
        <v>18</v>
      </c>
      <c s="293">
        <f>SUM(S8,S33,S42,S50,S62,S73,S84,S91,S111,S120,S137,S144,S154,S161,S172,S177,S184,S193,S202,S206,S209,S210,S216)</f>
        <v>0</v>
      </c>
      <c s="293">
        <f>SUM(T8,T33,T42,T50,T62,T73,T84,T91,T111,T120,T137,T144,T154,T161,T172,T177,T184,T193,T202,T206,T209,T210,T216)</f>
        <v>0</v>
      </c>
      <c s="293">
        <f>SUM(U8,U33,U42,U50,U62,U73,U84,U91,U111,U120,U137,U144,U154,U161,U172,U177,U184,U193,U202,U206,U209,U210,U216)</f>
        <v>0</v>
      </c>
      <c s="293">
        <f>SUM(V8,V33,V42,V50,V62,V73,V84,V91,V111,V120,V137,V144,V154,V161,V172,V177,V184,V193,V202,V206,V209,V210,V216)</f>
        <v>0</v>
      </c>
      <c s="293">
        <f>SUM(W8,W33,W42,W50,W62,W73,W84,W91,W111,W120,W137,W144,W154,W161,W172,W177,W184,W193,W202,W206,W209,W210,W216)</f>
        <v>0</v>
      </c>
      <c s="293">
        <f>SUM(X8,X33,X42,X50,X62,X73,X84,X91,X111,X120,X137,X144,X154,X161,X172,X177,X184,X193,X202,X206,X209,X210,X216)</f>
        <v>0</v>
      </c>
      <c s="293">
        <f>SUM(Y8,Y33,Y42,Y50,Y62,Y73,Y84,Y91,Y111,Y120,Y137,Y144,Y154,Y161,Y172,Y177,Y184,Y193,Y202,Y206,Y209,Y210,Y216)</f>
        <v>98833</v>
      </c>
      <c s="293">
        <f>SUM(Z8,Z33,Z42,Z50,Z62,Z73,Z84,Z91,Z111,Z120,Z137,Z144,Z154,Z161,Z172,Z177,Z184,Z193,Z202,Z206,Z209,Z210,Z216)</f>
        <v>96107</v>
      </c>
      <c s="293">
        <f>SUM(AA8,AA33,AA42,AA50,AA62,AA73,AA84,AA91,AA111,AA120,AA137,AA144,AA154,AA161,AA172,AA177,AA184,AA193,AA202,AA206,AA209,AA210,AA216)</f>
        <v>2726</v>
      </c>
      <c s="293">
        <f>SUM(AB8,AB33,AB42,AB50,AB62,AB73,AB84,AB91,AB111,AB120,AB137,AB144,AB154,AB161,AB172,AB177,AB184,AB193,AB202,AB206,AB209,AB210,AB216)</f>
        <v>2280</v>
      </c>
    </row>
    <row customHeight="1" ht="17.25">
      <c s="76">
        <v>201</v>
      </c>
      <c s="95" t="s">
        <v>1000</v>
      </c>
      <c s="293">
        <f>SUM(C9:C32)</f>
        <v>7925</v>
      </c>
      <c s="293">
        <f>SUM(D9:D32)</f>
        <v>4939</v>
      </c>
      <c s="293">
        <f>SUM(E9:E32)</f>
        <v>715</v>
      </c>
      <c s="293">
        <f>SUM(F9:F32)</f>
        <v>0</v>
      </c>
      <c s="293">
        <f>SUM(G9:G32)</f>
        <v>2201</v>
      </c>
      <c s="293">
        <f>SUM(H9:H32)</f>
        <v>0</v>
      </c>
      <c s="293">
        <f>SUM(I9:I32)</f>
        <v>0</v>
      </c>
      <c s="293">
        <f>SUM(J9:J32)</f>
        <v>325</v>
      </c>
      <c s="293">
        <f>SUM(K9:K32)</f>
        <v>0</v>
      </c>
      <c s="293">
        <f>SUM(L9:L32)</f>
        <v>0</v>
      </c>
      <c s="293">
        <f>SUM(M9:M32)</f>
        <v>0</v>
      </c>
      <c s="293">
        <f>SUM(N9:N32)</f>
        <v>1232</v>
      </c>
      <c s="293">
        <f>SUM(O9:O32)</f>
        <v>0</v>
      </c>
      <c s="293">
        <f>SUM(P9:P32)</f>
        <v>466</v>
      </c>
      <c s="293">
        <f>SUM(Q9:Q32)</f>
        <v>0</v>
      </c>
      <c s="293">
        <f>SUM(R9:R32)</f>
        <v>0</v>
      </c>
      <c s="293">
        <f>SUM(S9:S32)</f>
        <v>0</v>
      </c>
      <c s="293">
        <f>SUM(T9:T32)</f>
        <v>0</v>
      </c>
      <c s="293">
        <f>SUM(U9:U32)</f>
        <v>0</v>
      </c>
      <c s="293">
        <f>SUM(V9:V32)</f>
        <v>0</v>
      </c>
      <c s="293">
        <f>SUM(W9:W32)</f>
        <v>0</v>
      </c>
      <c s="293">
        <f>SUM(X9:X32)</f>
        <v>0</v>
      </c>
      <c s="293">
        <f>SUM(Y9:Y32)</f>
        <v>12864</v>
      </c>
      <c s="293">
        <f>SUM(Z9:Z32)</f>
        <v>12645</v>
      </c>
      <c s="293">
        <f>SUM(AA9:AA32)</f>
        <v>219</v>
      </c>
      <c s="293">
        <f>SUM(AB9:AB32)</f>
        <v>219</v>
      </c>
    </row>
    <row customHeight="1" ht="17.25">
      <c s="76">
        <v>20101</v>
      </c>
      <c s="92" t="s">
        <v>1001</v>
      </c>
      <c s="331">
        <v>203</v>
      </c>
      <c s="293">
        <f>SUM(E9:G9,I9:X9)</f>
        <v>117</v>
      </c>
      <c s="331">
        <v>5</v>
      </c>
      <c s="331"/>
      <c s="331">
        <v>103</v>
      </c>
      <c s="331"/>
      <c s="331"/>
      <c s="297"/>
      <c s="297"/>
      <c s="297"/>
      <c s="331"/>
      <c s="331"/>
      <c s="297"/>
      <c s="331">
        <v>9</v>
      </c>
      <c s="297"/>
      <c s="297"/>
      <c s="297"/>
      <c s="331"/>
      <c s="331"/>
      <c s="331"/>
      <c s="331"/>
      <c s="331"/>
      <c s="293">
        <f>C9+D9</f>
        <v>320</v>
      </c>
      <c s="293">
        <f>L02!C7</f>
        <v>320</v>
      </c>
      <c s="293">
        <f>Y9-Z9</f>
        <v>0</v>
      </c>
      <c s="297"/>
    </row>
    <row customHeight="1" ht="17.25">
      <c s="76">
        <v>20102</v>
      </c>
      <c s="92" t="s">
        <v>1013</v>
      </c>
      <c s="331">
        <v>153</v>
      </c>
      <c s="293">
        <f>SUM(E10:G10,I10:X10)</f>
        <v>123</v>
      </c>
      <c s="331"/>
      <c s="331"/>
      <c s="331">
        <v>105</v>
      </c>
      <c s="331"/>
      <c s="331"/>
      <c s="297"/>
      <c s="297"/>
      <c s="297"/>
      <c s="331"/>
      <c s="331"/>
      <c s="297"/>
      <c s="331">
        <v>18</v>
      </c>
      <c s="297"/>
      <c s="297"/>
      <c s="297"/>
      <c s="331"/>
      <c s="331"/>
      <c s="331"/>
      <c s="331"/>
      <c s="331"/>
      <c s="293">
        <f>C10+D10</f>
        <v>276</v>
      </c>
      <c s="293">
        <f>L02!C19</f>
        <v>276</v>
      </c>
      <c s="293">
        <f>Y10-Z10</f>
        <v>0</v>
      </c>
      <c s="297"/>
    </row>
    <row customHeight="1" ht="17.25">
      <c s="76">
        <v>20103</v>
      </c>
      <c s="92" t="s">
        <v>1018</v>
      </c>
      <c s="331">
        <v>2247</v>
      </c>
      <c s="293">
        <f>SUM(E11:G11,I11:X11)</f>
        <v>1062</v>
      </c>
      <c s="331">
        <v>149</v>
      </c>
      <c s="331"/>
      <c s="331">
        <v>652</v>
      </c>
      <c s="331"/>
      <c s="331"/>
      <c s="297">
        <v>60</v>
      </c>
      <c s="297"/>
      <c s="297"/>
      <c s="331"/>
      <c s="331">
        <v>15</v>
      </c>
      <c s="297"/>
      <c s="331">
        <v>186</v>
      </c>
      <c s="297"/>
      <c s="297"/>
      <c s="297"/>
      <c s="331"/>
      <c s="331"/>
      <c s="331"/>
      <c s="331"/>
      <c s="331"/>
      <c s="293">
        <f>C11+D11</f>
        <v>3309</v>
      </c>
      <c s="293">
        <f>L02!C28</f>
        <v>3309</v>
      </c>
      <c s="293">
        <f>Y11-Z11</f>
        <v>0</v>
      </c>
      <c s="297"/>
    </row>
    <row customHeight="1" ht="17.25">
      <c s="76">
        <v>20104</v>
      </c>
      <c s="92" t="s">
        <v>1026</v>
      </c>
      <c s="331">
        <v>127</v>
      </c>
      <c s="293">
        <f>SUM(E12:G12,I12:X12)</f>
        <v>216</v>
      </c>
      <c s="331">
        <v>19</v>
      </c>
      <c s="331"/>
      <c s="331">
        <v>170</v>
      </c>
      <c s="331"/>
      <c s="331"/>
      <c s="297">
        <v>17</v>
      </c>
      <c s="297"/>
      <c s="297"/>
      <c s="331"/>
      <c s="331"/>
      <c s="297"/>
      <c s="331">
        <v>10</v>
      </c>
      <c s="297"/>
      <c s="297"/>
      <c s="297"/>
      <c s="331"/>
      <c s="331"/>
      <c s="331"/>
      <c s="331"/>
      <c s="331"/>
      <c s="293">
        <f>C12+D12</f>
        <v>343</v>
      </c>
      <c s="293">
        <f>L02!C40</f>
        <v>290</v>
      </c>
      <c s="293">
        <f>Y12-Z12</f>
        <v>53</v>
      </c>
      <c s="297">
        <v>53</v>
      </c>
    </row>
    <row customHeight="1" ht="17.25">
      <c s="76">
        <v>20105</v>
      </c>
      <c s="92" t="s">
        <v>1033</v>
      </c>
      <c s="331">
        <v>101</v>
      </c>
      <c s="293">
        <f>SUM(E13:G13,I13:X13)</f>
        <v>109</v>
      </c>
      <c s="331">
        <v>18</v>
      </c>
      <c s="331"/>
      <c s="331">
        <v>76</v>
      </c>
      <c s="331"/>
      <c s="331"/>
      <c s="297"/>
      <c s="297"/>
      <c s="297"/>
      <c s="331"/>
      <c s="331"/>
      <c s="297"/>
      <c s="331">
        <v>15</v>
      </c>
      <c s="297"/>
      <c s="297"/>
      <c s="297"/>
      <c s="331"/>
      <c s="331"/>
      <c s="331"/>
      <c s="331"/>
      <c s="331"/>
      <c s="293">
        <f>C13+D13</f>
        <v>210</v>
      </c>
      <c s="293">
        <f>L02!C51</f>
        <v>207</v>
      </c>
      <c s="293">
        <f>Y13-Z13</f>
        <v>3</v>
      </c>
      <c s="297">
        <v>3</v>
      </c>
    </row>
    <row customHeight="1" ht="17.25">
      <c s="76">
        <v>20106</v>
      </c>
      <c s="92" t="s">
        <v>1040</v>
      </c>
      <c s="331">
        <v>922</v>
      </c>
      <c s="293">
        <f>SUM(E14:G14,I14:X14)</f>
        <v>162</v>
      </c>
      <c s="331">
        <v>111</v>
      </c>
      <c s="331"/>
      <c s="331"/>
      <c s="331"/>
      <c s="331"/>
      <c s="297">
        <v>50</v>
      </c>
      <c s="297"/>
      <c s="297"/>
      <c s="331"/>
      <c s="331"/>
      <c s="297"/>
      <c s="331">
        <v>1</v>
      </c>
      <c s="297"/>
      <c s="297"/>
      <c s="297"/>
      <c s="331"/>
      <c s="331"/>
      <c s="331"/>
      <c s="331"/>
      <c s="331"/>
      <c s="293">
        <f>C14+D14</f>
        <v>1084</v>
      </c>
      <c s="293">
        <f>L02!C62</f>
        <v>1047</v>
      </c>
      <c s="293">
        <f>Y14-Z14</f>
        <v>37</v>
      </c>
      <c s="297">
        <v>37</v>
      </c>
    </row>
    <row customHeight="1" ht="17.25">
      <c s="76">
        <v>20107</v>
      </c>
      <c s="92" t="s">
        <v>1047</v>
      </c>
      <c s="331">
        <v>1116</v>
      </c>
      <c s="293">
        <f>SUM(E15:G15,I15:X15)</f>
        <v>679</v>
      </c>
      <c s="331"/>
      <c s="331"/>
      <c s="331"/>
      <c s="331"/>
      <c s="331"/>
      <c s="297"/>
      <c s="297"/>
      <c s="297"/>
      <c s="331"/>
      <c s="331">
        <v>679</v>
      </c>
      <c s="297"/>
      <c s="331"/>
      <c s="297"/>
      <c s="297"/>
      <c s="297"/>
      <c s="331"/>
      <c s="331"/>
      <c s="331"/>
      <c s="331"/>
      <c s="331"/>
      <c s="293">
        <f>C15+D15</f>
        <v>1795</v>
      </c>
      <c s="293">
        <f>L02!C73</f>
        <v>1795</v>
      </c>
      <c s="293">
        <f>Y15-Z15</f>
        <v>0</v>
      </c>
      <c s="297"/>
    </row>
    <row customHeight="1" ht="17.25">
      <c s="76">
        <v>20108</v>
      </c>
      <c s="92" t="s">
        <v>1054</v>
      </c>
      <c s="331">
        <v>224</v>
      </c>
      <c s="293">
        <f>SUM(E16:G16,I16:X16)</f>
        <v>17</v>
      </c>
      <c s="331">
        <v>17</v>
      </c>
      <c s="331"/>
      <c s="331"/>
      <c s="331"/>
      <c s="331"/>
      <c s="297"/>
      <c s="297"/>
      <c s="297"/>
      <c s="331"/>
      <c s="331"/>
      <c s="297"/>
      <c s="331"/>
      <c s="297"/>
      <c s="297"/>
      <c s="297"/>
      <c s="331"/>
      <c s="331"/>
      <c s="331"/>
      <c s="331"/>
      <c s="331"/>
      <c s="293">
        <f>C16+D16</f>
        <v>241</v>
      </c>
      <c s="293">
        <f>L02!C85</f>
        <v>226</v>
      </c>
      <c s="293">
        <f>Y16-Z16</f>
        <v>15</v>
      </c>
      <c s="297">
        <v>15</v>
      </c>
    </row>
    <row customHeight="1" ht="17.25">
      <c s="76">
        <v>20109</v>
      </c>
      <c s="92" t="s">
        <v>1058</v>
      </c>
      <c s="331"/>
      <c s="293">
        <f>SUM(E17:G17,I17:X17)</f>
        <v>0</v>
      </c>
      <c s="331"/>
      <c s="331"/>
      <c s="331"/>
      <c s="331"/>
      <c s="331"/>
      <c s="297"/>
      <c s="297"/>
      <c s="297"/>
      <c s="331"/>
      <c s="331"/>
      <c s="297"/>
      <c s="331"/>
      <c s="297"/>
      <c s="297"/>
      <c s="297"/>
      <c s="331"/>
      <c s="331"/>
      <c s="331"/>
      <c s="331"/>
      <c s="331"/>
      <c s="293">
        <f>C17+D17</f>
        <v>0</v>
      </c>
      <c s="293">
        <f>L02!C94</f>
        <v>0</v>
      </c>
      <c s="293">
        <f>Y17-Z17</f>
        <v>0</v>
      </c>
      <c s="297"/>
    </row>
    <row customHeight="1" ht="17.25">
      <c s="76">
        <v>20110</v>
      </c>
      <c s="92" t="s">
        <v>1063</v>
      </c>
      <c s="331">
        <v>51</v>
      </c>
      <c s="293">
        <f>SUM(E18:G18,I18:X18)</f>
        <v>70</v>
      </c>
      <c s="331">
        <v>4</v>
      </c>
      <c s="331"/>
      <c s="331">
        <v>52</v>
      </c>
      <c s="331"/>
      <c s="331"/>
      <c s="297">
        <v>13</v>
      </c>
      <c s="297"/>
      <c s="297"/>
      <c s="331"/>
      <c s="331"/>
      <c s="297"/>
      <c s="331">
        <v>1</v>
      </c>
      <c s="297"/>
      <c s="297"/>
      <c s="297"/>
      <c s="331"/>
      <c s="331"/>
      <c s="331"/>
      <c s="331"/>
      <c s="331"/>
      <c s="293">
        <f>C18+D18</f>
        <v>121</v>
      </c>
      <c s="293">
        <f>L02!C104</f>
        <v>118</v>
      </c>
      <c s="293">
        <f>Y18-Z18</f>
        <v>3</v>
      </c>
      <c s="297">
        <v>3</v>
      </c>
    </row>
    <row customHeight="1" ht="17.25">
      <c s="76">
        <v>20111</v>
      </c>
      <c s="92" t="s">
        <v>1073</v>
      </c>
      <c s="331">
        <v>124</v>
      </c>
      <c s="293">
        <f>SUM(E19:G19,I19:X19)</f>
        <v>194</v>
      </c>
      <c s="331"/>
      <c s="331"/>
      <c s="331">
        <v>120</v>
      </c>
      <c s="331"/>
      <c s="331"/>
      <c s="297">
        <v>2</v>
      </c>
      <c s="297"/>
      <c s="297"/>
      <c s="331"/>
      <c s="331"/>
      <c s="297"/>
      <c s="331">
        <v>72</v>
      </c>
      <c s="297"/>
      <c s="297"/>
      <c s="297"/>
      <c s="331"/>
      <c s="331"/>
      <c s="331"/>
      <c s="331"/>
      <c s="331"/>
      <c s="293">
        <f>C19+D19</f>
        <v>318</v>
      </c>
      <c s="293">
        <f>L02!C118</f>
        <v>316</v>
      </c>
      <c s="293">
        <f>Y19-Z19</f>
        <v>2</v>
      </c>
      <c s="297">
        <v>2</v>
      </c>
    </row>
    <row customHeight="1" ht="17.25">
      <c s="76">
        <v>20112</v>
      </c>
      <c s="92" t="s">
        <v>1078</v>
      </c>
      <c s="331">
        <v>522</v>
      </c>
      <c s="293">
        <f>SUM(E20:G20,I20:X20)</f>
        <v>909</v>
      </c>
      <c s="331">
        <v>279</v>
      </c>
      <c s="331"/>
      <c s="331"/>
      <c s="331"/>
      <c s="331"/>
      <c s="297">
        <v>92</v>
      </c>
      <c s="297"/>
      <c s="297"/>
      <c s="331"/>
      <c s="331">
        <v>538</v>
      </c>
      <c s="297"/>
      <c s="331"/>
      <c s="297"/>
      <c s="297"/>
      <c s="297"/>
      <c s="331"/>
      <c s="331"/>
      <c s="331"/>
      <c s="331"/>
      <c s="331"/>
      <c s="293">
        <f>C20+D20</f>
        <v>1431</v>
      </c>
      <c s="293">
        <f>L02!C127</f>
        <v>1410</v>
      </c>
      <c s="293">
        <f>Y20-Z20</f>
        <v>21</v>
      </c>
      <c s="297">
        <v>21</v>
      </c>
    </row>
    <row customHeight="1" ht="17.25">
      <c s="76">
        <v>20113</v>
      </c>
      <c s="92" t="s">
        <v>1092</v>
      </c>
      <c s="331">
        <v>183</v>
      </c>
      <c s="293">
        <f>SUM(E21:G21,I21:X21)</f>
        <v>21</v>
      </c>
      <c s="331">
        <v>19</v>
      </c>
      <c s="331"/>
      <c s="331"/>
      <c s="331"/>
      <c s="331"/>
      <c s="297">
        <v>2</v>
      </c>
      <c s="297"/>
      <c s="297"/>
      <c s="331"/>
      <c s="331"/>
      <c s="297"/>
      <c s="331"/>
      <c s="297"/>
      <c s="297"/>
      <c s="297"/>
      <c s="331"/>
      <c s="331"/>
      <c s="331"/>
      <c s="331"/>
      <c s="331"/>
      <c s="293">
        <f>C21+D21</f>
        <v>204</v>
      </c>
      <c s="293">
        <f>L02!C144</f>
        <v>192</v>
      </c>
      <c s="293">
        <f>Y21-Z21</f>
        <v>12</v>
      </c>
      <c s="297">
        <v>12</v>
      </c>
    </row>
    <row customHeight="1" ht="17.25">
      <c s="76">
        <v>20114</v>
      </c>
      <c s="92" t="s">
        <v>1099</v>
      </c>
      <c s="331"/>
      <c s="293">
        <f>SUM(E22:G22,I22:X22)</f>
        <v>5</v>
      </c>
      <c s="331">
        <v>5</v>
      </c>
      <c s="331"/>
      <c s="331"/>
      <c s="331"/>
      <c s="331"/>
      <c s="297"/>
      <c s="297"/>
      <c s="297"/>
      <c s="331"/>
      <c s="331"/>
      <c s="297"/>
      <c s="331"/>
      <c s="297"/>
      <c s="297"/>
      <c s="297"/>
      <c s="331"/>
      <c s="331"/>
      <c s="331"/>
      <c s="331"/>
      <c s="331"/>
      <c s="293">
        <f>C22+D22</f>
        <v>5</v>
      </c>
      <c s="293">
        <f>L02!C155</f>
        <v>5</v>
      </c>
      <c s="293">
        <f>Y22-Z22</f>
        <v>0</v>
      </c>
      <c s="297"/>
    </row>
    <row customHeight="1" ht="17.25">
      <c s="76">
        <v>20115</v>
      </c>
      <c s="92" t="s">
        <v>1107</v>
      </c>
      <c s="331">
        <v>3</v>
      </c>
      <c s="293">
        <f>SUM(E23:G23,I23:X23)</f>
        <v>0</v>
      </c>
      <c s="331"/>
      <c s="331"/>
      <c s="331"/>
      <c s="331"/>
      <c s="331"/>
      <c s="297"/>
      <c s="297"/>
      <c s="297"/>
      <c s="331"/>
      <c s="331"/>
      <c s="297"/>
      <c s="331"/>
      <c s="297"/>
      <c s="297"/>
      <c s="297"/>
      <c s="331"/>
      <c s="331"/>
      <c s="331"/>
      <c s="331"/>
      <c s="331"/>
      <c s="293">
        <f>C23+D23</f>
        <v>3</v>
      </c>
      <c s="293">
        <f>L02!C167</f>
        <v>3</v>
      </c>
      <c s="293">
        <f>Y23-Z23</f>
        <v>0</v>
      </c>
      <c s="297"/>
    </row>
    <row customHeight="1" ht="17.25">
      <c s="76">
        <v>20117</v>
      </c>
      <c s="92" t="s">
        <v>1112</v>
      </c>
      <c s="331"/>
      <c s="293">
        <f>SUM(E24:G24,I24:X24)</f>
        <v>4</v>
      </c>
      <c s="331"/>
      <c s="331"/>
      <c s="331">
        <v>4</v>
      </c>
      <c s="331"/>
      <c s="331"/>
      <c s="297"/>
      <c s="297"/>
      <c s="297"/>
      <c s="331"/>
      <c s="331"/>
      <c s="297"/>
      <c s="331"/>
      <c s="297"/>
      <c s="297"/>
      <c s="297"/>
      <c s="331"/>
      <c s="331"/>
      <c s="331"/>
      <c s="331"/>
      <c s="331"/>
      <c s="293">
        <f>C24+D24</f>
        <v>4</v>
      </c>
      <c s="293">
        <f>L02!C177</f>
        <v>4</v>
      </c>
      <c s="293">
        <f>Y24-Z24</f>
        <v>0</v>
      </c>
      <c s="297"/>
    </row>
    <row customHeight="1" ht="17.25">
      <c s="76">
        <v>20123</v>
      </c>
      <c s="92" t="s">
        <v>1120</v>
      </c>
      <c s="331">
        <v>64</v>
      </c>
      <c s="293">
        <f>SUM(E25:G25,I25:X25)</f>
        <v>58</v>
      </c>
      <c s="331">
        <v>15</v>
      </c>
      <c s="331"/>
      <c s="331">
        <v>10</v>
      </c>
      <c s="331"/>
      <c s="331"/>
      <c s="297">
        <v>8</v>
      </c>
      <c s="297"/>
      <c s="297"/>
      <c s="331"/>
      <c s="331"/>
      <c s="297"/>
      <c s="331">
        <v>25</v>
      </c>
      <c s="297"/>
      <c s="297"/>
      <c s="297"/>
      <c s="331"/>
      <c s="331"/>
      <c s="331"/>
      <c s="331"/>
      <c s="331"/>
      <c s="293">
        <f>C25+D25</f>
        <v>122</v>
      </c>
      <c s="293">
        <f>L02!C190</f>
        <v>110</v>
      </c>
      <c s="293">
        <f>Y25-Z25</f>
        <v>12</v>
      </c>
      <c s="297">
        <v>12</v>
      </c>
    </row>
    <row customHeight="1" ht="17.25">
      <c s="76">
        <v>20124</v>
      </c>
      <c s="92" t="s">
        <v>1123</v>
      </c>
      <c s="331"/>
      <c s="293">
        <f>SUM(E26:G26,I26:X26)</f>
        <v>66</v>
      </c>
      <c s="331">
        <v>6</v>
      </c>
      <c s="331"/>
      <c s="331">
        <v>20</v>
      </c>
      <c s="331"/>
      <c s="331"/>
      <c s="297">
        <v>40</v>
      </c>
      <c s="297"/>
      <c s="297"/>
      <c s="331"/>
      <c s="331"/>
      <c s="297"/>
      <c s="331"/>
      <c s="297"/>
      <c s="297"/>
      <c s="297"/>
      <c s="331"/>
      <c s="331"/>
      <c s="331"/>
      <c s="331"/>
      <c s="331"/>
      <c s="293">
        <f>C26+D26</f>
        <v>66</v>
      </c>
      <c s="293">
        <f>L02!C197</f>
        <v>61</v>
      </c>
      <c s="293">
        <f>Y26-Z26</f>
        <v>5</v>
      </c>
      <c s="297">
        <v>5</v>
      </c>
    </row>
    <row customHeight="1" ht="17.25">
      <c s="76">
        <v>20125</v>
      </c>
      <c s="92" t="s">
        <v>1126</v>
      </c>
      <c s="331"/>
      <c s="293">
        <f>SUM(E27:G27,I27:X27)</f>
        <v>0</v>
      </c>
      <c s="331"/>
      <c s="331"/>
      <c s="331"/>
      <c s="331"/>
      <c s="331"/>
      <c s="297"/>
      <c s="297"/>
      <c s="297"/>
      <c s="331"/>
      <c s="331"/>
      <c s="297"/>
      <c s="331"/>
      <c s="297"/>
      <c s="297"/>
      <c s="297"/>
      <c s="331"/>
      <c s="331"/>
      <c s="331"/>
      <c s="331"/>
      <c s="331"/>
      <c s="293">
        <f>C27+D27</f>
        <v>0</v>
      </c>
      <c s="293">
        <f>L02!C204</f>
        <v>0</v>
      </c>
      <c s="293">
        <f>Y27-Z27</f>
        <v>0</v>
      </c>
      <c s="297"/>
    </row>
    <row customHeight="1" ht="17.25">
      <c s="76">
        <v>20126</v>
      </c>
      <c s="92" t="s">
        <v>1131</v>
      </c>
      <c s="331">
        <v>38</v>
      </c>
      <c s="293">
        <f>SUM(E28:G28,I28:X28)</f>
        <v>14</v>
      </c>
      <c s="331"/>
      <c s="331"/>
      <c s="331">
        <v>12</v>
      </c>
      <c s="331"/>
      <c s="331"/>
      <c s="297"/>
      <c s="297"/>
      <c s="297"/>
      <c s="331"/>
      <c s="331"/>
      <c s="297"/>
      <c s="331">
        <v>2</v>
      </c>
      <c s="297"/>
      <c s="297"/>
      <c s="297"/>
      <c s="331"/>
      <c s="331"/>
      <c s="331"/>
      <c s="331"/>
      <c s="331"/>
      <c s="293">
        <f>C28+D28</f>
        <v>52</v>
      </c>
      <c s="293">
        <f>L02!C213</f>
        <v>52</v>
      </c>
      <c s="293">
        <f>Y28-Z28</f>
        <v>0</v>
      </c>
      <c s="297"/>
    </row>
    <row customHeight="1" ht="17.25">
      <c s="76">
        <v>20127</v>
      </c>
      <c s="92" t="s">
        <v>1134</v>
      </c>
      <c s="331">
        <v>1740</v>
      </c>
      <c s="293">
        <f>SUM(E29:G29,I29:X29)</f>
        <v>752</v>
      </c>
      <c s="331">
        <v>59</v>
      </c>
      <c s="331"/>
      <c s="331">
        <v>545</v>
      </c>
      <c s="331"/>
      <c s="331"/>
      <c s="297">
        <v>36</v>
      </c>
      <c s="297"/>
      <c s="297"/>
      <c s="331"/>
      <c s="331"/>
      <c s="297"/>
      <c s="331">
        <v>112</v>
      </c>
      <c s="297"/>
      <c s="297"/>
      <c s="297"/>
      <c s="331"/>
      <c s="331"/>
      <c s="331"/>
      <c s="331"/>
      <c s="331"/>
      <c s="293">
        <f>C29+D29</f>
        <v>2492</v>
      </c>
      <c s="293">
        <f>L02!C219</f>
        <v>2444</v>
      </c>
      <c s="293">
        <f>Y29-Z29</f>
        <v>48</v>
      </c>
      <c s="297">
        <v>48</v>
      </c>
    </row>
    <row customHeight="1" ht="17.25">
      <c s="76">
        <v>20128</v>
      </c>
      <c s="92" t="s">
        <v>1137</v>
      </c>
      <c s="331">
        <v>26</v>
      </c>
      <c s="293">
        <f>SUM(E30:G30,I30:X30)</f>
        <v>12</v>
      </c>
      <c s="331"/>
      <c s="331"/>
      <c s="331">
        <v>7</v>
      </c>
      <c s="331"/>
      <c s="331"/>
      <c s="297"/>
      <c s="297"/>
      <c s="297"/>
      <c s="331"/>
      <c s="331"/>
      <c s="297"/>
      <c s="331">
        <v>5</v>
      </c>
      <c s="297"/>
      <c s="297"/>
      <c s="297"/>
      <c s="331"/>
      <c s="331"/>
      <c s="331"/>
      <c s="331"/>
      <c s="331"/>
      <c s="293">
        <f>C30+D30</f>
        <v>38</v>
      </c>
      <c s="293">
        <f>L02!C227</f>
        <v>38</v>
      </c>
      <c s="293">
        <f>Y30-Z30</f>
        <v>0</v>
      </c>
      <c s="297"/>
    </row>
    <row customHeight="1" ht="17.25">
      <c s="76">
        <v>20129</v>
      </c>
      <c s="92" t="s">
        <v>1139</v>
      </c>
      <c s="331">
        <v>76</v>
      </c>
      <c s="293">
        <f>SUM(E31:G31,I31:X31)</f>
        <v>68</v>
      </c>
      <c s="331"/>
      <c s="331"/>
      <c s="331">
        <v>58</v>
      </c>
      <c s="331"/>
      <c s="331"/>
      <c s="297"/>
      <c s="297"/>
      <c s="297"/>
      <c s="331"/>
      <c s="331"/>
      <c s="297"/>
      <c s="331">
        <v>10</v>
      </c>
      <c s="297"/>
      <c s="297"/>
      <c s="297"/>
      <c s="331"/>
      <c s="331"/>
      <c s="331"/>
      <c s="331"/>
      <c s="331"/>
      <c s="293">
        <f>C31+D31</f>
        <v>144</v>
      </c>
      <c s="293">
        <f>L02!C234</f>
        <v>144</v>
      </c>
      <c s="293">
        <f>Y31-Z31</f>
        <v>0</v>
      </c>
      <c s="297"/>
    </row>
    <row customHeight="1" ht="17.25">
      <c s="76">
        <v>20199</v>
      </c>
      <c s="92" t="s">
        <v>2277</v>
      </c>
      <c s="331">
        <v>5</v>
      </c>
      <c s="293">
        <f>SUM(E32:G32,I32:X32)</f>
        <v>281</v>
      </c>
      <c s="331">
        <v>9</v>
      </c>
      <c s="331"/>
      <c s="331">
        <v>267</v>
      </c>
      <c s="331"/>
      <c s="331"/>
      <c s="297">
        <v>5</v>
      </c>
      <c s="297"/>
      <c s="297"/>
      <c s="331"/>
      <c s="331"/>
      <c s="297"/>
      <c s="331"/>
      <c s="297"/>
      <c s="297"/>
      <c s="297"/>
      <c s="331"/>
      <c s="331"/>
      <c s="331"/>
      <c s="331"/>
      <c s="331"/>
      <c s="293">
        <f>C32+D32</f>
        <v>286</v>
      </c>
      <c s="293">
        <f>L02!C242</f>
        <v>278</v>
      </c>
      <c s="293">
        <f>Y32-Z32</f>
        <v>8</v>
      </c>
      <c s="297">
        <v>8</v>
      </c>
    </row>
    <row customHeight="1" ht="17.25">
      <c s="76">
        <v>202</v>
      </c>
      <c s="95" t="s">
        <v>1146</v>
      </c>
      <c s="293">
        <f>SUM(C34:C41)</f>
        <v>0</v>
      </c>
      <c s="293">
        <f>SUM(D34:D41)</f>
        <v>0</v>
      </c>
      <c s="293">
        <f>SUM(E34:E41)</f>
        <v>0</v>
      </c>
      <c s="293">
        <f>SUM(F34:F41)</f>
        <v>0</v>
      </c>
      <c s="293">
        <f>SUM(G34:G41)</f>
        <v>0</v>
      </c>
      <c s="293">
        <f>SUM(H34:H41)</f>
        <v>0</v>
      </c>
      <c s="293">
        <f>SUM(I34:I41)</f>
        <v>0</v>
      </c>
      <c s="293">
        <f>SUM(J34:J41)</f>
        <v>0</v>
      </c>
      <c s="293">
        <f>SUM(K34:K41)</f>
        <v>0</v>
      </c>
      <c s="293">
        <f>SUM(L34:L41)</f>
        <v>0</v>
      </c>
      <c s="293">
        <f>SUM(M34:M41)</f>
        <v>0</v>
      </c>
      <c s="293">
        <f>SUM(N34:N41)</f>
        <v>0</v>
      </c>
      <c s="293">
        <f>SUM(O34:O41)</f>
        <v>0</v>
      </c>
      <c s="293">
        <f>SUM(P34:P41)</f>
        <v>0</v>
      </c>
      <c s="293">
        <f>SUM(Q34:Q41)</f>
        <v>0</v>
      </c>
      <c s="293">
        <f>SUM(R34:R41)</f>
        <v>0</v>
      </c>
      <c s="293">
        <f>SUM(S34:S41)</f>
        <v>0</v>
      </c>
      <c s="293">
        <f>SUM(T34:T41)</f>
        <v>0</v>
      </c>
      <c s="293">
        <f>SUM(U34:U41)</f>
        <v>0</v>
      </c>
      <c s="293">
        <f>SUM(V34:V41)</f>
        <v>0</v>
      </c>
      <c s="293">
        <f>SUM(W34:W41)</f>
        <v>0</v>
      </c>
      <c s="293">
        <f>SUM(X34:X41)</f>
        <v>0</v>
      </c>
      <c s="293">
        <f>SUM(Y34:Y41)</f>
        <v>0</v>
      </c>
      <c s="293">
        <f>SUM(Z34:Z41)</f>
        <v>0</v>
      </c>
      <c s="293">
        <f>SUM(AA34:AA41)</f>
        <v>0</v>
      </c>
      <c s="293">
        <f>SUM(AB34:AB41)</f>
        <v>0</v>
      </c>
    </row>
    <row customHeight="1" ht="17.25">
      <c s="76">
        <v>20201</v>
      </c>
      <c s="92" t="s">
        <v>1147</v>
      </c>
      <c s="331"/>
      <c s="293">
        <f>SUM(E34:G34,I34:X34)</f>
        <v>0</v>
      </c>
      <c s="331"/>
      <c s="331"/>
      <c s="331"/>
      <c s="331"/>
      <c s="331"/>
      <c s="297"/>
      <c s="297"/>
      <c s="297"/>
      <c s="331"/>
      <c s="331"/>
      <c s="297"/>
      <c s="331"/>
      <c s="297"/>
      <c s="297"/>
      <c s="297"/>
      <c s="331"/>
      <c s="331"/>
      <c s="331"/>
      <c s="331"/>
      <c s="331"/>
      <c s="293">
        <f>C34+D34</f>
        <v>0</v>
      </c>
      <c s="293">
        <f>L02!C246</f>
        <v>0</v>
      </c>
      <c s="293">
        <f>Y34-Z34</f>
        <v>0</v>
      </c>
      <c s="297"/>
    </row>
    <row customHeight="1" ht="17.25">
      <c s="76">
        <v>20202</v>
      </c>
      <c s="92" t="s">
        <v>1149</v>
      </c>
      <c s="331"/>
      <c s="293">
        <f>SUM(E35:G35,I35:X35)</f>
        <v>0</v>
      </c>
      <c s="331"/>
      <c s="331"/>
      <c s="331"/>
      <c s="331"/>
      <c s="331"/>
      <c s="297"/>
      <c s="297"/>
      <c s="297"/>
      <c s="331"/>
      <c s="331"/>
      <c s="297"/>
      <c s="331"/>
      <c s="297"/>
      <c s="297"/>
      <c s="297"/>
      <c s="331"/>
      <c s="331"/>
      <c s="331"/>
      <c s="331"/>
      <c s="331"/>
      <c s="293">
        <f>C35+D35</f>
        <v>0</v>
      </c>
      <c s="293">
        <f>L02!C253</f>
        <v>0</v>
      </c>
      <c s="293">
        <f>Y35-Z35</f>
        <v>0</v>
      </c>
      <c s="297"/>
    </row>
    <row customHeight="1" ht="17.25">
      <c s="76">
        <v>20203</v>
      </c>
      <c s="92" t="s">
        <v>1152</v>
      </c>
      <c s="331"/>
      <c s="293">
        <f>SUM(E36:G36,I36:X36)</f>
        <v>0</v>
      </c>
      <c s="331"/>
      <c s="331"/>
      <c s="331"/>
      <c s="331"/>
      <c s="331"/>
      <c s="297"/>
      <c s="297"/>
      <c s="297"/>
      <c s="331"/>
      <c s="331"/>
      <c s="297"/>
      <c s="331"/>
      <c s="297"/>
      <c s="297"/>
      <c s="297"/>
      <c s="331"/>
      <c s="331"/>
      <c s="331"/>
      <c s="331"/>
      <c s="331"/>
      <c s="293">
        <f>C36+D36</f>
        <v>0</v>
      </c>
      <c s="293">
        <f>L02!C256</f>
        <v>0</v>
      </c>
      <c s="293">
        <f>Y36-Z36</f>
        <v>0</v>
      </c>
      <c s="297"/>
    </row>
    <row customHeight="1" ht="17.25">
      <c s="76">
        <v>20204</v>
      </c>
      <c s="92" t="s">
        <v>1159</v>
      </c>
      <c s="331"/>
      <c s="293">
        <f>SUM(E37:G37,I37:X37)</f>
        <v>0</v>
      </c>
      <c s="331"/>
      <c s="331"/>
      <c s="331"/>
      <c s="331"/>
      <c s="331"/>
      <c s="297"/>
      <c s="297"/>
      <c s="297"/>
      <c s="331"/>
      <c s="331"/>
      <c s="297"/>
      <c s="331"/>
      <c s="297"/>
      <c s="297"/>
      <c s="297"/>
      <c s="331"/>
      <c s="331"/>
      <c s="331"/>
      <c s="331"/>
      <c s="331"/>
      <c s="293">
        <f>C37+D37</f>
        <v>0</v>
      </c>
      <c s="293">
        <f>L02!C263</f>
        <v>0</v>
      </c>
      <c s="293">
        <f>Y37-Z37</f>
        <v>0</v>
      </c>
      <c s="297"/>
    </row>
    <row customHeight="1" ht="17.25">
      <c s="76">
        <v>20205</v>
      </c>
      <c s="92" t="s">
        <v>1165</v>
      </c>
      <c s="331"/>
      <c s="293">
        <f>SUM(E38:G38,I38:X38)</f>
        <v>0</v>
      </c>
      <c s="331"/>
      <c s="331"/>
      <c s="331"/>
      <c s="331"/>
      <c s="331"/>
      <c s="297"/>
      <c s="297"/>
      <c s="297"/>
      <c s="331"/>
      <c s="331"/>
      <c s="297"/>
      <c s="331"/>
      <c s="297"/>
      <c s="297"/>
      <c s="297"/>
      <c s="331"/>
      <c s="331"/>
      <c s="331"/>
      <c s="331"/>
      <c s="331"/>
      <c s="293">
        <f>C38+D38</f>
        <v>0</v>
      </c>
      <c s="293">
        <f>L02!C269</f>
        <v>0</v>
      </c>
      <c s="293">
        <f>Y38-Z38</f>
        <v>0</v>
      </c>
      <c s="297"/>
    </row>
    <row customHeight="1" ht="17.25">
      <c s="76">
        <v>20206</v>
      </c>
      <c s="92" t="s">
        <v>1170</v>
      </c>
      <c s="331"/>
      <c s="293">
        <f>SUM(E39:G39,I39:X39)</f>
        <v>0</v>
      </c>
      <c s="331"/>
      <c s="331"/>
      <c s="331"/>
      <c s="331"/>
      <c s="331"/>
      <c s="297"/>
      <c s="297"/>
      <c s="297"/>
      <c s="331"/>
      <c s="331"/>
      <c s="297"/>
      <c s="331"/>
      <c s="297"/>
      <c s="297"/>
      <c s="297"/>
      <c s="331"/>
      <c s="331"/>
      <c s="331"/>
      <c s="331"/>
      <c s="331"/>
      <c s="293">
        <f>C39+D39</f>
        <v>0</v>
      </c>
      <c s="293">
        <f>L02!C274</f>
        <v>0</v>
      </c>
      <c s="293">
        <f>Y39-Z39</f>
        <v>0</v>
      </c>
      <c s="297"/>
    </row>
    <row customHeight="1" ht="17.25">
      <c s="76">
        <v>20207</v>
      </c>
      <c s="92" t="s">
        <v>1171</v>
      </c>
      <c s="331"/>
      <c s="293">
        <f>SUM(E40:G40,I40:X40)</f>
        <v>0</v>
      </c>
      <c s="331"/>
      <c s="331"/>
      <c s="331"/>
      <c s="331"/>
      <c s="331"/>
      <c s="297"/>
      <c s="297"/>
      <c s="297"/>
      <c s="331"/>
      <c s="331"/>
      <c s="297"/>
      <c s="331"/>
      <c s="297"/>
      <c s="297"/>
      <c s="297"/>
      <c s="331"/>
      <c s="331"/>
      <c s="331"/>
      <c s="331"/>
      <c s="331"/>
      <c s="293">
        <f>C40+D40</f>
        <v>0</v>
      </c>
      <c s="293">
        <f>L02!C275</f>
        <v>0</v>
      </c>
      <c s="293">
        <f>Y40-Z40</f>
        <v>0</v>
      </c>
      <c s="297"/>
    </row>
    <row customHeight="1" ht="17.25">
      <c s="76">
        <v>20299</v>
      </c>
      <c s="92" t="s">
        <v>1176</v>
      </c>
      <c s="331"/>
      <c s="293">
        <f>SUM(E41:G41,I41:X41)</f>
        <v>0</v>
      </c>
      <c s="331"/>
      <c s="331"/>
      <c s="331"/>
      <c s="331"/>
      <c s="331"/>
      <c s="297"/>
      <c s="297"/>
      <c s="297"/>
      <c s="331"/>
      <c s="331"/>
      <c s="297"/>
      <c s="331"/>
      <c s="297"/>
      <c s="297"/>
      <c s="297"/>
      <c s="331"/>
      <c s="331"/>
      <c s="331"/>
      <c s="331"/>
      <c s="331"/>
      <c s="293">
        <f>C41+D41</f>
        <v>0</v>
      </c>
      <c s="293">
        <f>L02!C280</f>
        <v>0</v>
      </c>
      <c s="293">
        <f>Y41-Z41</f>
        <v>0</v>
      </c>
      <c s="297"/>
    </row>
    <row customHeight="1" ht="17.25">
      <c s="76">
        <v>203</v>
      </c>
      <c s="95" t="s">
        <v>1177</v>
      </c>
      <c s="293">
        <f>SUM(C43:C49)</f>
        <v>186</v>
      </c>
      <c s="293">
        <f>SUM(D43:D49)</f>
        <v>10</v>
      </c>
      <c s="293">
        <f>SUM(E43:E49)</f>
        <v>10</v>
      </c>
      <c s="293">
        <f>SUM(F43:F49)</f>
        <v>0</v>
      </c>
      <c s="293">
        <f>SUM(G43:G49)</f>
        <v>0</v>
      </c>
      <c s="293">
        <f>SUM(H43:H49)</f>
        <v>0</v>
      </c>
      <c s="293">
        <f>SUM(I43:I49)</f>
        <v>0</v>
      </c>
      <c s="293">
        <f>SUM(J43:J49)</f>
        <v>0</v>
      </c>
      <c s="293">
        <f>SUM(K43:K49)</f>
        <v>0</v>
      </c>
      <c s="293">
        <f>SUM(L43:L49)</f>
        <v>0</v>
      </c>
      <c s="293">
        <f>SUM(M43:M49)</f>
        <v>0</v>
      </c>
      <c s="293">
        <f>SUM(N43:N49)</f>
        <v>0</v>
      </c>
      <c s="293">
        <f>SUM(O43:O49)</f>
        <v>0</v>
      </c>
      <c s="293">
        <f>SUM(P43:P49)</f>
        <v>0</v>
      </c>
      <c s="293">
        <f>SUM(Q43:Q49)</f>
        <v>0</v>
      </c>
      <c s="293">
        <f>SUM(R43:R49)</f>
        <v>0</v>
      </c>
      <c s="293">
        <f>SUM(S43:S49)</f>
        <v>0</v>
      </c>
      <c s="293">
        <f>SUM(T43:T49)</f>
        <v>0</v>
      </c>
      <c s="293">
        <f>SUM(U43:U49)</f>
        <v>0</v>
      </c>
      <c s="293">
        <f>SUM(V43:V49)</f>
        <v>0</v>
      </c>
      <c s="293">
        <f>SUM(W43:W49)</f>
        <v>0</v>
      </c>
      <c s="293">
        <f>SUM(X43:X49)</f>
        <v>0</v>
      </c>
      <c s="293">
        <f>SUM(Y43:Y49)</f>
        <v>196</v>
      </c>
      <c s="293">
        <f>SUM(Z43:Z49)</f>
        <v>196</v>
      </c>
      <c s="293">
        <f>SUM(AA43:AA49)</f>
        <v>0</v>
      </c>
      <c s="293">
        <f>SUM(AB43:AB49)</f>
        <v>0</v>
      </c>
    </row>
    <row customHeight="1" ht="17.25">
      <c s="76">
        <v>20301</v>
      </c>
      <c s="92" t="s">
        <v>1178</v>
      </c>
      <c s="331"/>
      <c s="293">
        <f>SUM(E43:G43,I43:X43)</f>
        <v>0</v>
      </c>
      <c s="331"/>
      <c s="331"/>
      <c s="331"/>
      <c s="331"/>
      <c s="331"/>
      <c s="297"/>
      <c s="297"/>
      <c s="297"/>
      <c s="331"/>
      <c s="331"/>
      <c s="297"/>
      <c s="331"/>
      <c s="297"/>
      <c s="297"/>
      <c s="297"/>
      <c s="331"/>
      <c s="331"/>
      <c s="331"/>
      <c s="331"/>
      <c s="331"/>
      <c s="293">
        <f>C43+D43</f>
        <v>0</v>
      </c>
      <c s="293">
        <f>L02!C282</f>
        <v>0</v>
      </c>
      <c s="293">
        <f>Y43-Z43</f>
        <v>0</v>
      </c>
      <c s="297"/>
    </row>
    <row customHeight="1" ht="17.25">
      <c s="76">
        <v>20302</v>
      </c>
      <c s="92" t="s">
        <v>1179</v>
      </c>
      <c s="331"/>
      <c s="293">
        <f>SUM(E44:G44,I44:X44)</f>
        <v>0</v>
      </c>
      <c s="331"/>
      <c s="331"/>
      <c s="331"/>
      <c s="331"/>
      <c s="331"/>
      <c s="297"/>
      <c s="297"/>
      <c s="297"/>
      <c s="331"/>
      <c s="331"/>
      <c s="297"/>
      <c s="331"/>
      <c s="297"/>
      <c s="297"/>
      <c s="297"/>
      <c s="331"/>
      <c s="331"/>
      <c s="331"/>
      <c s="331"/>
      <c s="331"/>
      <c s="293">
        <f>C44+D44</f>
        <v>0</v>
      </c>
      <c s="293">
        <f>L02!C283</f>
        <v>0</v>
      </c>
      <c s="293">
        <f>Y44-Z44</f>
        <v>0</v>
      </c>
      <c s="297"/>
    </row>
    <row customHeight="1" ht="17.25">
      <c s="76">
        <v>20303</v>
      </c>
      <c s="92" t="s">
        <v>1180</v>
      </c>
      <c s="331"/>
      <c s="293">
        <f>SUM(E45:G45,I45:X45)</f>
        <v>0</v>
      </c>
      <c s="331"/>
      <c s="331"/>
      <c s="331"/>
      <c s="331"/>
      <c s="331"/>
      <c s="297"/>
      <c s="297"/>
      <c s="297"/>
      <c s="331"/>
      <c s="331"/>
      <c s="297"/>
      <c s="331"/>
      <c s="297"/>
      <c s="297"/>
      <c s="297"/>
      <c s="331"/>
      <c s="331"/>
      <c s="331"/>
      <c s="331"/>
      <c s="331"/>
      <c s="293">
        <f>C45+D45</f>
        <v>0</v>
      </c>
      <c s="293">
        <f>L02!C284</f>
        <v>0</v>
      </c>
      <c s="293">
        <f>Y45-Z45</f>
        <v>0</v>
      </c>
      <c s="297"/>
    </row>
    <row customHeight="1" ht="17.25">
      <c s="76">
        <v>20304</v>
      </c>
      <c s="92" t="s">
        <v>1181</v>
      </c>
      <c s="331"/>
      <c s="293">
        <f>SUM(E46:G46,I46:X46)</f>
        <v>0</v>
      </c>
      <c s="331"/>
      <c s="331"/>
      <c s="331"/>
      <c s="331"/>
      <c s="331"/>
      <c s="297"/>
      <c s="297"/>
      <c s="297"/>
      <c s="331"/>
      <c s="331"/>
      <c s="297"/>
      <c s="331"/>
      <c s="297"/>
      <c s="297"/>
      <c s="297"/>
      <c s="331"/>
      <c s="331"/>
      <c s="331"/>
      <c s="331"/>
      <c s="331"/>
      <c s="293">
        <f>C46+D46</f>
        <v>0</v>
      </c>
      <c s="293">
        <f>L02!C285</f>
        <v>0</v>
      </c>
      <c s="293">
        <f>Y46-Z46</f>
        <v>0</v>
      </c>
      <c s="297"/>
    </row>
    <row customHeight="1" ht="17.25">
      <c s="76">
        <v>20305</v>
      </c>
      <c s="92" t="s">
        <v>1182</v>
      </c>
      <c s="331"/>
      <c s="293">
        <f>SUM(E47:G47,I47:X47)</f>
        <v>0</v>
      </c>
      <c s="331"/>
      <c s="331"/>
      <c s="331"/>
      <c s="331"/>
      <c s="331"/>
      <c s="301"/>
      <c s="297"/>
      <c s="297"/>
      <c s="331"/>
      <c s="331"/>
      <c s="297"/>
      <c s="331"/>
      <c s="297"/>
      <c s="297"/>
      <c s="297"/>
      <c s="331"/>
      <c s="331"/>
      <c s="331"/>
      <c s="331"/>
      <c s="331"/>
      <c s="293">
        <f>C47+D47</f>
        <v>0</v>
      </c>
      <c s="293">
        <f>L02!C286</f>
        <v>0</v>
      </c>
      <c s="293">
        <f>Y47-Z47</f>
        <v>0</v>
      </c>
      <c s="297"/>
    </row>
    <row customHeight="1" ht="17.25">
      <c s="76">
        <v>20306</v>
      </c>
      <c s="92" t="s">
        <v>1183</v>
      </c>
      <c s="331"/>
      <c s="293">
        <f>SUM(E48:G48,I48:X48)</f>
        <v>10</v>
      </c>
      <c s="331">
        <v>10</v>
      </c>
      <c s="331"/>
      <c s="331"/>
      <c s="331"/>
      <c s="331"/>
      <c s="297"/>
      <c s="324"/>
      <c s="297"/>
      <c s="331"/>
      <c s="331"/>
      <c s="297"/>
      <c s="331"/>
      <c s="297"/>
      <c s="297"/>
      <c s="297"/>
      <c s="331"/>
      <c s="331"/>
      <c s="331"/>
      <c s="331"/>
      <c s="331"/>
      <c s="293">
        <f>C48+D48</f>
        <v>10</v>
      </c>
      <c s="293">
        <f>L02!C287</f>
        <v>10</v>
      </c>
      <c s="293">
        <f>Y48-Z48</f>
        <v>0</v>
      </c>
      <c s="297"/>
    </row>
    <row customHeight="1" ht="17.25">
      <c s="76">
        <v>20399</v>
      </c>
      <c s="92" t="s">
        <v>1190</v>
      </c>
      <c s="331">
        <v>186</v>
      </c>
      <c s="293">
        <f>SUM(E49:G49,I49:X49)</f>
        <v>0</v>
      </c>
      <c s="331"/>
      <c s="331"/>
      <c s="331"/>
      <c s="331"/>
      <c s="331"/>
      <c s="318"/>
      <c s="297"/>
      <c s="297"/>
      <c s="331"/>
      <c s="331"/>
      <c s="297"/>
      <c s="331"/>
      <c s="297"/>
      <c s="297"/>
      <c s="297"/>
      <c s="331"/>
      <c s="331"/>
      <c s="331"/>
      <c s="331"/>
      <c s="331"/>
      <c s="293">
        <f>C49+D49</f>
        <v>186</v>
      </c>
      <c s="293">
        <f>L02!C294</f>
        <v>186</v>
      </c>
      <c s="293">
        <f>Y49-Z49</f>
        <v>0</v>
      </c>
      <c s="297"/>
    </row>
    <row customHeight="1" ht="17.25">
      <c s="76">
        <v>204</v>
      </c>
      <c s="95" t="s">
        <v>1191</v>
      </c>
      <c s="293">
        <f>SUM(C51:C61)</f>
        <v>2279</v>
      </c>
      <c s="293">
        <f>SUM(D51:D61)</f>
        <v>2871</v>
      </c>
      <c s="293">
        <f>SUM(E51:E61)</f>
        <v>514</v>
      </c>
      <c s="293">
        <f>SUM(F51:F61)</f>
        <v>0</v>
      </c>
      <c s="293">
        <f>SUM(G51:G61)</f>
        <v>1729</v>
      </c>
      <c s="293">
        <f>SUM(H51:H61)</f>
        <v>0</v>
      </c>
      <c s="293">
        <f>SUM(I51:I61)</f>
        <v>0</v>
      </c>
      <c s="293">
        <f>SUM(J51:J61)</f>
        <v>500</v>
      </c>
      <c s="293">
        <f>SUM(K51:K61)</f>
        <v>0</v>
      </c>
      <c s="293">
        <f>SUM(L51:L61)</f>
        <v>0</v>
      </c>
      <c s="293">
        <f>SUM(M51:M61)</f>
        <v>0</v>
      </c>
      <c s="293">
        <f>SUM(N51:N61)</f>
        <v>0</v>
      </c>
      <c s="293">
        <f>SUM(O51:O61)</f>
        <v>0</v>
      </c>
      <c s="293">
        <f>SUM(P51:P61)</f>
        <v>128</v>
      </c>
      <c s="293">
        <f>SUM(Q51:Q61)</f>
        <v>0</v>
      </c>
      <c s="293">
        <f>SUM(R51:R61)</f>
        <v>0</v>
      </c>
      <c s="293">
        <f>SUM(S51:S61)</f>
        <v>0</v>
      </c>
      <c s="293">
        <f>SUM(T51:T61)</f>
        <v>0</v>
      </c>
      <c s="293">
        <f>SUM(U51:U61)</f>
        <v>0</v>
      </c>
      <c s="293">
        <f>SUM(V51:V61)</f>
        <v>0</v>
      </c>
      <c s="293">
        <f>SUM(W51:W61)</f>
        <v>0</v>
      </c>
      <c s="293">
        <f>SUM(X51:X61)</f>
        <v>0</v>
      </c>
      <c s="293">
        <f>SUM(Y51:Y61)</f>
        <v>5150</v>
      </c>
      <c s="293">
        <f>SUM(Z51:Z61)</f>
        <v>4960</v>
      </c>
      <c s="293">
        <f>SUM(AA51:AA61)</f>
        <v>190</v>
      </c>
      <c s="293">
        <f>SUM(AB51:AB61)</f>
        <v>190</v>
      </c>
    </row>
    <row customHeight="1" ht="17.25">
      <c s="76">
        <v>20401</v>
      </c>
      <c s="92" t="s">
        <v>1192</v>
      </c>
      <c s="331">
        <v>162</v>
      </c>
      <c s="293">
        <f>SUM(E51:G51,I51:X51)</f>
        <v>49</v>
      </c>
      <c s="331"/>
      <c s="331"/>
      <c s="331">
        <v>16</v>
      </c>
      <c s="331"/>
      <c s="331"/>
      <c s="297"/>
      <c s="297"/>
      <c s="297"/>
      <c s="331"/>
      <c s="331"/>
      <c s="297"/>
      <c s="331">
        <v>33</v>
      </c>
      <c s="297"/>
      <c s="297"/>
      <c s="297"/>
      <c s="331"/>
      <c s="331"/>
      <c s="331"/>
      <c s="331"/>
      <c s="331"/>
      <c s="293">
        <f>C51+D51</f>
        <v>211</v>
      </c>
      <c s="293">
        <f>L02!C296</f>
        <v>211</v>
      </c>
      <c s="293">
        <f>Y51-Z51</f>
        <v>0</v>
      </c>
      <c s="297"/>
    </row>
    <row customHeight="1" ht="17.25">
      <c s="76">
        <v>20402</v>
      </c>
      <c s="92" t="s">
        <v>1202</v>
      </c>
      <c s="331">
        <v>1414</v>
      </c>
      <c s="293">
        <f>SUM(E52:G52,I52:X52)</f>
        <v>1151</v>
      </c>
      <c s="331">
        <v>140</v>
      </c>
      <c s="331"/>
      <c s="331">
        <v>785</v>
      </c>
      <c s="331"/>
      <c s="331"/>
      <c s="297">
        <v>139</v>
      </c>
      <c s="297"/>
      <c s="297"/>
      <c s="331">
        <v>2</v>
      </c>
      <c s="331"/>
      <c s="297"/>
      <c s="331">
        <v>85</v>
      </c>
      <c s="297"/>
      <c s="297"/>
      <c s="297"/>
      <c s="331"/>
      <c s="331"/>
      <c s="331"/>
      <c s="331"/>
      <c s="331"/>
      <c s="293">
        <f>C52+D52</f>
        <v>2565</v>
      </c>
      <c s="293">
        <f>L02!C306</f>
        <v>2492</v>
      </c>
      <c s="293">
        <f>Y52-Z52</f>
        <v>73</v>
      </c>
      <c s="297">
        <v>73</v>
      </c>
    </row>
    <row customHeight="1" ht="17.25">
      <c s="76">
        <v>20403</v>
      </c>
      <c s="92" t="s">
        <v>1219</v>
      </c>
      <c s="331"/>
      <c s="293">
        <f>SUM(E53:G53,I53:X53)</f>
        <v>0</v>
      </c>
      <c s="331"/>
      <c s="331"/>
      <c s="331"/>
      <c s="331"/>
      <c s="331"/>
      <c s="297"/>
      <c s="297"/>
      <c s="297"/>
      <c s="331"/>
      <c s="331"/>
      <c s="297"/>
      <c s="331"/>
      <c s="297"/>
      <c s="297"/>
      <c s="297"/>
      <c s="331"/>
      <c s="331"/>
      <c s="331"/>
      <c s="331"/>
      <c s="331"/>
      <c s="293">
        <f>C53+D53</f>
        <v>0</v>
      </c>
      <c s="293">
        <f>L02!C328</f>
        <v>0</v>
      </c>
      <c s="293">
        <f>Y53-Z53</f>
        <v>0</v>
      </c>
      <c s="297"/>
    </row>
    <row customHeight="1" ht="17.25">
      <c s="76">
        <v>20404</v>
      </c>
      <c s="92" t="s">
        <v>1222</v>
      </c>
      <c s="331">
        <v>303</v>
      </c>
      <c s="293">
        <f>SUM(E54:G54,I54:X54)</f>
        <v>235</v>
      </c>
      <c s="331"/>
      <c s="331"/>
      <c s="331">
        <v>201</v>
      </c>
      <c s="331"/>
      <c s="331"/>
      <c s="297">
        <v>27</v>
      </c>
      <c s="297"/>
      <c s="297"/>
      <c s="331"/>
      <c s="331"/>
      <c s="297"/>
      <c s="331">
        <v>7</v>
      </c>
      <c s="297"/>
      <c s="297"/>
      <c s="297"/>
      <c s="331"/>
      <c s="331"/>
      <c s="331"/>
      <c s="331"/>
      <c s="331"/>
      <c s="293">
        <f>C54+D54</f>
        <v>538</v>
      </c>
      <c s="293">
        <f>L02!C335</f>
        <v>538</v>
      </c>
      <c s="293">
        <f>Y54-Z54</f>
        <v>0</v>
      </c>
      <c s="297"/>
    </row>
    <row customHeight="1" ht="17.25">
      <c s="76">
        <v>20405</v>
      </c>
      <c s="92" t="s">
        <v>1230</v>
      </c>
      <c s="331">
        <v>195</v>
      </c>
      <c s="293">
        <f>SUM(E55:G55,I55:X55)</f>
        <v>1167</v>
      </c>
      <c s="331">
        <v>363</v>
      </c>
      <c s="331"/>
      <c s="331">
        <v>559</v>
      </c>
      <c s="331"/>
      <c s="331"/>
      <c s="297">
        <v>245</v>
      </c>
      <c s="297"/>
      <c s="297"/>
      <c s="331"/>
      <c s="331"/>
      <c s="297"/>
      <c s="331"/>
      <c s="297"/>
      <c s="297"/>
      <c s="297"/>
      <c s="331"/>
      <c s="331"/>
      <c s="331"/>
      <c s="331"/>
      <c s="331"/>
      <c s="293">
        <f>C55+D55</f>
        <v>1362</v>
      </c>
      <c s="293">
        <f>L02!C347</f>
        <v>1300</v>
      </c>
      <c s="293">
        <f>Y55-Z55</f>
        <v>62</v>
      </c>
      <c s="297">
        <v>62</v>
      </c>
    </row>
    <row customHeight="1" ht="17.25">
      <c s="76">
        <v>20406</v>
      </c>
      <c s="92" t="s">
        <v>1235</v>
      </c>
      <c s="331">
        <v>205</v>
      </c>
      <c s="293">
        <f>SUM(E56:G56,I56:X56)</f>
        <v>269</v>
      </c>
      <c s="331">
        <v>11</v>
      </c>
      <c s="331"/>
      <c s="331">
        <v>168</v>
      </c>
      <c s="331"/>
      <c s="331"/>
      <c s="297">
        <v>87</v>
      </c>
      <c s="297"/>
      <c s="297"/>
      <c s="331"/>
      <c s="331"/>
      <c s="297"/>
      <c s="331">
        <v>3</v>
      </c>
      <c s="297"/>
      <c s="297"/>
      <c s="297"/>
      <c s="331"/>
      <c s="331"/>
      <c s="331"/>
      <c s="331"/>
      <c s="331"/>
      <c s="293">
        <f>C56+D56</f>
        <v>474</v>
      </c>
      <c s="293">
        <f>L02!C356</f>
        <v>419</v>
      </c>
      <c s="293">
        <f>Y56-Z56</f>
        <v>55</v>
      </c>
      <c s="297">
        <v>55</v>
      </c>
    </row>
    <row customHeight="1" ht="17.25">
      <c s="76">
        <v>20407</v>
      </c>
      <c s="92" t="s">
        <v>1243</v>
      </c>
      <c s="331"/>
      <c s="293">
        <f>SUM(E57:G57,I57:X57)</f>
        <v>0</v>
      </c>
      <c s="331"/>
      <c s="331"/>
      <c s="331"/>
      <c s="331"/>
      <c s="331"/>
      <c s="297"/>
      <c s="297"/>
      <c s="297"/>
      <c s="331"/>
      <c s="331"/>
      <c s="297"/>
      <c s="331"/>
      <c s="297"/>
      <c s="297"/>
      <c s="297"/>
      <c s="331"/>
      <c s="331"/>
      <c s="331"/>
      <c s="331"/>
      <c s="331"/>
      <c s="293">
        <f>C57+D57</f>
        <v>0</v>
      </c>
      <c s="293">
        <f>L02!C368</f>
        <v>0</v>
      </c>
      <c s="293">
        <f>Y57-Z57</f>
        <v>0</v>
      </c>
      <c s="297"/>
    </row>
    <row customHeight="1" ht="17.25">
      <c s="76">
        <v>20408</v>
      </c>
      <c s="92" t="s">
        <v>1248</v>
      </c>
      <c s="331"/>
      <c s="293">
        <f>SUM(E58:G58,I58:X58)</f>
        <v>0</v>
      </c>
      <c s="331"/>
      <c s="331"/>
      <c s="331"/>
      <c s="331"/>
      <c s="331"/>
      <c s="297"/>
      <c s="297"/>
      <c s="297"/>
      <c s="331"/>
      <c s="331"/>
      <c s="297"/>
      <c s="331"/>
      <c s="297"/>
      <c s="297"/>
      <c s="297"/>
      <c s="331"/>
      <c s="331"/>
      <c s="331"/>
      <c s="331"/>
      <c s="331"/>
      <c s="293">
        <f>C58+D58</f>
        <v>0</v>
      </c>
      <c s="293">
        <f>L02!C377</f>
        <v>0</v>
      </c>
      <c s="293">
        <f>Y58-Z58</f>
        <v>0</v>
      </c>
      <c s="297"/>
    </row>
    <row customHeight="1" ht="17.25">
      <c s="76">
        <v>20409</v>
      </c>
      <c s="92" t="s">
        <v>1253</v>
      </c>
      <c s="331"/>
      <c s="293">
        <f>SUM(E59:G59,I59:X59)</f>
        <v>0</v>
      </c>
      <c s="331"/>
      <c s="331"/>
      <c s="331"/>
      <c s="331"/>
      <c s="331"/>
      <c s="297"/>
      <c s="297"/>
      <c s="297"/>
      <c s="331"/>
      <c s="331"/>
      <c s="297"/>
      <c s="331"/>
      <c s="297"/>
      <c s="297"/>
      <c s="297"/>
      <c s="331"/>
      <c s="331"/>
      <c s="331"/>
      <c s="331"/>
      <c s="331"/>
      <c s="293">
        <f>C59+D59</f>
        <v>0</v>
      </c>
      <c s="293">
        <f>L02!C386</f>
        <v>0</v>
      </c>
      <c s="293">
        <f>Y59-Z59</f>
        <v>0</v>
      </c>
      <c s="297"/>
    </row>
    <row customHeight="1" ht="17.25">
      <c s="76">
        <v>20410</v>
      </c>
      <c s="92" t="s">
        <v>1257</v>
      </c>
      <c s="331"/>
      <c s="293">
        <f>SUM(E60:G60,I60:X60)</f>
        <v>0</v>
      </c>
      <c s="331"/>
      <c s="331"/>
      <c s="331"/>
      <c s="331"/>
      <c s="331"/>
      <c s="297"/>
      <c s="297"/>
      <c s="297"/>
      <c s="331"/>
      <c s="331"/>
      <c s="297"/>
      <c s="331"/>
      <c s="297"/>
      <c s="297"/>
      <c s="297"/>
      <c s="331"/>
      <c s="331"/>
      <c s="331"/>
      <c s="331"/>
      <c s="331"/>
      <c s="293">
        <f>C60+D60</f>
        <v>0</v>
      </c>
      <c s="293">
        <f>L02!C394</f>
        <v>0</v>
      </c>
      <c s="293">
        <f>Y60-Z60</f>
        <v>0</v>
      </c>
      <c s="297"/>
    </row>
    <row customHeight="1" ht="17.25">
      <c s="76">
        <v>20499</v>
      </c>
      <c s="92" t="s">
        <v>1263</v>
      </c>
      <c s="331"/>
      <c s="293">
        <f>SUM(E61:G61,I61:X61)</f>
        <v>0</v>
      </c>
      <c s="331"/>
      <c s="331"/>
      <c s="331"/>
      <c s="331"/>
      <c s="331"/>
      <c s="297">
        <v>2</v>
      </c>
      <c s="297"/>
      <c s="297"/>
      <c s="331">
        <v>-2</v>
      </c>
      <c s="331"/>
      <c s="297"/>
      <c s="331"/>
      <c s="297"/>
      <c s="297"/>
      <c s="297"/>
      <c s="331"/>
      <c s="331"/>
      <c s="331"/>
      <c s="331"/>
      <c s="331"/>
      <c s="293">
        <f>C61+D61</f>
        <v>0</v>
      </c>
      <c s="293">
        <f>L02!C403</f>
        <v>0</v>
      </c>
      <c s="293">
        <f>Y61-Z61</f>
        <v>0</v>
      </c>
      <c s="297"/>
    </row>
    <row customHeight="1" ht="17.25">
      <c s="76">
        <v>205</v>
      </c>
      <c s="95" t="s">
        <v>1264</v>
      </c>
      <c s="293">
        <f>SUM(C63:C71,C72)</f>
        <v>9105</v>
      </c>
      <c s="293">
        <f>SUM(D63:D71,D72)</f>
        <v>7122</v>
      </c>
      <c s="293">
        <f>SUM(E63:E71,E72)</f>
        <v>2963</v>
      </c>
      <c s="293">
        <f>SUM(F63:F71,F72)</f>
        <v>0</v>
      </c>
      <c s="293">
        <f>SUM(G63:G71,G72)</f>
        <v>3613</v>
      </c>
      <c s="293">
        <f>SUM(H63:H71,H72)</f>
        <v>0</v>
      </c>
      <c s="293">
        <f>SUM(I63:I71,I72)</f>
        <v>0</v>
      </c>
      <c s="293">
        <f>SUM(J63:J71,J72)</f>
        <v>497</v>
      </c>
      <c s="293">
        <f>SUM(K63:K71,K72)</f>
        <v>0</v>
      </c>
      <c s="293">
        <f>SUM(L63:L71,L72)</f>
        <v>0</v>
      </c>
      <c s="293">
        <f>SUM(M63:M71,M72)</f>
        <v>0</v>
      </c>
      <c s="293">
        <f>SUM(N63:N71,N72)</f>
        <v>8</v>
      </c>
      <c s="293">
        <f>SUM(O63:O71,O72)</f>
        <v>0</v>
      </c>
      <c s="293">
        <f>SUM(P63:P71,P72)</f>
        <v>41</v>
      </c>
      <c s="293">
        <f>SUM(Q63:Q71,Q72)</f>
        <v>0</v>
      </c>
      <c s="293">
        <f>SUM(R63:R71,R72)</f>
        <v>0</v>
      </c>
      <c s="293">
        <f>SUM(S63:S71,S72)</f>
        <v>0</v>
      </c>
      <c s="293">
        <f>SUM(T63:T71,T72)</f>
        <v>0</v>
      </c>
      <c s="293">
        <f>SUM(U63:U71,U72)</f>
        <v>0</v>
      </c>
      <c s="293">
        <f>SUM(V63:V71,V72)</f>
        <v>0</v>
      </c>
      <c s="293">
        <f>SUM(W63:W71,W72)</f>
        <v>0</v>
      </c>
      <c s="293">
        <f>SUM(X63:X71,X72)</f>
        <v>0</v>
      </c>
      <c s="293">
        <f>SUM(Y63:Y71,Y72)</f>
        <v>16227</v>
      </c>
      <c s="293">
        <f>SUM(Z63:Z71,Z72)</f>
        <v>15965</v>
      </c>
      <c s="293">
        <f>SUM(AA63:AA71,AA72)</f>
        <v>262</v>
      </c>
      <c s="293">
        <f>SUM(AB63:AB71,AB72)</f>
        <v>262</v>
      </c>
    </row>
    <row customHeight="1" ht="17.25">
      <c s="76">
        <v>20501</v>
      </c>
      <c s="92" t="s">
        <v>1265</v>
      </c>
      <c s="331">
        <v>688</v>
      </c>
      <c s="293">
        <f>SUM(E63:G63,I63:X63)</f>
        <v>5</v>
      </c>
      <c s="331">
        <v>5</v>
      </c>
      <c s="331"/>
      <c s="331"/>
      <c s="331"/>
      <c s="331"/>
      <c s="297"/>
      <c s="297"/>
      <c s="297"/>
      <c s="331"/>
      <c s="331"/>
      <c s="297"/>
      <c s="331"/>
      <c s="297"/>
      <c s="297"/>
      <c s="297"/>
      <c s="331"/>
      <c s="331"/>
      <c s="331"/>
      <c s="331"/>
      <c s="331"/>
      <c s="293">
        <f>C63+D63</f>
        <v>693</v>
      </c>
      <c s="293">
        <f>L02!C405</f>
        <v>688</v>
      </c>
      <c s="293">
        <f>Y63-Z63</f>
        <v>5</v>
      </c>
      <c s="297">
        <v>5</v>
      </c>
    </row>
    <row customHeight="1" ht="17.25">
      <c s="76">
        <v>20502</v>
      </c>
      <c s="92" t="s">
        <v>1267</v>
      </c>
      <c s="331">
        <v>7950</v>
      </c>
      <c s="293">
        <f>SUM(E64:G64,I64:X64)</f>
        <v>4748</v>
      </c>
      <c s="331">
        <v>1655</v>
      </c>
      <c s="331"/>
      <c s="331">
        <v>2935</v>
      </c>
      <c s="331"/>
      <c s="331"/>
      <c s="297">
        <v>119</v>
      </c>
      <c s="297"/>
      <c s="297"/>
      <c s="331"/>
      <c s="331">
        <v>8</v>
      </c>
      <c s="297"/>
      <c s="331">
        <v>31</v>
      </c>
      <c s="297"/>
      <c s="297"/>
      <c s="297"/>
      <c s="331"/>
      <c s="331"/>
      <c s="331"/>
      <c s="331"/>
      <c s="331"/>
      <c s="293">
        <f>C64+D64</f>
        <v>12698</v>
      </c>
      <c s="293">
        <f>L02!C410</f>
        <v>12573</v>
      </c>
      <c s="293">
        <f>Y64-Z64</f>
        <v>125</v>
      </c>
      <c s="297">
        <v>125</v>
      </c>
    </row>
    <row customHeight="1" ht="17.25">
      <c s="76">
        <v>20503</v>
      </c>
      <c s="92" t="s">
        <v>1275</v>
      </c>
      <c s="331">
        <v>381</v>
      </c>
      <c s="293">
        <f>SUM(E65:G65,I65:X65)</f>
        <v>1373</v>
      </c>
      <c s="331">
        <v>1223</v>
      </c>
      <c s="331"/>
      <c s="331">
        <v>83</v>
      </c>
      <c s="331"/>
      <c s="331"/>
      <c s="297">
        <v>67</v>
      </c>
      <c s="297"/>
      <c s="297"/>
      <c s="331"/>
      <c s="331"/>
      <c s="297"/>
      <c s="331"/>
      <c s="297"/>
      <c s="297"/>
      <c s="297"/>
      <c s="331"/>
      <c s="331"/>
      <c s="331"/>
      <c s="331"/>
      <c s="331"/>
      <c s="293">
        <f>C65+D65</f>
        <v>1754</v>
      </c>
      <c s="293">
        <f>L02!C418</f>
        <v>1746</v>
      </c>
      <c s="293">
        <f>Y65-Z65</f>
        <v>8</v>
      </c>
      <c s="297">
        <v>8</v>
      </c>
    </row>
    <row customHeight="1" ht="17.25">
      <c s="76">
        <v>20504</v>
      </c>
      <c s="92" t="s">
        <v>1282</v>
      </c>
      <c s="331"/>
      <c s="293">
        <f>SUM(E66:G66,I66:X66)</f>
        <v>0</v>
      </c>
      <c s="331"/>
      <c s="331"/>
      <c s="331"/>
      <c s="331"/>
      <c s="331"/>
      <c s="297"/>
      <c s="297"/>
      <c s="297"/>
      <c s="331"/>
      <c s="331"/>
      <c s="297"/>
      <c s="331"/>
      <c s="297"/>
      <c s="297"/>
      <c s="297"/>
      <c s="331"/>
      <c s="331"/>
      <c s="331"/>
      <c s="331"/>
      <c s="331"/>
      <c s="293">
        <f>C66+D66</f>
        <v>0</v>
      </c>
      <c s="293">
        <f>L02!C425</f>
        <v>0</v>
      </c>
      <c s="293">
        <f>Y66-Z66</f>
        <v>0</v>
      </c>
      <c s="297"/>
    </row>
    <row customHeight="1" ht="17.25">
      <c s="76">
        <v>20505</v>
      </c>
      <c s="92" t="s">
        <v>1288</v>
      </c>
      <c s="331"/>
      <c s="293">
        <f>SUM(E67:G67,I67:X67)</f>
        <v>8</v>
      </c>
      <c s="331"/>
      <c s="331"/>
      <c s="331"/>
      <c s="331"/>
      <c s="331"/>
      <c s="297"/>
      <c s="297"/>
      <c s="297"/>
      <c s="331"/>
      <c s="331"/>
      <c s="297"/>
      <c s="331">
        <v>8</v>
      </c>
      <c s="297"/>
      <c s="297"/>
      <c s="297"/>
      <c s="331"/>
      <c s="331"/>
      <c s="331"/>
      <c s="331"/>
      <c s="331"/>
      <c s="293">
        <f>C67+D67</f>
        <v>8</v>
      </c>
      <c s="293">
        <f>L02!C431</f>
        <v>8</v>
      </c>
      <c s="293">
        <f>Y67-Z67</f>
        <v>0</v>
      </c>
      <c s="297"/>
    </row>
    <row customHeight="1" ht="17.25">
      <c s="76">
        <v>20506</v>
      </c>
      <c s="92" t="s">
        <v>1292</v>
      </c>
      <c s="331"/>
      <c s="293">
        <f>SUM(E68:G68,I68:X68)</f>
        <v>0</v>
      </c>
      <c s="331"/>
      <c s="331"/>
      <c s="331"/>
      <c s="331"/>
      <c s="331"/>
      <c s="297"/>
      <c s="297"/>
      <c s="297"/>
      <c s="331"/>
      <c s="331"/>
      <c s="297"/>
      <c s="331"/>
      <c s="297"/>
      <c s="297"/>
      <c s="297"/>
      <c s="331"/>
      <c s="331"/>
      <c s="331"/>
      <c s="331"/>
      <c s="331"/>
      <c s="293">
        <f>C68+D68</f>
        <v>0</v>
      </c>
      <c s="293">
        <f>L02!C435</f>
        <v>0</v>
      </c>
      <c s="293">
        <f>Y68-Z68</f>
        <v>0</v>
      </c>
      <c s="297"/>
    </row>
    <row customHeight="1" ht="17.25">
      <c s="76">
        <v>20507</v>
      </c>
      <c s="92" t="s">
        <v>1296</v>
      </c>
      <c s="331"/>
      <c s="293">
        <f>SUM(E69:G69,I69:X69)</f>
        <v>0</v>
      </c>
      <c s="331"/>
      <c s="331"/>
      <c s="331"/>
      <c s="331"/>
      <c s="331"/>
      <c s="297"/>
      <c s="297"/>
      <c s="297"/>
      <c s="331"/>
      <c s="331"/>
      <c s="297"/>
      <c s="331"/>
      <c s="297"/>
      <c s="297"/>
      <c s="297"/>
      <c s="331"/>
      <c s="331"/>
      <c s="331"/>
      <c s="331"/>
      <c s="331"/>
      <c s="293">
        <f>C69+D69</f>
        <v>0</v>
      </c>
      <c s="293">
        <f>L02!C439</f>
        <v>0</v>
      </c>
      <c s="293">
        <f>Y69-Z69</f>
        <v>0</v>
      </c>
      <c s="297"/>
    </row>
    <row customHeight="1" ht="17.25">
      <c s="76">
        <v>20508</v>
      </c>
      <c s="92" t="s">
        <v>1300</v>
      </c>
      <c s="331">
        <v>86</v>
      </c>
      <c s="293">
        <f>SUM(E70:G70,I70:X70)</f>
        <v>134</v>
      </c>
      <c s="331"/>
      <c s="331"/>
      <c s="331">
        <v>128</v>
      </c>
      <c s="331"/>
      <c s="331"/>
      <c s="297">
        <v>4</v>
      </c>
      <c s="297"/>
      <c s="297"/>
      <c s="331"/>
      <c s="331"/>
      <c s="297"/>
      <c s="331">
        <v>2</v>
      </c>
      <c s="297"/>
      <c s="297"/>
      <c s="297"/>
      <c s="331"/>
      <c s="331"/>
      <c s="331"/>
      <c s="331"/>
      <c s="331"/>
      <c s="293">
        <f>C70+D70</f>
        <v>220</v>
      </c>
      <c s="293">
        <f>L02!C443</f>
        <v>216</v>
      </c>
      <c s="293">
        <f>Y70-Z70</f>
        <v>4</v>
      </c>
      <c s="297">
        <v>4</v>
      </c>
    </row>
    <row customHeight="1" ht="17.25">
      <c s="76">
        <v>20509</v>
      </c>
      <c s="92" t="s">
        <v>1304</v>
      </c>
      <c s="331"/>
      <c s="293">
        <f>SUM(E71:G71,I71:X71)</f>
        <v>854</v>
      </c>
      <c s="331">
        <v>80</v>
      </c>
      <c s="331"/>
      <c s="331">
        <v>467</v>
      </c>
      <c s="331"/>
      <c s="331"/>
      <c s="297">
        <v>307</v>
      </c>
      <c s="297"/>
      <c s="297"/>
      <c s="331"/>
      <c s="331"/>
      <c s="297"/>
      <c s="331"/>
      <c s="297"/>
      <c s="297"/>
      <c s="297"/>
      <c s="331"/>
      <c s="331"/>
      <c s="331"/>
      <c s="331"/>
      <c s="331"/>
      <c s="293">
        <f>C71+D71</f>
        <v>854</v>
      </c>
      <c s="293">
        <f>L02!C447</f>
        <v>734</v>
      </c>
      <c s="293">
        <f>Y71-Z71</f>
        <v>120</v>
      </c>
      <c s="297">
        <v>120</v>
      </c>
    </row>
    <row customHeight="1" ht="17.25">
      <c s="76">
        <v>20599</v>
      </c>
      <c s="92" t="s">
        <v>1311</v>
      </c>
      <c s="331"/>
      <c s="293">
        <f>SUM(E72:G72,I72:X72)</f>
        <v>0</v>
      </c>
      <c s="331"/>
      <c s="331"/>
      <c s="331"/>
      <c s="331"/>
      <c s="331"/>
      <c s="297"/>
      <c s="297"/>
      <c s="297"/>
      <c s="331"/>
      <c s="331"/>
      <c s="297"/>
      <c s="331"/>
      <c s="297"/>
      <c s="297"/>
      <c s="297"/>
      <c s="331"/>
      <c s="331"/>
      <c s="331"/>
      <c s="331"/>
      <c s="331"/>
      <c s="293">
        <f>C72+D72</f>
        <v>0</v>
      </c>
      <c s="293">
        <f>L02!C454</f>
        <v>0</v>
      </c>
      <c s="293">
        <f>Y72-Z72</f>
        <v>0</v>
      </c>
      <c s="297"/>
    </row>
    <row customHeight="1" ht="17.25">
      <c s="76">
        <v>206</v>
      </c>
      <c s="95" t="s">
        <v>1312</v>
      </c>
      <c s="293">
        <f>SUM(C74:C83)</f>
        <v>28</v>
      </c>
      <c s="293">
        <f>SUM(D74:D83)</f>
        <v>240</v>
      </c>
      <c s="293">
        <f>SUM(E74:E83)</f>
        <v>72</v>
      </c>
      <c s="293">
        <f>SUM(F74:F83)</f>
        <v>0</v>
      </c>
      <c s="293">
        <f>SUM(G74:G83)</f>
        <v>146</v>
      </c>
      <c s="293">
        <f>SUM(H74:H83)</f>
        <v>0</v>
      </c>
      <c s="293">
        <f>SUM(I74:I83)</f>
        <v>0</v>
      </c>
      <c s="293">
        <f>SUM(J74:J83)</f>
        <v>13</v>
      </c>
      <c s="293">
        <f>SUM(K74:K83)</f>
        <v>0</v>
      </c>
      <c s="293">
        <f>SUM(L74:L83)</f>
        <v>0</v>
      </c>
      <c s="293">
        <f>SUM(M74:M83)</f>
        <v>0</v>
      </c>
      <c s="293">
        <f>SUM(N74:N83)</f>
        <v>0</v>
      </c>
      <c s="293">
        <f>SUM(O74:O83)</f>
        <v>0</v>
      </c>
      <c s="293">
        <f>SUM(P74:P83)</f>
        <v>9</v>
      </c>
      <c s="293">
        <f>SUM(Q74:Q83)</f>
        <v>0</v>
      </c>
      <c s="293">
        <f>SUM(R74:R83)</f>
        <v>0</v>
      </c>
      <c s="293">
        <f>SUM(S74:S83)</f>
        <v>0</v>
      </c>
      <c s="293">
        <f>SUM(T74:T83)</f>
        <v>0</v>
      </c>
      <c s="293">
        <f>SUM(U74:U83)</f>
        <v>0</v>
      </c>
      <c s="293">
        <f>SUM(V74:V83)</f>
        <v>0</v>
      </c>
      <c s="293">
        <f>SUM(W74:W83)</f>
        <v>0</v>
      </c>
      <c s="293">
        <f>SUM(X74:X83)</f>
        <v>0</v>
      </c>
      <c s="293">
        <f>SUM(Y74:Y83)</f>
        <v>268</v>
      </c>
      <c s="293">
        <f>SUM(Z74:Z83)</f>
        <v>263</v>
      </c>
      <c s="293">
        <f>SUM(AA74:AA83)</f>
        <v>5</v>
      </c>
      <c s="293">
        <f>SUM(AB74:AB83)</f>
        <v>5</v>
      </c>
    </row>
    <row customHeight="1" ht="17.25">
      <c s="76">
        <v>20601</v>
      </c>
      <c s="92" t="s">
        <v>1313</v>
      </c>
      <c s="331">
        <v>25</v>
      </c>
      <c s="293">
        <f>SUM(E74:G74,I74:X74)</f>
        <v>29</v>
      </c>
      <c s="331"/>
      <c s="331"/>
      <c s="331">
        <v>29</v>
      </c>
      <c s="331"/>
      <c s="331"/>
      <c s="297"/>
      <c s="297"/>
      <c s="297"/>
      <c s="331"/>
      <c s="331"/>
      <c s="297"/>
      <c s="331"/>
      <c s="297"/>
      <c s="297"/>
      <c s="297"/>
      <c s="331"/>
      <c s="331"/>
      <c s="331"/>
      <c s="331"/>
      <c s="331"/>
      <c s="293">
        <f>C74+D74</f>
        <v>54</v>
      </c>
      <c s="293">
        <f>L02!C456</f>
        <v>54</v>
      </c>
      <c s="293">
        <f>Y74-Z74</f>
        <v>0</v>
      </c>
      <c s="297"/>
    </row>
    <row customHeight="1" ht="17.25">
      <c s="76">
        <v>20602</v>
      </c>
      <c s="92" t="s">
        <v>1315</v>
      </c>
      <c s="331"/>
      <c s="293">
        <f>SUM(E75:G75,I75:X75)</f>
        <v>0</v>
      </c>
      <c s="331"/>
      <c s="331"/>
      <c s="331"/>
      <c s="331"/>
      <c s="331"/>
      <c s="297"/>
      <c s="297"/>
      <c s="297"/>
      <c s="331"/>
      <c s="331"/>
      <c s="297"/>
      <c s="331"/>
      <c s="297"/>
      <c s="297"/>
      <c s="297"/>
      <c s="331"/>
      <c s="331"/>
      <c s="331"/>
      <c s="331"/>
      <c s="331"/>
      <c s="293">
        <f>C75+D75</f>
        <v>0</v>
      </c>
      <c s="293">
        <f>L02!C461</f>
        <v>0</v>
      </c>
      <c s="293">
        <f>Y75-Z75</f>
        <v>0</v>
      </c>
      <c s="297"/>
    </row>
    <row customHeight="1" ht="17.25">
      <c s="76">
        <v>20603</v>
      </c>
      <c s="92" t="s">
        <v>1324</v>
      </c>
      <c s="331"/>
      <c s="293">
        <f>SUM(E76:G76,I76:X76)</f>
        <v>0</v>
      </c>
      <c s="331"/>
      <c s="331"/>
      <c s="331"/>
      <c s="331"/>
      <c s="331"/>
      <c s="297"/>
      <c s="297"/>
      <c s="297"/>
      <c s="331"/>
      <c s="331"/>
      <c s="297"/>
      <c s="331"/>
      <c s="297"/>
      <c s="297"/>
      <c s="297"/>
      <c s="331"/>
      <c s="331"/>
      <c s="331"/>
      <c s="331"/>
      <c s="331"/>
      <c s="293">
        <f>C76+D76</f>
        <v>0</v>
      </c>
      <c s="293">
        <f>L02!C470</f>
        <v>0</v>
      </c>
      <c s="293">
        <f>Y76-Z76</f>
        <v>0</v>
      </c>
      <c s="297"/>
    </row>
    <row customHeight="1" ht="17.25">
      <c s="76">
        <v>20604</v>
      </c>
      <c s="92" t="s">
        <v>1329</v>
      </c>
      <c s="331">
        <v>3</v>
      </c>
      <c s="293">
        <f>SUM(E77:G77,I77:X77)</f>
        <v>170</v>
      </c>
      <c s="331">
        <v>58</v>
      </c>
      <c s="331"/>
      <c s="331">
        <v>97</v>
      </c>
      <c s="331"/>
      <c s="331"/>
      <c s="297">
        <v>13</v>
      </c>
      <c s="297"/>
      <c s="297"/>
      <c s="331"/>
      <c s="331"/>
      <c s="297"/>
      <c s="331">
        <v>2</v>
      </c>
      <c s="297"/>
      <c s="297"/>
      <c s="297"/>
      <c s="331"/>
      <c s="331"/>
      <c s="331"/>
      <c s="331"/>
      <c s="331"/>
      <c s="293">
        <f>C77+D77</f>
        <v>173</v>
      </c>
      <c s="293">
        <f>L02!C476</f>
        <v>168</v>
      </c>
      <c s="293">
        <f>Y77-Z77</f>
        <v>5</v>
      </c>
      <c s="297">
        <v>5</v>
      </c>
    </row>
    <row customHeight="1" ht="17.25">
      <c s="76">
        <v>20605</v>
      </c>
      <c s="92" t="s">
        <v>1334</v>
      </c>
      <c s="331"/>
      <c s="293">
        <f>SUM(E78:G78,I78:X78)</f>
        <v>0</v>
      </c>
      <c s="331"/>
      <c s="331"/>
      <c s="331"/>
      <c s="331"/>
      <c s="331"/>
      <c s="297"/>
      <c s="297"/>
      <c s="297"/>
      <c s="331"/>
      <c s="331"/>
      <c s="297"/>
      <c s="331"/>
      <c s="297"/>
      <c s="297"/>
      <c s="297"/>
      <c s="331"/>
      <c s="331"/>
      <c s="331"/>
      <c s="331"/>
      <c s="331"/>
      <c s="293">
        <f>C78+D78</f>
        <v>0</v>
      </c>
      <c s="293">
        <f>L02!C482</f>
        <v>0</v>
      </c>
      <c s="293">
        <f>Y78-Z78</f>
        <v>0</v>
      </c>
      <c s="297"/>
    </row>
    <row customHeight="1" ht="17.25">
      <c s="76">
        <v>20606</v>
      </c>
      <c s="92" t="s">
        <v>1338</v>
      </c>
      <c s="331"/>
      <c s="293">
        <f>SUM(E79:G79,I79:X79)</f>
        <v>0</v>
      </c>
      <c s="331"/>
      <c s="331"/>
      <c s="331"/>
      <c s="331"/>
      <c s="331"/>
      <c s="297"/>
      <c s="297"/>
      <c s="297"/>
      <c s="331"/>
      <c s="331"/>
      <c s="297"/>
      <c s="331"/>
      <c s="297"/>
      <c s="297"/>
      <c s="297"/>
      <c s="331"/>
      <c s="331"/>
      <c s="331"/>
      <c s="331"/>
      <c s="331"/>
      <c s="293">
        <f>C79+D79</f>
        <v>0</v>
      </c>
      <c s="293">
        <f>L02!C487</f>
        <v>0</v>
      </c>
      <c s="293">
        <f>Y79-Z79</f>
        <v>0</v>
      </c>
      <c s="297"/>
    </row>
    <row customHeight="1" ht="17.25">
      <c s="76">
        <v>20607</v>
      </c>
      <c s="92" t="s">
        <v>1343</v>
      </c>
      <c s="331"/>
      <c s="293">
        <f>SUM(E80:G80,I80:X80)</f>
        <v>37</v>
      </c>
      <c s="331">
        <v>10</v>
      </c>
      <c s="331"/>
      <c s="331">
        <v>20</v>
      </c>
      <c s="331"/>
      <c s="331"/>
      <c s="297"/>
      <c s="297"/>
      <c s="297"/>
      <c s="331"/>
      <c s="331"/>
      <c s="297"/>
      <c s="331">
        <v>7</v>
      </c>
      <c s="297"/>
      <c s="297"/>
      <c s="297"/>
      <c s="331"/>
      <c s="331"/>
      <c s="331"/>
      <c s="331"/>
      <c s="331"/>
      <c s="293">
        <f>C80+D80</f>
        <v>37</v>
      </c>
      <c s="293">
        <f>L02!C492</f>
        <v>37</v>
      </c>
      <c s="293">
        <f>Y80-Z80</f>
        <v>0</v>
      </c>
      <c s="297"/>
    </row>
    <row customHeight="1" ht="17.25">
      <c s="76">
        <v>20608</v>
      </c>
      <c s="92" t="s">
        <v>1349</v>
      </c>
      <c s="331"/>
      <c s="293">
        <f>SUM(E81:G81,I81:X81)</f>
        <v>0</v>
      </c>
      <c s="331"/>
      <c s="331"/>
      <c s="331"/>
      <c s="331"/>
      <c s="331"/>
      <c s="297"/>
      <c s="297"/>
      <c s="297"/>
      <c s="331"/>
      <c s="331"/>
      <c s="297"/>
      <c s="331"/>
      <c s="297"/>
      <c s="297"/>
      <c s="297"/>
      <c s="331"/>
      <c s="331"/>
      <c s="331"/>
      <c s="331"/>
      <c s="331"/>
      <c s="293">
        <f>C81+D81</f>
        <v>0</v>
      </c>
      <c s="293">
        <f>L02!C499</f>
        <v>0</v>
      </c>
      <c s="293">
        <f>Y81-Z81</f>
        <v>0</v>
      </c>
      <c s="297"/>
    </row>
    <row customHeight="1" ht="17.25">
      <c s="76">
        <v>20609</v>
      </c>
      <c s="92" t="s">
        <v>1353</v>
      </c>
      <c s="331"/>
      <c s="293">
        <f>SUM(E82:G82,I82:X82)</f>
        <v>0</v>
      </c>
      <c s="331"/>
      <c s="331"/>
      <c s="331"/>
      <c s="331"/>
      <c s="331"/>
      <c s="297"/>
      <c s="297"/>
      <c s="297"/>
      <c s="331"/>
      <c s="331"/>
      <c s="297"/>
      <c s="331"/>
      <c s="297"/>
      <c s="297"/>
      <c s="297"/>
      <c s="331"/>
      <c s="331"/>
      <c s="331"/>
      <c s="331"/>
      <c s="331"/>
      <c s="293">
        <f>C82+D82</f>
        <v>0</v>
      </c>
      <c s="293">
        <f>L02!C503</f>
        <v>0</v>
      </c>
      <c s="293">
        <f>Y82-Z82</f>
        <v>0</v>
      </c>
      <c s="297"/>
    </row>
    <row customHeight="1" ht="17.25">
      <c s="76">
        <v>20699</v>
      </c>
      <c s="92" t="s">
        <v>2278</v>
      </c>
      <c s="331"/>
      <c s="293">
        <f>SUM(E83:G83,I83:X83)</f>
        <v>4</v>
      </c>
      <c s="331">
        <v>4</v>
      </c>
      <c s="331"/>
      <c s="331"/>
      <c s="331"/>
      <c s="331"/>
      <c s="297"/>
      <c s="297"/>
      <c s="297"/>
      <c s="331"/>
      <c s="331"/>
      <c s="297"/>
      <c s="331"/>
      <c s="297"/>
      <c s="297"/>
      <c s="297"/>
      <c s="331"/>
      <c s="331"/>
      <c s="331"/>
      <c s="331"/>
      <c s="331"/>
      <c s="293">
        <f>C83+D83</f>
        <v>4</v>
      </c>
      <c s="293">
        <f>L02!C504</f>
        <v>4</v>
      </c>
      <c s="293">
        <f>Y83-Z83</f>
        <v>0</v>
      </c>
      <c s="297"/>
    </row>
    <row customHeight="1" ht="17.25">
      <c s="76">
        <v>207</v>
      </c>
      <c s="95" t="s">
        <v>1359</v>
      </c>
      <c s="293">
        <f>SUM(C85:C90)</f>
        <v>393</v>
      </c>
      <c s="293">
        <f>SUM(D85:D90)</f>
        <v>2441</v>
      </c>
      <c s="293">
        <f>SUM(E85:E90)</f>
        <v>1721</v>
      </c>
      <c s="293">
        <f>SUM(F85:F90)</f>
        <v>0</v>
      </c>
      <c s="293">
        <f>SUM(G85:G90)</f>
        <v>543</v>
      </c>
      <c s="293">
        <f>SUM(H85:H90)</f>
        <v>0</v>
      </c>
      <c s="293">
        <f>SUM(I85:I90)</f>
        <v>0</v>
      </c>
      <c s="293">
        <f>SUM(J85:J90)</f>
        <v>161</v>
      </c>
      <c s="293">
        <f>SUM(K85:K90)</f>
        <v>0</v>
      </c>
      <c s="293">
        <f>SUM(L85:L90)</f>
        <v>0</v>
      </c>
      <c s="293">
        <f>SUM(M85:M90)</f>
        <v>0</v>
      </c>
      <c s="293">
        <f>SUM(N85:N90)</f>
        <v>0</v>
      </c>
      <c s="293">
        <f>SUM(O85:O90)</f>
        <v>0</v>
      </c>
      <c s="293">
        <f>SUM(P85:P90)</f>
        <v>16</v>
      </c>
      <c s="293">
        <f>SUM(Q85:Q90)</f>
        <v>0</v>
      </c>
      <c s="293">
        <f>SUM(R85:R90)</f>
        <v>0</v>
      </c>
      <c s="293">
        <f>SUM(S85:S90)</f>
        <v>0</v>
      </c>
      <c s="293">
        <f>SUM(T85:T90)</f>
        <v>0</v>
      </c>
      <c s="293">
        <f>SUM(U85:U90)</f>
        <v>0</v>
      </c>
      <c s="293">
        <f>SUM(V85:V90)</f>
        <v>0</v>
      </c>
      <c s="293">
        <f>SUM(W85:W90)</f>
        <v>0</v>
      </c>
      <c s="293">
        <f>SUM(X85:X90)</f>
        <v>0</v>
      </c>
      <c s="293">
        <f>SUM(Y85:Y90)</f>
        <v>2834</v>
      </c>
      <c s="293">
        <f>SUM(Z85:Z90)</f>
        <v>2684</v>
      </c>
      <c s="293">
        <f>SUM(AA85:AA90)</f>
        <v>150</v>
      </c>
      <c s="293">
        <f>SUM(AB85:AB90)</f>
        <v>150</v>
      </c>
    </row>
    <row customHeight="1" ht="17.25">
      <c s="76">
        <v>20701</v>
      </c>
      <c s="92" t="s">
        <v>1360</v>
      </c>
      <c s="331">
        <v>110</v>
      </c>
      <c s="293">
        <f>SUM(E85:G85,I85:X85)</f>
        <v>688</v>
      </c>
      <c s="331">
        <v>529</v>
      </c>
      <c s="331"/>
      <c s="331">
        <v>68</v>
      </c>
      <c s="331"/>
      <c s="331"/>
      <c s="297">
        <v>81</v>
      </c>
      <c s="297"/>
      <c s="297"/>
      <c s="331"/>
      <c s="331"/>
      <c s="297"/>
      <c s="331">
        <v>10</v>
      </c>
      <c s="297"/>
      <c s="297"/>
      <c s="297"/>
      <c s="331"/>
      <c s="331"/>
      <c s="331"/>
      <c s="331"/>
      <c s="331"/>
      <c s="293">
        <f>C85+D85</f>
        <v>798</v>
      </c>
      <c s="293">
        <f>L02!C510</f>
        <v>679</v>
      </c>
      <c s="293">
        <f>Y85-Z85</f>
        <v>119</v>
      </c>
      <c s="297">
        <v>119</v>
      </c>
    </row>
    <row customHeight="1" ht="17.25">
      <c s="76">
        <v>20702</v>
      </c>
      <c s="92" t="s">
        <v>1371</v>
      </c>
      <c s="331">
        <v>10</v>
      </c>
      <c s="293">
        <f>SUM(E86:G86,I86:X86)</f>
        <v>899</v>
      </c>
      <c s="331">
        <v>892</v>
      </c>
      <c s="331"/>
      <c s="331">
        <v>7</v>
      </c>
      <c s="331"/>
      <c s="331"/>
      <c s="297"/>
      <c s="297"/>
      <c s="297"/>
      <c s="331"/>
      <c s="331"/>
      <c s="297"/>
      <c s="331"/>
      <c s="297"/>
      <c s="297"/>
      <c s="297"/>
      <c s="331"/>
      <c s="331"/>
      <c s="331"/>
      <c s="331"/>
      <c s="331"/>
      <c s="293">
        <f>C86+D86</f>
        <v>909</v>
      </c>
      <c s="293">
        <f>L02!C524</f>
        <v>904</v>
      </c>
      <c s="293">
        <f>Y86-Z86</f>
        <v>5</v>
      </c>
      <c s="297">
        <v>5</v>
      </c>
    </row>
    <row customHeight="1" ht="17.25">
      <c s="76">
        <v>20703</v>
      </c>
      <c s="92" t="s">
        <v>1376</v>
      </c>
      <c s="331">
        <v>80</v>
      </c>
      <c s="293">
        <f>SUM(E87:G87,I87:X87)</f>
        <v>51</v>
      </c>
      <c s="331">
        <v>29</v>
      </c>
      <c s="331"/>
      <c s="331">
        <v>19</v>
      </c>
      <c s="331"/>
      <c s="331"/>
      <c s="297"/>
      <c s="297"/>
      <c s="297"/>
      <c s="331"/>
      <c s="331"/>
      <c s="297"/>
      <c s="331">
        <v>3</v>
      </c>
      <c s="297"/>
      <c s="297"/>
      <c s="297"/>
      <c s="331"/>
      <c s="331"/>
      <c s="331"/>
      <c s="331"/>
      <c s="331"/>
      <c s="293">
        <f>C87+D87</f>
        <v>131</v>
      </c>
      <c s="293">
        <f>L02!C532</f>
        <v>107</v>
      </c>
      <c s="293">
        <f>Y87-Z87</f>
        <v>24</v>
      </c>
      <c s="297">
        <v>24</v>
      </c>
    </row>
    <row customHeight="1" ht="17.25">
      <c s="76">
        <v>20704</v>
      </c>
      <c s="92" t="s">
        <v>1384</v>
      </c>
      <c s="331">
        <v>193</v>
      </c>
      <c s="293">
        <f>SUM(E88:G88,I88:X88)</f>
        <v>522</v>
      </c>
      <c s="331">
        <v>61</v>
      </c>
      <c s="331"/>
      <c s="331">
        <v>449</v>
      </c>
      <c s="331"/>
      <c s="331"/>
      <c s="297"/>
      <c s="297"/>
      <c s="297"/>
      <c s="331">
        <v>9</v>
      </c>
      <c s="331"/>
      <c s="297"/>
      <c s="331">
        <v>3</v>
      </c>
      <c s="297"/>
      <c s="297"/>
      <c s="297"/>
      <c s="331"/>
      <c s="331"/>
      <c s="331"/>
      <c s="331"/>
      <c s="331"/>
      <c s="293">
        <f>C88+D88</f>
        <v>715</v>
      </c>
      <c s="293">
        <f>L02!C543</f>
        <v>713</v>
      </c>
      <c s="293">
        <f>Y88-Z88</f>
        <v>2</v>
      </c>
      <c s="297">
        <v>2</v>
      </c>
    </row>
    <row customHeight="1" ht="17.25">
      <c s="76">
        <v>20705</v>
      </c>
      <c s="92" t="s">
        <v>1390</v>
      </c>
      <c s="331"/>
      <c s="293">
        <f>SUM(E89:G89,I89:X89)</f>
        <v>0</v>
      </c>
      <c s="331"/>
      <c s="331"/>
      <c s="331"/>
      <c s="331"/>
      <c s="331"/>
      <c s="297"/>
      <c s="297"/>
      <c s="297"/>
      <c s="331"/>
      <c s="331"/>
      <c s="297"/>
      <c s="331"/>
      <c s="297"/>
      <c s="297"/>
      <c s="297"/>
      <c s="331"/>
      <c s="331"/>
      <c s="331"/>
      <c s="331"/>
      <c s="331"/>
      <c s="293">
        <f>C89+D89</f>
        <v>0</v>
      </c>
      <c s="293">
        <f>L02!C552</f>
        <v>0</v>
      </c>
      <c s="293">
        <f>Y89-Z89</f>
        <v>0</v>
      </c>
      <c s="297"/>
    </row>
    <row customHeight="1" ht="17.25">
      <c s="76">
        <v>20799</v>
      </c>
      <c s="92" t="s">
        <v>2279</v>
      </c>
      <c s="331"/>
      <c s="293">
        <f>SUM(E90:G90,I90:X90)</f>
        <v>281</v>
      </c>
      <c s="331">
        <v>210</v>
      </c>
      <c s="331"/>
      <c s="331"/>
      <c s="331"/>
      <c s="331"/>
      <c s="297">
        <v>80</v>
      </c>
      <c s="297"/>
      <c s="297"/>
      <c s="331">
        <v>-9</v>
      </c>
      <c s="331"/>
      <c s="297"/>
      <c s="331"/>
      <c s="297"/>
      <c s="297"/>
      <c s="297"/>
      <c s="331"/>
      <c s="331"/>
      <c s="331"/>
      <c s="331"/>
      <c s="331"/>
      <c s="293">
        <f>C90+D90</f>
        <v>281</v>
      </c>
      <c s="293">
        <f>L02!C561</f>
        <v>281</v>
      </c>
      <c s="293">
        <f>Y90-Z90</f>
        <v>0</v>
      </c>
      <c s="297"/>
    </row>
    <row customHeight="1" ht="17.25">
      <c s="76">
        <v>208</v>
      </c>
      <c s="95" t="s">
        <v>1399</v>
      </c>
      <c s="293">
        <f>SUM(C92:C110)</f>
        <v>11272</v>
      </c>
      <c s="293">
        <f>SUM(D92:D110)</f>
        <v>9106</v>
      </c>
      <c s="293">
        <f>SUM(E92:E110)</f>
        <v>7851</v>
      </c>
      <c s="293">
        <f>SUM(F92:F110)</f>
        <v>0</v>
      </c>
      <c s="293">
        <f>SUM(G92:G110)</f>
        <v>660</v>
      </c>
      <c s="293">
        <f>SUM(H92:H110)</f>
        <v>0</v>
      </c>
      <c s="293">
        <f>SUM(I92:I110)</f>
        <v>0</v>
      </c>
      <c s="293">
        <f>SUM(J92:J110)</f>
        <v>464</v>
      </c>
      <c s="293">
        <f>SUM(K92:K110)</f>
        <v>0</v>
      </c>
      <c s="293">
        <f>SUM(L92:L110)</f>
        <v>0</v>
      </c>
      <c s="293">
        <f>SUM(M92:M110)</f>
        <v>0</v>
      </c>
      <c s="293">
        <f>SUM(N92:N110)</f>
        <v>0</v>
      </c>
      <c s="293">
        <f>SUM(O92:O110)</f>
        <v>0</v>
      </c>
      <c s="293">
        <f>SUM(P92:P110)</f>
        <v>131</v>
      </c>
      <c s="293">
        <f>SUM(Q92:Q110)</f>
        <v>0</v>
      </c>
      <c s="293">
        <f>SUM(R92:R110)</f>
        <v>0</v>
      </c>
      <c s="293">
        <f>SUM(S92:S110)</f>
        <v>0</v>
      </c>
      <c s="293">
        <f>SUM(T92:T110)</f>
        <v>0</v>
      </c>
      <c s="293">
        <f>SUM(U92:U110)</f>
        <v>0</v>
      </c>
      <c s="293">
        <f>SUM(V92:V110)</f>
        <v>0</v>
      </c>
      <c s="293">
        <f>SUM(W92:W110)</f>
        <v>0</v>
      </c>
      <c s="293">
        <f>SUM(X92:X110)</f>
        <v>0</v>
      </c>
      <c s="293">
        <f>SUM(Y92:Y110)</f>
        <v>20378</v>
      </c>
      <c s="293">
        <f>SUM(Z92:Z110)</f>
        <v>19923</v>
      </c>
      <c s="293">
        <f>SUM(AA92:AA110)</f>
        <v>455</v>
      </c>
      <c s="293">
        <f>SUM(AB92:AB110)</f>
        <v>455</v>
      </c>
    </row>
    <row customHeight="1" ht="17.25">
      <c s="76">
        <v>20801</v>
      </c>
      <c s="92" t="s">
        <v>1400</v>
      </c>
      <c s="331">
        <v>233</v>
      </c>
      <c s="293">
        <f>SUM(E92:G92,I92:X92)</f>
        <v>163</v>
      </c>
      <c s="331">
        <v>8</v>
      </c>
      <c s="331"/>
      <c s="331">
        <v>128</v>
      </c>
      <c s="331"/>
      <c s="331"/>
      <c s="297">
        <v>25</v>
      </c>
      <c s="297"/>
      <c s="297"/>
      <c s="331"/>
      <c s="331"/>
      <c s="297"/>
      <c s="331">
        <v>2</v>
      </c>
      <c s="297"/>
      <c s="297"/>
      <c s="297"/>
      <c s="331"/>
      <c s="331"/>
      <c s="331"/>
      <c s="331"/>
      <c s="331"/>
      <c s="293">
        <f>C92+D92</f>
        <v>396</v>
      </c>
      <c s="293">
        <f>L02!C565</f>
        <v>377</v>
      </c>
      <c s="293">
        <f>Y92-Z92</f>
        <v>19</v>
      </c>
      <c s="297">
        <v>19</v>
      </c>
    </row>
    <row customHeight="1" ht="17.25">
      <c s="76">
        <v>20802</v>
      </c>
      <c s="92" t="s">
        <v>1410</v>
      </c>
      <c s="331">
        <v>654</v>
      </c>
      <c s="293">
        <f>SUM(E93:G93,I93:X93)</f>
        <v>58</v>
      </c>
      <c s="331">
        <v>1</v>
      </c>
      <c s="331"/>
      <c s="331">
        <v>56</v>
      </c>
      <c s="331"/>
      <c s="331"/>
      <c s="297">
        <v>1</v>
      </c>
      <c s="297"/>
      <c s="297"/>
      <c s="331"/>
      <c s="331"/>
      <c s="297"/>
      <c s="331"/>
      <c s="297"/>
      <c s="297"/>
      <c s="297"/>
      <c s="331"/>
      <c s="331"/>
      <c s="331"/>
      <c s="331"/>
      <c s="331"/>
      <c s="293">
        <f>C93+D93</f>
        <v>712</v>
      </c>
      <c s="293">
        <f>L02!C578</f>
        <v>711</v>
      </c>
      <c s="293">
        <f>Y93-Z93</f>
        <v>1</v>
      </c>
      <c s="297">
        <v>1</v>
      </c>
    </row>
    <row customHeight="1" ht="17.25">
      <c s="76">
        <v>20803</v>
      </c>
      <c s="92" t="s">
        <v>1418</v>
      </c>
      <c s="331">
        <v>2878</v>
      </c>
      <c s="293">
        <f>SUM(E94:G94,I94:X94)</f>
        <v>3670</v>
      </c>
      <c s="331">
        <v>3269</v>
      </c>
      <c s="331"/>
      <c s="331">
        <v>201</v>
      </c>
      <c s="331"/>
      <c s="331"/>
      <c s="297">
        <v>63</v>
      </c>
      <c s="297"/>
      <c s="297"/>
      <c s="331">
        <v>8</v>
      </c>
      <c s="331"/>
      <c s="297"/>
      <c s="331">
        <v>129</v>
      </c>
      <c s="297"/>
      <c s="297"/>
      <c s="297"/>
      <c s="331"/>
      <c s="331"/>
      <c s="331"/>
      <c s="331"/>
      <c s="331"/>
      <c s="293">
        <f>C94+D94</f>
        <v>6548</v>
      </c>
      <c s="293">
        <f>L02!C589</f>
        <v>6364</v>
      </c>
      <c s="293">
        <f>Y94-Z94</f>
        <v>184</v>
      </c>
      <c s="297">
        <v>184</v>
      </c>
    </row>
    <row customHeight="1" ht="17.25">
      <c s="76">
        <v>20804</v>
      </c>
      <c s="92" t="s">
        <v>1426</v>
      </c>
      <c s="331"/>
      <c s="293">
        <f>SUM(E95:G95,I95:X95)</f>
        <v>0</v>
      </c>
      <c s="331"/>
      <c s="331"/>
      <c s="331"/>
      <c s="331"/>
      <c s="331"/>
      <c s="297"/>
      <c s="297"/>
      <c s="297"/>
      <c s="331"/>
      <c s="331"/>
      <c s="297"/>
      <c s="331"/>
      <c s="297"/>
      <c s="297"/>
      <c s="297"/>
      <c s="331"/>
      <c s="331"/>
      <c s="331"/>
      <c s="331"/>
      <c s="331"/>
      <c s="293">
        <f>C95+D95</f>
        <v>0</v>
      </c>
      <c s="293">
        <f>L02!C597</f>
        <v>0</v>
      </c>
      <c s="293">
        <f>Y95-Z95</f>
        <v>0</v>
      </c>
      <c s="297"/>
    </row>
    <row customHeight="1" ht="17.25">
      <c s="76">
        <v>20805</v>
      </c>
      <c s="92" t="s">
        <v>1428</v>
      </c>
      <c s="331">
        <v>6175</v>
      </c>
      <c s="293">
        <f>SUM(E96:G96,I96:X96)</f>
        <v>283</v>
      </c>
      <c s="331"/>
      <c s="331"/>
      <c s="331">
        <v>160</v>
      </c>
      <c s="331"/>
      <c s="331"/>
      <c s="297">
        <v>123</v>
      </c>
      <c s="297"/>
      <c s="297"/>
      <c s="331"/>
      <c s="331"/>
      <c s="297"/>
      <c s="331"/>
      <c s="297"/>
      <c s="297"/>
      <c s="297"/>
      <c s="331"/>
      <c s="331"/>
      <c s="331"/>
      <c s="331"/>
      <c s="331"/>
      <c s="293">
        <f>C96+D96</f>
        <v>6458</v>
      </c>
      <c s="293">
        <f>L02!C599</f>
        <v>6458</v>
      </c>
      <c s="293">
        <f>Y96-Z96</f>
        <v>0</v>
      </c>
      <c s="297"/>
    </row>
    <row customHeight="1" ht="17.25">
      <c s="76">
        <v>20806</v>
      </c>
      <c s="92" t="s">
        <v>1433</v>
      </c>
      <c s="331"/>
      <c s="293">
        <f>SUM(E97:G97,I97:X97)</f>
        <v>93</v>
      </c>
      <c s="331">
        <v>88</v>
      </c>
      <c s="331"/>
      <c s="331"/>
      <c s="331"/>
      <c s="331"/>
      <c s="297">
        <v>5</v>
      </c>
      <c s="297"/>
      <c s="297"/>
      <c s="331"/>
      <c s="331"/>
      <c s="297"/>
      <c s="331"/>
      <c s="297"/>
      <c s="297"/>
      <c s="297"/>
      <c s="331"/>
      <c s="331"/>
      <c s="331"/>
      <c s="331"/>
      <c s="331"/>
      <c s="293">
        <f>C97+D97</f>
        <v>93</v>
      </c>
      <c s="293">
        <f>L02!C604</f>
        <v>57</v>
      </c>
      <c s="293">
        <f>Y97-Z97</f>
        <v>36</v>
      </c>
      <c s="297">
        <v>36</v>
      </c>
    </row>
    <row customHeight="1" ht="17.25">
      <c s="76">
        <v>20807</v>
      </c>
      <c s="92" t="s">
        <v>1437</v>
      </c>
      <c s="331">
        <v>127</v>
      </c>
      <c s="293">
        <f>SUM(E98:G98,I98:X98)</f>
        <v>1480</v>
      </c>
      <c s="331">
        <v>1365</v>
      </c>
      <c s="331"/>
      <c s="331">
        <v>115</v>
      </c>
      <c s="331"/>
      <c s="331"/>
      <c s="297"/>
      <c s="297"/>
      <c s="297"/>
      <c s="331"/>
      <c s="331"/>
      <c s="297"/>
      <c s="331"/>
      <c s="297"/>
      <c s="297"/>
      <c s="297"/>
      <c s="331"/>
      <c s="331"/>
      <c s="331"/>
      <c s="331"/>
      <c s="331"/>
      <c s="293">
        <f>C98+D98</f>
        <v>1607</v>
      </c>
      <c s="293">
        <f>L02!C608</f>
        <v>1597</v>
      </c>
      <c s="293">
        <f>Y98-Z98</f>
        <v>10</v>
      </c>
      <c s="297">
        <v>10</v>
      </c>
    </row>
    <row customHeight="1" ht="17.25">
      <c s="76">
        <v>20808</v>
      </c>
      <c s="92" t="s">
        <v>1448</v>
      </c>
      <c s="331">
        <v>478</v>
      </c>
      <c s="293">
        <f>SUM(E99:G99,I99:X99)</f>
        <v>933</v>
      </c>
      <c s="331">
        <v>856</v>
      </c>
      <c s="331"/>
      <c s="331"/>
      <c s="331"/>
      <c s="331"/>
      <c s="297">
        <v>77</v>
      </c>
      <c s="297"/>
      <c s="297"/>
      <c s="331"/>
      <c s="331"/>
      <c s="297"/>
      <c s="331"/>
      <c s="297"/>
      <c s="297"/>
      <c s="297"/>
      <c s="331"/>
      <c s="331"/>
      <c s="331"/>
      <c s="331"/>
      <c s="331"/>
      <c s="293">
        <f>C99+D99</f>
        <v>1411</v>
      </c>
      <c s="293">
        <f>L02!C619</f>
        <v>1374</v>
      </c>
      <c s="293">
        <f>Y99-Z99</f>
        <v>37</v>
      </c>
      <c s="297">
        <v>37</v>
      </c>
    </row>
    <row customHeight="1" ht="17.25">
      <c s="76">
        <v>20809</v>
      </c>
      <c s="92" t="s">
        <v>1455</v>
      </c>
      <c s="331">
        <v>45</v>
      </c>
      <c s="293">
        <f>SUM(E100:G100,I100:X100)</f>
        <v>139</v>
      </c>
      <c s="331">
        <v>30</v>
      </c>
      <c s="331"/>
      <c s="331"/>
      <c s="331"/>
      <c s="331"/>
      <c s="297">
        <v>109</v>
      </c>
      <c s="297"/>
      <c s="297"/>
      <c s="331"/>
      <c s="331"/>
      <c s="297"/>
      <c s="331"/>
      <c s="297"/>
      <c s="297"/>
      <c s="297"/>
      <c s="331"/>
      <c s="331"/>
      <c s="331"/>
      <c s="331"/>
      <c s="331"/>
      <c s="293">
        <f>C100+D100</f>
        <v>184</v>
      </c>
      <c s="293">
        <f>L02!C626</f>
        <v>75</v>
      </c>
      <c s="293">
        <f>Y100-Z100</f>
        <v>109</v>
      </c>
      <c s="297">
        <v>109</v>
      </c>
    </row>
    <row customHeight="1" ht="17.25">
      <c s="76">
        <v>20810</v>
      </c>
      <c s="92" t="s">
        <v>1460</v>
      </c>
      <c s="331">
        <v>17</v>
      </c>
      <c s="293">
        <f>SUM(E101:G101,I101:X101)</f>
        <v>41</v>
      </c>
      <c s="331">
        <v>41</v>
      </c>
      <c s="331"/>
      <c s="331"/>
      <c s="331"/>
      <c s="331"/>
      <c s="297"/>
      <c s="297"/>
      <c s="297"/>
      <c s="331"/>
      <c s="331"/>
      <c s="297"/>
      <c s="331"/>
      <c s="297"/>
      <c s="297"/>
      <c s="297"/>
      <c s="331"/>
      <c s="331"/>
      <c s="331"/>
      <c s="331"/>
      <c s="331"/>
      <c s="293">
        <f>C101+D101</f>
        <v>58</v>
      </c>
      <c s="293">
        <f>L02!C631</f>
        <v>48</v>
      </c>
      <c s="293">
        <f>Y101-Z101</f>
        <v>10</v>
      </c>
      <c s="297">
        <v>10</v>
      </c>
    </row>
    <row customHeight="1" ht="17.25">
      <c s="76">
        <v>20811</v>
      </c>
      <c s="92" t="s">
        <v>1467</v>
      </c>
      <c s="331">
        <v>44</v>
      </c>
      <c s="293">
        <f>SUM(E102:G102,I102:X102)</f>
        <v>29</v>
      </c>
      <c s="331">
        <v>15</v>
      </c>
      <c s="331"/>
      <c s="331"/>
      <c s="331"/>
      <c s="331"/>
      <c s="301">
        <v>14</v>
      </c>
      <c s="297"/>
      <c s="297"/>
      <c s="331"/>
      <c s="331"/>
      <c s="297"/>
      <c s="331"/>
      <c s="297"/>
      <c s="297"/>
      <c s="297"/>
      <c s="331"/>
      <c s="331"/>
      <c s="331"/>
      <c s="331"/>
      <c s="331"/>
      <c s="293">
        <f>C102+D102</f>
        <v>73</v>
      </c>
      <c s="293">
        <f>L02!C638</f>
        <v>73</v>
      </c>
      <c s="293">
        <f>Y102-Z102</f>
        <v>0</v>
      </c>
      <c s="297"/>
    </row>
    <row customHeight="1" ht="17.25">
      <c s="76">
        <v>20812</v>
      </c>
      <c s="92" t="s">
        <v>1472</v>
      </c>
      <c s="331">
        <v>95</v>
      </c>
      <c s="293">
        <f>SUM(E103:G103,I103:X103)</f>
        <v>942</v>
      </c>
      <c s="331">
        <v>942</v>
      </c>
      <c s="331"/>
      <c s="331"/>
      <c s="331"/>
      <c s="331"/>
      <c s="297"/>
      <c s="324"/>
      <c s="297"/>
      <c s="331"/>
      <c s="331"/>
      <c s="297"/>
      <c s="331"/>
      <c s="297"/>
      <c s="297"/>
      <c s="297"/>
      <c s="331"/>
      <c s="331"/>
      <c s="331"/>
      <c s="331"/>
      <c s="331"/>
      <c s="293">
        <f>C103+D103</f>
        <v>1037</v>
      </c>
      <c s="293">
        <f>L02!C646</f>
        <v>1037</v>
      </c>
      <c s="293">
        <f>Y103-Z103</f>
        <v>0</v>
      </c>
      <c s="297"/>
    </row>
    <row customHeight="1" ht="17.25">
      <c s="76">
        <v>20813</v>
      </c>
      <c s="92" t="s">
        <v>1473</v>
      </c>
      <c s="331"/>
      <c s="293">
        <f>SUM(E104:G104,I104:X104)</f>
        <v>0</v>
      </c>
      <c s="331"/>
      <c s="331"/>
      <c s="331"/>
      <c s="331"/>
      <c s="331"/>
      <c s="318"/>
      <c s="297"/>
      <c s="297"/>
      <c s="331"/>
      <c s="331"/>
      <c s="297"/>
      <c s="331"/>
      <c s="297"/>
      <c s="297"/>
      <c s="297"/>
      <c s="331"/>
      <c s="331"/>
      <c s="331"/>
      <c s="331"/>
      <c s="331"/>
      <c s="293">
        <f>C104+D104</f>
        <v>0</v>
      </c>
      <c s="293">
        <f>L02!C647</f>
        <v>0</v>
      </c>
      <c s="293">
        <f>Y104-Z104</f>
        <v>0</v>
      </c>
      <c s="297"/>
    </row>
    <row customHeight="1" ht="17.25">
      <c s="76">
        <v>20815</v>
      </c>
      <c s="92" t="s">
        <v>1476</v>
      </c>
      <c s="331"/>
      <c s="293">
        <f>SUM(E105:G105,I105:X105)</f>
        <v>442</v>
      </c>
      <c s="331">
        <v>420</v>
      </c>
      <c s="331"/>
      <c s="331"/>
      <c s="331"/>
      <c s="331"/>
      <c s="297">
        <v>30</v>
      </c>
      <c s="297"/>
      <c s="297"/>
      <c s="331">
        <v>-8</v>
      </c>
      <c s="331"/>
      <c s="297"/>
      <c s="331"/>
      <c s="297"/>
      <c s="297"/>
      <c s="297"/>
      <c s="331"/>
      <c s="331"/>
      <c s="331"/>
      <c s="331"/>
      <c s="331"/>
      <c s="293">
        <f>C105+D105</f>
        <v>442</v>
      </c>
      <c s="293">
        <f>L02!C650</f>
        <v>422</v>
      </c>
      <c s="293">
        <f>Y105-Z105</f>
        <v>20</v>
      </c>
      <c s="297">
        <v>20</v>
      </c>
    </row>
    <row customHeight="1" ht="17.25">
      <c s="76">
        <v>20816</v>
      </c>
      <c s="92" t="s">
        <v>1481</v>
      </c>
      <c s="331">
        <v>2</v>
      </c>
      <c s="293">
        <f>SUM(E106:G106,I106:X106)</f>
        <v>0</v>
      </c>
      <c s="331"/>
      <c s="331"/>
      <c s="331"/>
      <c s="331"/>
      <c s="331"/>
      <c s="297"/>
      <c s="297"/>
      <c s="297"/>
      <c s="331"/>
      <c s="331"/>
      <c s="297"/>
      <c s="331"/>
      <c s="297"/>
      <c s="297"/>
      <c s="297"/>
      <c s="331"/>
      <c s="331"/>
      <c s="331"/>
      <c s="331"/>
      <c s="331"/>
      <c s="293">
        <f>C106+D106</f>
        <v>2</v>
      </c>
      <c s="293">
        <f>L02!C655</f>
        <v>2</v>
      </c>
      <c s="293">
        <f>Y106-Z106</f>
        <v>0</v>
      </c>
      <c s="297"/>
    </row>
    <row customHeight="1" ht="17.25">
      <c s="76">
        <v>20817</v>
      </c>
      <c s="92" t="s">
        <v>1483</v>
      </c>
      <c s="331">
        <v>239</v>
      </c>
      <c s="293">
        <f>SUM(E107:G107,I107:X107)</f>
        <v>780</v>
      </c>
      <c s="331">
        <v>780</v>
      </c>
      <c s="331"/>
      <c s="331"/>
      <c s="331"/>
      <c s="331"/>
      <c s="297"/>
      <c s="297"/>
      <c s="297"/>
      <c s="331"/>
      <c s="331"/>
      <c s="297"/>
      <c s="331"/>
      <c s="297"/>
      <c s="297"/>
      <c s="297"/>
      <c s="331"/>
      <c s="331"/>
      <c s="331"/>
      <c s="331"/>
      <c s="331"/>
      <c s="293">
        <f>C107+D107</f>
        <v>1019</v>
      </c>
      <c s="293">
        <f>L02!C660</f>
        <v>1011</v>
      </c>
      <c s="293">
        <f>Y107-Z107</f>
        <v>8</v>
      </c>
      <c s="297">
        <v>8</v>
      </c>
    </row>
    <row customHeight="1" ht="17.25">
      <c s="76">
        <v>20818</v>
      </c>
      <c s="92" t="s">
        <v>1484</v>
      </c>
      <c s="331">
        <v>285</v>
      </c>
      <c s="293">
        <f>SUM(E108:G108,I108:X108)</f>
        <v>48</v>
      </c>
      <c s="331">
        <v>36</v>
      </c>
      <c s="331"/>
      <c s="331"/>
      <c s="331"/>
      <c s="331"/>
      <c s="297">
        <v>17</v>
      </c>
      <c s="297"/>
      <c s="297"/>
      <c s="331">
        <v>-5</v>
      </c>
      <c s="331"/>
      <c s="297"/>
      <c s="331"/>
      <c s="297"/>
      <c s="297"/>
      <c s="297"/>
      <c s="331"/>
      <c s="331"/>
      <c s="331"/>
      <c s="331"/>
      <c s="331"/>
      <c s="293">
        <f>C108+D108</f>
        <v>333</v>
      </c>
      <c s="293">
        <f>L02!C661</f>
        <v>312</v>
      </c>
      <c s="293">
        <f>Y108-Z108</f>
        <v>21</v>
      </c>
      <c s="297">
        <v>21</v>
      </c>
    </row>
    <row customHeight="1" ht="17.25">
      <c s="76">
        <v>20824</v>
      </c>
      <c s="92" t="s">
        <v>1487</v>
      </c>
      <c s="331"/>
      <c s="293">
        <f>SUM(E109:G109,I109:X109)</f>
        <v>0</v>
      </c>
      <c s="331"/>
      <c s="331"/>
      <c s="331"/>
      <c s="331"/>
      <c s="331"/>
      <c s="297"/>
      <c s="297"/>
      <c s="297"/>
      <c s="331"/>
      <c s="331"/>
      <c s="297"/>
      <c s="331"/>
      <c s="297"/>
      <c s="297"/>
      <c s="297"/>
      <c s="331"/>
      <c s="331"/>
      <c s="331"/>
      <c s="331"/>
      <c s="331"/>
      <c s="293">
        <f>C109+D109</f>
        <v>0</v>
      </c>
      <c s="293">
        <f>L02!C664</f>
        <v>0</v>
      </c>
      <c s="293">
        <f>Y109-Z109</f>
        <v>0</v>
      </c>
      <c s="297"/>
    </row>
    <row customHeight="1" ht="17.25">
      <c s="76">
        <v>20899</v>
      </c>
      <c s="92" t="s">
        <v>1490</v>
      </c>
      <c s="331"/>
      <c s="293">
        <f>SUM(E110:G110,I110:X110)</f>
        <v>5</v>
      </c>
      <c s="331"/>
      <c s="331"/>
      <c s="331"/>
      <c s="331"/>
      <c s="331"/>
      <c s="297"/>
      <c s="297"/>
      <c s="297"/>
      <c s="331">
        <v>5</v>
      </c>
      <c s="331"/>
      <c s="297"/>
      <c s="331"/>
      <c s="297"/>
      <c s="297"/>
      <c s="297"/>
      <c s="331"/>
      <c s="331"/>
      <c s="331"/>
      <c s="331"/>
      <c s="331"/>
      <c s="293">
        <f>C110+D110</f>
        <v>5</v>
      </c>
      <c s="293">
        <f>L02!C667</f>
        <v>5</v>
      </c>
      <c s="293">
        <f>Y110-Z110</f>
        <v>0</v>
      </c>
      <c s="297"/>
    </row>
    <row customHeight="1" ht="17.25">
      <c s="76">
        <v>210</v>
      </c>
      <c s="95" t="s">
        <v>1491</v>
      </c>
      <c s="293">
        <f>SUM(C112:C119)</f>
        <v>5222</v>
      </c>
      <c s="293">
        <f>SUM(D112:D119)</f>
        <v>6063</v>
      </c>
      <c s="293">
        <f>SUM(E112:E119)</f>
        <v>6370</v>
      </c>
      <c s="293">
        <f>SUM(F112:F119)</f>
        <v>0</v>
      </c>
      <c s="293">
        <f>SUM(G112:G119)</f>
        <v>0</v>
      </c>
      <c s="293">
        <f>SUM(H112:H119)</f>
        <v>0</v>
      </c>
      <c s="293">
        <f>SUM(I112:I119)</f>
        <v>0</v>
      </c>
      <c s="293">
        <f>SUM(J112:J119)</f>
        <v>199</v>
      </c>
      <c s="293">
        <f>SUM(K112:K119)</f>
        <v>0</v>
      </c>
      <c s="293">
        <f>SUM(L112:L119)</f>
        <v>0</v>
      </c>
      <c s="293">
        <f>SUM(M112:M119)</f>
        <v>-506</v>
      </c>
      <c s="293">
        <f>SUM(N112:N119)</f>
        <v>0</v>
      </c>
      <c s="293">
        <f>SUM(O112:O119)</f>
        <v>0</v>
      </c>
      <c s="293">
        <f>SUM(P112:P119)</f>
        <v>0</v>
      </c>
      <c s="293">
        <f>SUM(Q112:Q119)</f>
        <v>0</v>
      </c>
      <c s="293">
        <f>SUM(R112:R119)</f>
        <v>0</v>
      </c>
      <c s="293">
        <f>SUM(S112:S119)</f>
        <v>0</v>
      </c>
      <c s="293">
        <f>SUM(T112:T119)</f>
        <v>0</v>
      </c>
      <c s="293">
        <f>SUM(U112:U119)</f>
        <v>0</v>
      </c>
      <c s="293">
        <f>SUM(V112:V119)</f>
        <v>0</v>
      </c>
      <c s="293">
        <f>SUM(W112:W119)</f>
        <v>0</v>
      </c>
      <c s="293">
        <f>SUM(X112:X119)</f>
        <v>0</v>
      </c>
      <c s="293">
        <f>SUM(Y112:Y119)</f>
        <v>11285</v>
      </c>
      <c s="293">
        <f>SUM(Z112:Z119)</f>
        <v>11111</v>
      </c>
      <c s="293">
        <f>SUM(AA112:AA119)</f>
        <v>174</v>
      </c>
      <c s="293">
        <f>SUM(AB112:AB119)</f>
        <v>174</v>
      </c>
    </row>
    <row customHeight="1" ht="17.25">
      <c s="76">
        <v>21001</v>
      </c>
      <c s="92" t="s">
        <v>1492</v>
      </c>
      <c s="331">
        <v>185</v>
      </c>
      <c s="293">
        <f>SUM(E112:G112,I112:X112)</f>
        <v>10</v>
      </c>
      <c s="331">
        <v>20</v>
      </c>
      <c s="331"/>
      <c s="331"/>
      <c s="331"/>
      <c s="331"/>
      <c s="297"/>
      <c s="297"/>
      <c s="297"/>
      <c s="331">
        <v>-10</v>
      </c>
      <c s="331"/>
      <c s="297"/>
      <c s="331"/>
      <c s="297"/>
      <c s="297"/>
      <c s="297"/>
      <c s="331"/>
      <c s="331"/>
      <c s="331"/>
      <c s="331"/>
      <c s="331"/>
      <c s="293">
        <f>C112+D112</f>
        <v>195</v>
      </c>
      <c s="293">
        <f>L02!C669</f>
        <v>195</v>
      </c>
      <c s="293">
        <f>Y112-Z112</f>
        <v>0</v>
      </c>
      <c s="297"/>
    </row>
    <row customHeight="1" ht="17.25">
      <c s="76">
        <v>21002</v>
      </c>
      <c s="92" t="s">
        <v>1494</v>
      </c>
      <c s="331">
        <v>174</v>
      </c>
      <c s="322">
        <f>SUM(E113:G113,I113:X113)</f>
        <v>2446</v>
      </c>
      <c s="331">
        <v>2446</v>
      </c>
      <c s="331"/>
      <c s="331"/>
      <c s="331"/>
      <c s="331"/>
      <c s="297"/>
      <c s="297"/>
      <c s="297"/>
      <c s="331"/>
      <c s="331"/>
      <c s="297"/>
      <c s="331"/>
      <c s="297"/>
      <c s="297"/>
      <c s="297"/>
      <c s="331"/>
      <c s="331"/>
      <c s="331"/>
      <c s="331"/>
      <c s="331"/>
      <c s="293">
        <f>C113+D113</f>
        <v>2620</v>
      </c>
      <c s="293">
        <f>L02!C674</f>
        <v>2620</v>
      </c>
      <c s="293">
        <f>Y113-Z113</f>
        <v>0</v>
      </c>
      <c s="297"/>
    </row>
    <row customHeight="1" ht="17.25">
      <c s="76">
        <v>21003</v>
      </c>
      <c s="92" t="s">
        <v>1507</v>
      </c>
      <c s="331">
        <v>924</v>
      </c>
      <c s="293">
        <f>SUM(E114:G114,I114:X114)</f>
        <v>579</v>
      </c>
      <c s="331">
        <v>571</v>
      </c>
      <c s="331"/>
      <c s="331"/>
      <c s="331"/>
      <c s="331"/>
      <c s="297">
        <v>8</v>
      </c>
      <c s="297"/>
      <c s="297"/>
      <c s="331"/>
      <c s="331"/>
      <c s="297"/>
      <c s="331"/>
      <c s="297"/>
      <c s="297"/>
      <c s="297"/>
      <c s="331"/>
      <c s="331"/>
      <c s="331"/>
      <c s="331"/>
      <c s="331"/>
      <c s="293">
        <f>C114+D114</f>
        <v>1503</v>
      </c>
      <c s="293">
        <f>L02!C687</f>
        <v>1494</v>
      </c>
      <c s="293">
        <f>Y114-Z114</f>
        <v>9</v>
      </c>
      <c s="297">
        <v>9</v>
      </c>
    </row>
    <row customHeight="1" ht="17.25">
      <c s="76">
        <v>21004</v>
      </c>
      <c s="92" t="s">
        <v>1511</v>
      </c>
      <c s="331">
        <v>1109</v>
      </c>
      <c s="293">
        <f>SUM(E115:G115,I115:X115)</f>
        <v>377</v>
      </c>
      <c s="331">
        <v>863</v>
      </c>
      <c s="331"/>
      <c s="331"/>
      <c s="331"/>
      <c s="331"/>
      <c s="297">
        <v>7</v>
      </c>
      <c s="297"/>
      <c s="297"/>
      <c s="331">
        <v>-493</v>
      </c>
      <c s="331"/>
      <c s="297"/>
      <c s="331"/>
      <c s="297"/>
      <c s="297"/>
      <c s="297"/>
      <c s="331"/>
      <c s="331"/>
      <c s="331"/>
      <c s="331"/>
      <c s="331"/>
      <c s="293">
        <f>C115+D115</f>
        <v>1486</v>
      </c>
      <c s="293">
        <f>L02!C691</f>
        <v>1456</v>
      </c>
      <c s="293">
        <f>Y115-Z115</f>
        <v>30</v>
      </c>
      <c s="297">
        <v>30</v>
      </c>
    </row>
    <row customHeight="1" ht="17.25">
      <c s="76">
        <v>21005</v>
      </c>
      <c s="92" t="s">
        <v>1523</v>
      </c>
      <c s="331">
        <v>2791</v>
      </c>
      <c s="293">
        <f>SUM(E116:G116,I116:X116)</f>
        <v>2602</v>
      </c>
      <c s="331">
        <v>2444</v>
      </c>
      <c s="331"/>
      <c s="331"/>
      <c s="331"/>
      <c s="331"/>
      <c s="297">
        <v>158</v>
      </c>
      <c s="297"/>
      <c s="297"/>
      <c s="331"/>
      <c s="331"/>
      <c s="297"/>
      <c s="331"/>
      <c s="297"/>
      <c s="297"/>
      <c s="297"/>
      <c s="331"/>
      <c s="331"/>
      <c s="331"/>
      <c s="331"/>
      <c s="331"/>
      <c s="293">
        <f>C116+D116</f>
        <v>5393</v>
      </c>
      <c s="293">
        <f>L02!C703</f>
        <v>5280</v>
      </c>
      <c s="293">
        <f>Y116-Z116</f>
        <v>113</v>
      </c>
      <c s="297">
        <v>113</v>
      </c>
    </row>
    <row customHeight="1" ht="17.25">
      <c s="76">
        <v>21006</v>
      </c>
      <c s="92" t="s">
        <v>1533</v>
      </c>
      <c s="331">
        <v>23</v>
      </c>
      <c s="293">
        <f>SUM(E117:G117,I117:X117)</f>
        <v>15</v>
      </c>
      <c s="331">
        <v>12</v>
      </c>
      <c s="331"/>
      <c s="331"/>
      <c s="331"/>
      <c s="331"/>
      <c s="297">
        <v>3</v>
      </c>
      <c s="297"/>
      <c s="297"/>
      <c s="331"/>
      <c s="331"/>
      <c s="297"/>
      <c s="331"/>
      <c s="297"/>
      <c s="297"/>
      <c s="297"/>
      <c s="331"/>
      <c s="331"/>
      <c s="331"/>
      <c s="331"/>
      <c s="331"/>
      <c s="293">
        <f>C117+D117</f>
        <v>38</v>
      </c>
      <c s="293">
        <f>L02!C713</f>
        <v>25</v>
      </c>
      <c s="293">
        <f>Y117-Z117</f>
        <v>13</v>
      </c>
      <c s="297">
        <v>13</v>
      </c>
    </row>
    <row customHeight="1" ht="17.25">
      <c s="76">
        <v>21010</v>
      </c>
      <c s="92" t="s">
        <v>1536</v>
      </c>
      <c s="331">
        <v>16</v>
      </c>
      <c s="293">
        <f>SUM(E118:G118,I118:X118)</f>
        <v>0</v>
      </c>
      <c s="331"/>
      <c s="331"/>
      <c s="331"/>
      <c s="331"/>
      <c s="331"/>
      <c s="297"/>
      <c s="297"/>
      <c s="297"/>
      <c s="331"/>
      <c s="331"/>
      <c s="297"/>
      <c s="331"/>
      <c s="297"/>
      <c s="297"/>
      <c s="297"/>
      <c s="331"/>
      <c s="331"/>
      <c s="331"/>
      <c s="331"/>
      <c s="331"/>
      <c s="293">
        <f>C118+D118</f>
        <v>16</v>
      </c>
      <c s="293">
        <f>L02!C716</f>
        <v>14</v>
      </c>
      <c s="293">
        <f>Y118-Z118</f>
        <v>2</v>
      </c>
      <c s="297">
        <v>2</v>
      </c>
    </row>
    <row customHeight="1" ht="17.25">
      <c s="76">
        <v>21099</v>
      </c>
      <c s="92" t="s">
        <v>1546</v>
      </c>
      <c s="331"/>
      <c s="293">
        <f>SUM(E119:G119,I119:X119)</f>
        <v>34</v>
      </c>
      <c s="331">
        <v>14</v>
      </c>
      <c s="331"/>
      <c s="331"/>
      <c s="331"/>
      <c s="331"/>
      <c s="297">
        <v>23</v>
      </c>
      <c s="297"/>
      <c s="297"/>
      <c s="331">
        <v>-3</v>
      </c>
      <c s="331"/>
      <c s="297"/>
      <c s="331"/>
      <c s="297"/>
      <c s="297"/>
      <c s="297"/>
      <c s="331"/>
      <c s="331"/>
      <c s="331"/>
      <c s="331"/>
      <c s="331"/>
      <c s="293">
        <f>C119+D119</f>
        <v>34</v>
      </c>
      <c s="293">
        <f>L02!C730</f>
        <v>27</v>
      </c>
      <c s="293">
        <f>Y119-Z119</f>
        <v>7</v>
      </c>
      <c s="297">
        <v>7</v>
      </c>
    </row>
    <row customHeight="1" ht="17.25">
      <c s="76">
        <v>211</v>
      </c>
      <c s="95" t="s">
        <v>1547</v>
      </c>
      <c s="293">
        <f>SUM(C121:C123,C125:C136)</f>
        <v>135</v>
      </c>
      <c s="293">
        <f>SUM(D121:D123,D125:D136)</f>
        <v>2194</v>
      </c>
      <c s="293">
        <f>SUM(E121:E123,E125:E136)</f>
        <v>2122</v>
      </c>
      <c s="293">
        <f>SUM(F121:F123,F125:F136)</f>
        <v>0</v>
      </c>
      <c s="293">
        <f>SUM(G121:G123,G125:G136)</f>
        <v>60</v>
      </c>
      <c s="293">
        <f>SUM(H121:H123,H125:H136)</f>
        <v>0</v>
      </c>
      <c s="293">
        <f>SUM(I121:I123,I125:I136)</f>
        <v>0</v>
      </c>
      <c s="293">
        <f>SUM(J121:J123,J125:J136)</f>
        <v>6</v>
      </c>
      <c s="293">
        <f>SUM(K121:K123,K125:K136)</f>
        <v>0</v>
      </c>
      <c s="293">
        <f>SUM(L121:L123,L125:L136)</f>
        <v>0</v>
      </c>
      <c s="293">
        <f>SUM(M121:M123,M125:M136)</f>
        <v>0</v>
      </c>
      <c s="293">
        <f>SUM(N121:N123,N125:N136)</f>
        <v>0</v>
      </c>
      <c s="293">
        <f>SUM(O121:O123,O125:O136)</f>
        <v>0</v>
      </c>
      <c s="293">
        <f>SUM(P121:P123,P125:P136)</f>
        <v>6</v>
      </c>
      <c s="293">
        <f>SUM(Q121:Q123,Q125:Q136)</f>
        <v>0</v>
      </c>
      <c s="293">
        <f>SUM(R121:R123,R125:R136)</f>
        <v>0</v>
      </c>
      <c s="293">
        <f>SUM(S121:S123,S125:S136)</f>
        <v>0</v>
      </c>
      <c s="293">
        <f>SUM(T121:T123,T125:T136)</f>
        <v>0</v>
      </c>
      <c s="293">
        <f>SUM(U121:U123,U125:U136)</f>
        <v>0</v>
      </c>
      <c s="293">
        <f>SUM(V121:V123,V125:V136)</f>
        <v>0</v>
      </c>
      <c s="293">
        <f>SUM(W121:W123,W125:W136)</f>
        <v>0</v>
      </c>
      <c s="293">
        <f>SUM(X121:X123,X125:X136)</f>
        <v>0</v>
      </c>
      <c s="293">
        <f>SUM(Y121:Y123,Y125:Y136)</f>
        <v>2329</v>
      </c>
      <c s="293">
        <f>SUM(Z121:Z123,Z125:Z136)</f>
        <v>2329</v>
      </c>
      <c s="293">
        <f>SUM(AA121:AA123,AA125:AA136)</f>
        <v>0</v>
      </c>
      <c s="293">
        <f>SUM(AB121:AB123,AB125:AB136)</f>
        <v>0</v>
      </c>
    </row>
    <row customHeight="1" ht="17.25">
      <c s="76">
        <v>21101</v>
      </c>
      <c s="92" t="s">
        <v>1548</v>
      </c>
      <c s="331">
        <v>135</v>
      </c>
      <c s="293">
        <f>SUM(E121:G121,I121:X121)</f>
        <v>9</v>
      </c>
      <c s="331"/>
      <c s="331"/>
      <c s="331">
        <v>5</v>
      </c>
      <c s="331"/>
      <c s="331"/>
      <c s="297"/>
      <c s="297"/>
      <c s="297"/>
      <c s="331"/>
      <c s="331"/>
      <c s="297"/>
      <c s="331">
        <v>4</v>
      </c>
      <c s="297"/>
      <c s="297"/>
      <c s="297"/>
      <c s="331"/>
      <c s="331"/>
      <c s="331"/>
      <c s="331"/>
      <c s="331"/>
      <c s="293">
        <f>C121+D121</f>
        <v>144</v>
      </c>
      <c s="293">
        <f>L02!C732</f>
        <v>144</v>
      </c>
      <c s="293">
        <f>Y121-Z121</f>
        <v>0</v>
      </c>
      <c s="297"/>
    </row>
    <row customHeight="1" ht="17.25">
      <c s="76">
        <v>21102</v>
      </c>
      <c s="92" t="s">
        <v>1554</v>
      </c>
      <c s="331"/>
      <c s="293">
        <f>SUM(E122:G122,I122:X122)</f>
        <v>0</v>
      </c>
      <c s="331"/>
      <c s="331"/>
      <c s="331"/>
      <c s="331"/>
      <c s="331"/>
      <c s="297"/>
      <c s="297"/>
      <c s="297"/>
      <c s="331"/>
      <c s="331"/>
      <c s="297"/>
      <c s="331"/>
      <c s="297"/>
      <c s="297"/>
      <c s="297"/>
      <c s="331"/>
      <c s="331"/>
      <c s="331"/>
      <c s="331"/>
      <c s="331"/>
      <c s="293">
        <f>C122+D122</f>
        <v>0</v>
      </c>
      <c s="293">
        <f>L02!C741</f>
        <v>0</v>
      </c>
      <c s="293">
        <f>Y122-Z122</f>
        <v>0</v>
      </c>
      <c s="297"/>
    </row>
    <row customHeight="1" ht="17.25">
      <c s="76">
        <v>21103</v>
      </c>
      <c s="92" t="s">
        <v>1558</v>
      </c>
      <c s="331"/>
      <c s="293">
        <f>SUM(E123:G123,I123:X123)</f>
        <v>203</v>
      </c>
      <c s="331">
        <v>140</v>
      </c>
      <c s="331"/>
      <c s="331">
        <v>55</v>
      </c>
      <c s="331"/>
      <c s="331"/>
      <c s="297">
        <v>6</v>
      </c>
      <c s="297"/>
      <c s="297"/>
      <c s="331"/>
      <c s="331"/>
      <c s="297"/>
      <c s="331">
        <v>2</v>
      </c>
      <c s="297"/>
      <c s="297"/>
      <c s="297"/>
      <c s="331"/>
      <c s="331"/>
      <c s="331"/>
      <c s="331"/>
      <c s="331"/>
      <c s="293">
        <f>C123+D123</f>
        <v>203</v>
      </c>
      <c s="293">
        <f>L02!C745</f>
        <v>203</v>
      </c>
      <c s="293">
        <f>Y123-Z123</f>
        <v>0</v>
      </c>
      <c s="297"/>
    </row>
    <row customHeight="1" ht="17.25">
      <c s="76">
        <v>2110307</v>
      </c>
      <c s="92" t="s">
        <v>2280</v>
      </c>
      <c s="331"/>
      <c s="293">
        <f>SUM(E124:G124,I124:X124)</f>
        <v>203</v>
      </c>
      <c s="331">
        <v>140</v>
      </c>
      <c s="331"/>
      <c s="331">
        <v>55</v>
      </c>
      <c s="331"/>
      <c s="331"/>
      <c s="297">
        <v>6</v>
      </c>
      <c s="297"/>
      <c s="297"/>
      <c s="331"/>
      <c s="331"/>
      <c s="297"/>
      <c s="331">
        <v>2</v>
      </c>
      <c s="297"/>
      <c s="297"/>
      <c s="297"/>
      <c s="331"/>
      <c s="331"/>
      <c s="331"/>
      <c s="331"/>
      <c s="331"/>
      <c s="293">
        <f>C124+D124</f>
        <v>203</v>
      </c>
      <c s="293">
        <f>L02!C752</f>
        <v>203</v>
      </c>
      <c s="293">
        <f>Y124-Z124</f>
        <v>0</v>
      </c>
      <c s="297"/>
    </row>
    <row customHeight="1" ht="17.25">
      <c s="76">
        <v>21104</v>
      </c>
      <c s="92" t="s">
        <v>1567</v>
      </c>
      <c s="331"/>
      <c s="293">
        <f>SUM(E125:G125,I125:X125)</f>
        <v>0</v>
      </c>
      <c s="331"/>
      <c s="331"/>
      <c s="331"/>
      <c s="331"/>
      <c s="331"/>
      <c s="297"/>
      <c s="297"/>
      <c s="297"/>
      <c s="331"/>
      <c s="331"/>
      <c s="297"/>
      <c s="331"/>
      <c s="297"/>
      <c s="297"/>
      <c s="297"/>
      <c s="331"/>
      <c s="331"/>
      <c s="331"/>
      <c s="331"/>
      <c s="331"/>
      <c s="293">
        <f>C125+D125</f>
        <v>0</v>
      </c>
      <c s="293">
        <f>L02!C754</f>
        <v>0</v>
      </c>
      <c s="293">
        <f>Y125-Z125</f>
        <v>0</v>
      </c>
      <c s="297"/>
    </row>
    <row customHeight="1" ht="17.25">
      <c s="76">
        <v>21105</v>
      </c>
      <c s="92" t="s">
        <v>1573</v>
      </c>
      <c s="331"/>
      <c s="293">
        <f>SUM(E126:G126,I126:X126)</f>
        <v>0</v>
      </c>
      <c s="331"/>
      <c s="331"/>
      <c s="331"/>
      <c s="331"/>
      <c s="331"/>
      <c s="297"/>
      <c s="297"/>
      <c s="297"/>
      <c s="331"/>
      <c s="331"/>
      <c s="297"/>
      <c s="331"/>
      <c s="297"/>
      <c s="297"/>
      <c s="297"/>
      <c s="331"/>
      <c s="331"/>
      <c s="331"/>
      <c s="331"/>
      <c s="331"/>
      <c s="293">
        <f>C126+D126</f>
        <v>0</v>
      </c>
      <c s="293">
        <f>L02!C760</f>
        <v>0</v>
      </c>
      <c s="293">
        <f>Y126-Z126</f>
        <v>0</v>
      </c>
      <c s="297"/>
    </row>
    <row customHeight="1" ht="17.25">
      <c s="76">
        <v>21106</v>
      </c>
      <c s="92" t="s">
        <v>1581</v>
      </c>
      <c s="331"/>
      <c s="293">
        <f>SUM(E127:G127,I127:X127)</f>
        <v>1479</v>
      </c>
      <c s="331">
        <v>1479</v>
      </c>
      <c s="331"/>
      <c s="331"/>
      <c s="331"/>
      <c s="331"/>
      <c s="297"/>
      <c s="297"/>
      <c s="297"/>
      <c s="331"/>
      <c s="331"/>
      <c s="297"/>
      <c s="331"/>
      <c s="297"/>
      <c s="297"/>
      <c s="297"/>
      <c s="331"/>
      <c s="331"/>
      <c s="331"/>
      <c s="331"/>
      <c s="331"/>
      <c s="293">
        <f>C127+D127</f>
        <v>1479</v>
      </c>
      <c s="293">
        <f>L02!C768</f>
        <v>1479</v>
      </c>
      <c s="293">
        <f>Y127-Z127</f>
        <v>0</v>
      </c>
      <c s="297"/>
    </row>
    <row customHeight="1" ht="17.25">
      <c s="76">
        <v>21107</v>
      </c>
      <c s="92" t="s">
        <v>1588</v>
      </c>
      <c s="331"/>
      <c s="293">
        <f>SUM(E128:G128,I128:X128)</f>
        <v>0</v>
      </c>
      <c s="331"/>
      <c s="331"/>
      <c s="331"/>
      <c s="331"/>
      <c s="331"/>
      <c s="297"/>
      <c s="297"/>
      <c s="297"/>
      <c s="331"/>
      <c s="331"/>
      <c s="297"/>
      <c s="331"/>
      <c s="297"/>
      <c s="297"/>
      <c s="297"/>
      <c s="331"/>
      <c s="331"/>
      <c s="331"/>
      <c s="331"/>
      <c s="331"/>
      <c s="293">
        <f>C128+D128</f>
        <v>0</v>
      </c>
      <c s="293">
        <f>L02!C775</f>
        <v>0</v>
      </c>
      <c s="293">
        <f>Y128-Z128</f>
        <v>0</v>
      </c>
      <c s="297"/>
    </row>
    <row customHeight="1" ht="17.25">
      <c s="76">
        <v>21108</v>
      </c>
      <c s="92" t="s">
        <v>1594</v>
      </c>
      <c s="331"/>
      <c s="293">
        <f>SUM(E129:G129,I129:X129)</f>
        <v>0</v>
      </c>
      <c s="331"/>
      <c s="331"/>
      <c s="331"/>
      <c s="331"/>
      <c s="331"/>
      <c s="297"/>
      <c s="297"/>
      <c s="297"/>
      <c s="331"/>
      <c s="331"/>
      <c s="297"/>
      <c s="331"/>
      <c s="297"/>
      <c s="297"/>
      <c s="297"/>
      <c s="331"/>
      <c s="331"/>
      <c s="331"/>
      <c s="331"/>
      <c s="331"/>
      <c s="293">
        <f>C129+D129</f>
        <v>0</v>
      </c>
      <c s="293">
        <f>L02!C781</f>
        <v>0</v>
      </c>
      <c s="293">
        <f>Y129-Z129</f>
        <v>0</v>
      </c>
      <c s="297"/>
    </row>
    <row customHeight="1" ht="17.25">
      <c s="76">
        <v>21109</v>
      </c>
      <c s="92" t="s">
        <v>1600</v>
      </c>
      <c s="331"/>
      <c s="293">
        <f>SUM(E130:G130,I130:X130)</f>
        <v>0</v>
      </c>
      <c s="331"/>
      <c s="331"/>
      <c s="331"/>
      <c s="331"/>
      <c s="331"/>
      <c s="297"/>
      <c s="297"/>
      <c s="297"/>
      <c s="331"/>
      <c s="331"/>
      <c s="297"/>
      <c s="331"/>
      <c s="297"/>
      <c s="297"/>
      <c s="297"/>
      <c s="331"/>
      <c s="331"/>
      <c s="331"/>
      <c s="331"/>
      <c s="331"/>
      <c s="293">
        <f>C130+D130</f>
        <v>0</v>
      </c>
      <c s="293">
        <f>L02!C787</f>
        <v>0</v>
      </c>
      <c s="293">
        <f>Y130-Z130</f>
        <v>0</v>
      </c>
      <c s="297"/>
    </row>
    <row customHeight="1" ht="17.25">
      <c s="76">
        <v>21110</v>
      </c>
      <c s="92" t="s">
        <v>1601</v>
      </c>
      <c s="331"/>
      <c s="293">
        <f>SUM(E131:G131,I131:X131)</f>
        <v>503</v>
      </c>
      <c s="331">
        <v>503</v>
      </c>
      <c s="331"/>
      <c s="331"/>
      <c s="331"/>
      <c s="331"/>
      <c s="297"/>
      <c s="297"/>
      <c s="297"/>
      <c s="331"/>
      <c s="331"/>
      <c s="297"/>
      <c s="331"/>
      <c s="297"/>
      <c s="297"/>
      <c s="297"/>
      <c s="331"/>
      <c s="331"/>
      <c s="331"/>
      <c s="331"/>
      <c s="331"/>
      <c s="293">
        <f>C131+D131</f>
        <v>503</v>
      </c>
      <c s="293">
        <f>L02!C788</f>
        <v>503</v>
      </c>
      <c s="293">
        <f>Y131-Z131</f>
        <v>0</v>
      </c>
      <c s="297"/>
    </row>
    <row customHeight="1" ht="17.25">
      <c s="76">
        <v>21111</v>
      </c>
      <c s="92" t="s">
        <v>1602</v>
      </c>
      <c s="331"/>
      <c s="293">
        <f>SUM(E132:G132,I132:X132)</f>
        <v>0</v>
      </c>
      <c s="331"/>
      <c s="331"/>
      <c s="331"/>
      <c s="331"/>
      <c s="331"/>
      <c s="297"/>
      <c s="297"/>
      <c s="297"/>
      <c s="331"/>
      <c s="331"/>
      <c s="297"/>
      <c s="331"/>
      <c s="297"/>
      <c s="297"/>
      <c s="297"/>
      <c s="331"/>
      <c s="331"/>
      <c s="331"/>
      <c s="331"/>
      <c s="331"/>
      <c s="293">
        <f>C132+D132</f>
        <v>0</v>
      </c>
      <c s="293">
        <f>L02!C789</f>
        <v>0</v>
      </c>
      <c s="293">
        <f>Y132-Z132</f>
        <v>0</v>
      </c>
      <c s="297"/>
    </row>
    <row customHeight="1" ht="17.25">
      <c s="76">
        <v>21112</v>
      </c>
      <c s="92" t="s">
        <v>1608</v>
      </c>
      <c s="331"/>
      <c s="293">
        <f>SUM(E133:G133,I133:X133)</f>
        <v>0</v>
      </c>
      <c s="331"/>
      <c s="331"/>
      <c s="331"/>
      <c s="331"/>
      <c s="331"/>
      <c s="297"/>
      <c s="297"/>
      <c s="297"/>
      <c s="331"/>
      <c s="331"/>
      <c s="297"/>
      <c s="331"/>
      <c s="297"/>
      <c s="297"/>
      <c s="297"/>
      <c s="331"/>
      <c s="331"/>
      <c s="331"/>
      <c s="331"/>
      <c s="331"/>
      <c s="293">
        <f>C133+D133</f>
        <v>0</v>
      </c>
      <c s="293">
        <f>L02!C795</f>
        <v>0</v>
      </c>
      <c s="293">
        <f>Y133-Z133</f>
        <v>0</v>
      </c>
      <c s="297"/>
    </row>
    <row customHeight="1" ht="17.25">
      <c s="76">
        <v>21113</v>
      </c>
      <c s="92" t="s">
        <v>1609</v>
      </c>
      <c s="331"/>
      <c s="293">
        <f>SUM(E134:G134,I134:X134)</f>
        <v>0</v>
      </c>
      <c s="331"/>
      <c s="331"/>
      <c s="331"/>
      <c s="331"/>
      <c s="331"/>
      <c s="297"/>
      <c s="297"/>
      <c s="297"/>
      <c s="331"/>
      <c s="331"/>
      <c s="297"/>
      <c s="331"/>
      <c s="297"/>
      <c s="297"/>
      <c s="297"/>
      <c s="331"/>
      <c s="331"/>
      <c s="331"/>
      <c s="331"/>
      <c s="331"/>
      <c s="293">
        <f>C134+D134</f>
        <v>0</v>
      </c>
      <c s="293">
        <f>L02!C796</f>
        <v>0</v>
      </c>
      <c s="293">
        <f>Y134-Z134</f>
        <v>0</v>
      </c>
      <c s="297"/>
    </row>
    <row customHeight="1" ht="17.25">
      <c s="76">
        <v>21114</v>
      </c>
      <c s="92" t="s">
        <v>1610</v>
      </c>
      <c s="331"/>
      <c s="293">
        <f>SUM(E135:G135,I135:X135)</f>
        <v>0</v>
      </c>
      <c s="331"/>
      <c s="331"/>
      <c s="331"/>
      <c s="331"/>
      <c s="331"/>
      <c s="297"/>
      <c s="297"/>
      <c s="297"/>
      <c s="331"/>
      <c s="331"/>
      <c s="297"/>
      <c s="331"/>
      <c s="297"/>
      <c s="297"/>
      <c s="297"/>
      <c s="331"/>
      <c s="331"/>
      <c s="331"/>
      <c s="331"/>
      <c s="331"/>
      <c s="293">
        <f>C135+D135</f>
        <v>0</v>
      </c>
      <c s="293">
        <f>L02!C797</f>
        <v>0</v>
      </c>
      <c s="293">
        <f>Y135-Z135</f>
        <v>0</v>
      </c>
      <c s="297"/>
    </row>
    <row customHeight="1" ht="17.25">
      <c s="76">
        <v>21199</v>
      </c>
      <c s="92" t="s">
        <v>1619</v>
      </c>
      <c s="331"/>
      <c s="293">
        <f>SUM(E136:G136,I136:X136)</f>
        <v>0</v>
      </c>
      <c s="331"/>
      <c s="331"/>
      <c s="331"/>
      <c s="331"/>
      <c s="331"/>
      <c s="297"/>
      <c s="297"/>
      <c s="297"/>
      <c s="331"/>
      <c s="331"/>
      <c s="297"/>
      <c s="331"/>
      <c s="297"/>
      <c s="297"/>
      <c s="297"/>
      <c s="331"/>
      <c s="331"/>
      <c s="331"/>
      <c s="331"/>
      <c s="331"/>
      <c s="293">
        <f>C136+D136</f>
        <v>0</v>
      </c>
      <c s="293">
        <f>L02!C811</f>
        <v>0</v>
      </c>
      <c s="293">
        <f>Y136-Z136</f>
        <v>0</v>
      </c>
      <c s="297"/>
    </row>
    <row customHeight="1" ht="17.25">
      <c s="76">
        <v>212</v>
      </c>
      <c s="95" t="s">
        <v>1620</v>
      </c>
      <c s="293">
        <f>SUM(C138:C143)</f>
        <v>1621</v>
      </c>
      <c s="293">
        <f>SUM(D138:D143)</f>
        <v>769</v>
      </c>
      <c s="293">
        <f>SUM(E138:E143)</f>
        <v>7</v>
      </c>
      <c s="293">
        <f>SUM(F138:F143)</f>
        <v>0</v>
      </c>
      <c s="293">
        <f>SUM(G138:G143)</f>
        <v>721</v>
      </c>
      <c s="293">
        <f>SUM(H138:H143)</f>
        <v>0</v>
      </c>
      <c s="293">
        <f>SUM(I138:I143)</f>
        <v>0</v>
      </c>
      <c s="293">
        <f>SUM(J138:J143)</f>
        <v>40</v>
      </c>
      <c s="293">
        <f>SUM(K138:K143)</f>
        <v>0</v>
      </c>
      <c s="293">
        <f>SUM(L138:L143)</f>
        <v>0</v>
      </c>
      <c s="293">
        <f>SUM(M138:M143)</f>
        <v>0</v>
      </c>
      <c s="293">
        <f>SUM(N138:N143)</f>
        <v>0</v>
      </c>
      <c s="293">
        <f>SUM(O138:O143)</f>
        <v>0</v>
      </c>
      <c s="293">
        <f>SUM(P138:P143)</f>
        <v>1</v>
      </c>
      <c s="293">
        <f>SUM(Q138:Q143)</f>
        <v>0</v>
      </c>
      <c s="293">
        <f>SUM(R138:R143)</f>
        <v>0</v>
      </c>
      <c s="293">
        <f>SUM(S138:S143)</f>
        <v>0</v>
      </c>
      <c s="293">
        <f>SUM(T138:T143)</f>
        <v>0</v>
      </c>
      <c s="293">
        <f>SUM(U138:U143)</f>
        <v>0</v>
      </c>
      <c s="293">
        <f>SUM(V138:V143)</f>
        <v>0</v>
      </c>
      <c s="293">
        <f>SUM(W138:W143)</f>
        <v>0</v>
      </c>
      <c s="293">
        <f>SUM(X138:X143)</f>
        <v>0</v>
      </c>
      <c s="293">
        <f>SUM(Y138:Y143)</f>
        <v>2390</v>
      </c>
      <c s="293">
        <f>SUM(Z138:Z143)</f>
        <v>2375</v>
      </c>
      <c s="293">
        <f>SUM(AA138:AA143)</f>
        <v>15</v>
      </c>
      <c s="293">
        <f>SUM(AB138:AB143)</f>
        <v>15</v>
      </c>
    </row>
    <row customHeight="1" ht="17.25">
      <c s="76">
        <v>21201</v>
      </c>
      <c s="92" t="s">
        <v>1621</v>
      </c>
      <c s="331">
        <v>393</v>
      </c>
      <c s="293">
        <f>SUM(E138:G138,I138:X138)</f>
        <v>255</v>
      </c>
      <c s="331"/>
      <c s="331"/>
      <c s="331">
        <v>255</v>
      </c>
      <c s="331"/>
      <c s="331"/>
      <c s="297"/>
      <c s="297"/>
      <c s="297"/>
      <c s="331"/>
      <c s="331"/>
      <c s="297"/>
      <c s="331"/>
      <c s="297"/>
      <c s="297"/>
      <c s="297"/>
      <c s="331"/>
      <c s="331"/>
      <c s="331"/>
      <c s="331"/>
      <c s="331"/>
      <c s="293">
        <f>C138+D138</f>
        <v>648</v>
      </c>
      <c s="293">
        <f>L02!C813</f>
        <v>648</v>
      </c>
      <c s="293">
        <f>Y138-Z138</f>
        <v>0</v>
      </c>
      <c s="297"/>
    </row>
    <row customHeight="1" ht="17.25">
      <c s="76">
        <v>21202</v>
      </c>
      <c s="92" t="s">
        <v>1630</v>
      </c>
      <c s="331">
        <v>5</v>
      </c>
      <c s="293">
        <f>SUM(E139:G139,I139:X139)</f>
        <v>10</v>
      </c>
      <c s="331"/>
      <c s="331"/>
      <c s="331"/>
      <c s="331"/>
      <c s="331"/>
      <c s="297">
        <v>10</v>
      </c>
      <c s="297"/>
      <c s="297"/>
      <c s="331"/>
      <c s="331"/>
      <c s="297"/>
      <c s="331"/>
      <c s="297"/>
      <c s="297"/>
      <c s="297"/>
      <c s="331"/>
      <c s="331"/>
      <c s="331"/>
      <c s="331"/>
      <c s="331"/>
      <c s="293">
        <f>C139+D139</f>
        <v>15</v>
      </c>
      <c s="293">
        <f>L02!C825</f>
        <v>0</v>
      </c>
      <c s="293">
        <f>Y139-Z139</f>
        <v>15</v>
      </c>
      <c s="297">
        <v>15</v>
      </c>
    </row>
    <row customHeight="1" ht="17.25">
      <c s="76">
        <v>21203</v>
      </c>
      <c s="92" t="s">
        <v>1631</v>
      </c>
      <c s="331">
        <v>1006</v>
      </c>
      <c s="293">
        <f>SUM(E140:G140,I140:X140)</f>
        <v>472</v>
      </c>
      <c s="331">
        <v>7</v>
      </c>
      <c s="331"/>
      <c s="331">
        <v>435</v>
      </c>
      <c s="331"/>
      <c s="331"/>
      <c s="297">
        <v>30</v>
      </c>
      <c s="297"/>
      <c s="297"/>
      <c s="331"/>
      <c s="331"/>
      <c s="297"/>
      <c s="331"/>
      <c s="297"/>
      <c s="297"/>
      <c s="297"/>
      <c s="331"/>
      <c s="331"/>
      <c s="331"/>
      <c s="331"/>
      <c s="331"/>
      <c s="293">
        <f>C140+D140</f>
        <v>1478</v>
      </c>
      <c s="293">
        <f>L02!C826</f>
        <v>1478</v>
      </c>
      <c s="293">
        <f>Y140-Z140</f>
        <v>0</v>
      </c>
      <c s="297"/>
    </row>
    <row customHeight="1" ht="17.25">
      <c s="76">
        <v>21205</v>
      </c>
      <c s="92" t="s">
        <v>1634</v>
      </c>
      <c s="331">
        <v>217</v>
      </c>
      <c s="293">
        <f>SUM(E141:G141,I141:X141)</f>
        <v>32</v>
      </c>
      <c s="331"/>
      <c s="331"/>
      <c s="331">
        <v>31</v>
      </c>
      <c s="331"/>
      <c s="331"/>
      <c s="297"/>
      <c s="297"/>
      <c s="297"/>
      <c s="331"/>
      <c s="331"/>
      <c s="297"/>
      <c s="331">
        <v>1</v>
      </c>
      <c s="297"/>
      <c s="297"/>
      <c s="297"/>
      <c s="331"/>
      <c s="331"/>
      <c s="331"/>
      <c s="331"/>
      <c s="331"/>
      <c s="293">
        <f>C141+D141</f>
        <v>249</v>
      </c>
      <c s="293">
        <f>L02!C829</f>
        <v>249</v>
      </c>
      <c s="293">
        <f>Y141-Z141</f>
        <v>0</v>
      </c>
      <c s="297"/>
    </row>
    <row customHeight="1" ht="17.25">
      <c s="76">
        <v>21206</v>
      </c>
      <c s="92" t="s">
        <v>1635</v>
      </c>
      <c s="331"/>
      <c s="293">
        <f>SUM(E142:G142,I142:X142)</f>
        <v>0</v>
      </c>
      <c s="331"/>
      <c s="331"/>
      <c s="331"/>
      <c s="331"/>
      <c s="331"/>
      <c s="297"/>
      <c s="297"/>
      <c s="297"/>
      <c s="331"/>
      <c s="331"/>
      <c s="297"/>
      <c s="331"/>
      <c s="297"/>
      <c s="297"/>
      <c s="297"/>
      <c s="331"/>
      <c s="331"/>
      <c s="331"/>
      <c s="331"/>
      <c s="331"/>
      <c s="293">
        <f>C142+D142</f>
        <v>0</v>
      </c>
      <c s="293">
        <f>L02!C830</f>
        <v>0</v>
      </c>
      <c s="293">
        <f>Y142-Z142</f>
        <v>0</v>
      </c>
      <c s="297"/>
    </row>
    <row customHeight="1" ht="17.25">
      <c s="76">
        <v>21299</v>
      </c>
      <c s="92" t="s">
        <v>1636</v>
      </c>
      <c s="331"/>
      <c s="293">
        <f>SUM(E143:G143,I143:X143)</f>
        <v>0</v>
      </c>
      <c s="331"/>
      <c s="331"/>
      <c s="331"/>
      <c s="331"/>
      <c s="331"/>
      <c s="297"/>
      <c s="297"/>
      <c s="297"/>
      <c s="331"/>
      <c s="331"/>
      <c s="297"/>
      <c s="331"/>
      <c s="297"/>
      <c s="297"/>
      <c s="297"/>
      <c s="331"/>
      <c s="331"/>
      <c s="331"/>
      <c s="331"/>
      <c s="331"/>
      <c s="293">
        <f>C143+D143</f>
        <v>0</v>
      </c>
      <c s="293">
        <f>L02!C831</f>
        <v>0</v>
      </c>
      <c s="293">
        <f>Y143-Z143</f>
        <v>0</v>
      </c>
      <c s="297"/>
    </row>
    <row customHeight="1" ht="17.25">
      <c s="76">
        <v>213</v>
      </c>
      <c s="95" t="s">
        <v>1637</v>
      </c>
      <c s="293">
        <f>SUM(C145:C147,C149:C153)</f>
        <v>4129</v>
      </c>
      <c s="293">
        <f>SUM(D145:D147,D149:D153)</f>
        <v>10087</v>
      </c>
      <c s="293">
        <f>SUM(E145:E147,E149:E153)</f>
        <v>7624</v>
      </c>
      <c s="293">
        <f>SUM(F145:F147,F149:F153)</f>
        <v>0</v>
      </c>
      <c s="293">
        <f>SUM(G145:G147,G149:G153)</f>
        <v>1574</v>
      </c>
      <c s="293">
        <f>SUM(H145:H147,H149:H153)</f>
        <v>0</v>
      </c>
      <c s="293">
        <f>SUM(I145:I147,I149:I153)</f>
        <v>0</v>
      </c>
      <c s="293">
        <f>SUM(J145:J147,J149:J153)</f>
        <v>223</v>
      </c>
      <c s="293">
        <f>SUM(K145:K147,K149:K153)</f>
        <v>0</v>
      </c>
      <c s="293">
        <f>SUM(L145:L147,L149:L153)</f>
        <v>0</v>
      </c>
      <c s="293">
        <f>SUM(M145:M147,M149:M153)</f>
        <v>62</v>
      </c>
      <c s="293">
        <f>SUM(N145:N147,N149:N153)</f>
        <v>0</v>
      </c>
      <c s="293">
        <f>SUM(O145:O147,O149:O153)</f>
        <v>0</v>
      </c>
      <c s="293">
        <f>SUM(P145:P147,P149:P153)</f>
        <v>604</v>
      </c>
      <c s="293">
        <f>SUM(Q145:Q147,Q149:Q153)</f>
        <v>0</v>
      </c>
      <c s="293">
        <f>SUM(R145:R147,R149:R153)</f>
        <v>0</v>
      </c>
      <c s="293">
        <f>SUM(S145:S147,S149:S153)</f>
        <v>0</v>
      </c>
      <c s="293">
        <f>SUM(T145:T147,T149:T153)</f>
        <v>0</v>
      </c>
      <c s="293">
        <f>SUM(U145:U147,U149:U153)</f>
        <v>0</v>
      </c>
      <c s="293">
        <f>SUM(V145:V147,V149:V153)</f>
        <v>0</v>
      </c>
      <c s="293">
        <f>SUM(W145:W147,W149:W153)</f>
        <v>0</v>
      </c>
      <c s="293">
        <f>SUM(X145:X147,X149:X153)</f>
        <v>0</v>
      </c>
      <c s="293">
        <f>SUM(Y145:Y147,Y149:Y153)</f>
        <v>14216</v>
      </c>
      <c s="293">
        <f>SUM(Z145:Z147,Z149:Z153)</f>
        <v>13853</v>
      </c>
      <c s="293">
        <f>SUM(AA145:AA147,AA149:AA153)</f>
        <v>363</v>
      </c>
      <c s="293">
        <f>SUM(AB145:AB147,AB149:AB153)</f>
        <v>363</v>
      </c>
    </row>
    <row customHeight="1" ht="17.25">
      <c s="76">
        <v>21301</v>
      </c>
      <c s="92" t="s">
        <v>1638</v>
      </c>
      <c s="331">
        <v>1595</v>
      </c>
      <c s="293">
        <f>SUM(E145:G145,I145:X145)</f>
        <v>3060</v>
      </c>
      <c s="331">
        <v>3004</v>
      </c>
      <c s="331"/>
      <c s="331"/>
      <c s="331"/>
      <c s="331"/>
      <c s="297">
        <v>56</v>
      </c>
      <c s="297"/>
      <c s="297"/>
      <c s="331"/>
      <c s="331"/>
      <c s="297"/>
      <c s="331"/>
      <c s="297"/>
      <c s="297"/>
      <c s="297"/>
      <c s="331"/>
      <c s="331"/>
      <c s="331"/>
      <c s="331"/>
      <c s="331"/>
      <c s="293">
        <f>C145+D145</f>
        <v>4655</v>
      </c>
      <c s="293">
        <f>L02!C833</f>
        <v>4543</v>
      </c>
      <c s="293">
        <f>Y145-Z145</f>
        <v>112</v>
      </c>
      <c s="297">
        <v>112</v>
      </c>
    </row>
    <row customHeight="1" ht="17.25">
      <c s="76">
        <v>21302</v>
      </c>
      <c s="92" t="s">
        <v>1682</v>
      </c>
      <c s="331">
        <v>1001</v>
      </c>
      <c s="293">
        <f>SUM(E146:G146,I146:X146)</f>
        <v>1200</v>
      </c>
      <c s="331">
        <v>1151</v>
      </c>
      <c s="331"/>
      <c s="331"/>
      <c s="331"/>
      <c s="331"/>
      <c s="297">
        <v>49</v>
      </c>
      <c s="297"/>
      <c s="297"/>
      <c s="331"/>
      <c s="331"/>
      <c s="297"/>
      <c s="331"/>
      <c s="297"/>
      <c s="297"/>
      <c s="297"/>
      <c s="331"/>
      <c s="331"/>
      <c s="331"/>
      <c s="331"/>
      <c s="331"/>
      <c s="293">
        <f>C146+D146</f>
        <v>2201</v>
      </c>
      <c s="293">
        <f>L02!C880</f>
        <v>2182</v>
      </c>
      <c s="293">
        <f>Y146-Z146</f>
        <v>19</v>
      </c>
      <c s="297">
        <v>19</v>
      </c>
    </row>
    <row customHeight="1" ht="17.25">
      <c s="76">
        <v>21303</v>
      </c>
      <c s="92" t="s">
        <v>1709</v>
      </c>
      <c s="331">
        <v>316</v>
      </c>
      <c s="293">
        <f>SUM(E147:G147,I147:X147)</f>
        <v>1854</v>
      </c>
      <c s="331">
        <v>1381</v>
      </c>
      <c s="331"/>
      <c s="331">
        <v>338</v>
      </c>
      <c s="331"/>
      <c s="331"/>
      <c s="297">
        <v>98</v>
      </c>
      <c s="297"/>
      <c s="297"/>
      <c s="331"/>
      <c s="331"/>
      <c s="297"/>
      <c s="331">
        <v>37</v>
      </c>
      <c s="297"/>
      <c s="297"/>
      <c s="297"/>
      <c s="331"/>
      <c s="331"/>
      <c s="331"/>
      <c s="331"/>
      <c s="331"/>
      <c s="293">
        <f>C147+D147</f>
        <v>2170</v>
      </c>
      <c s="293">
        <f>L02!C911</f>
        <v>1958</v>
      </c>
      <c s="293">
        <f>Y147-Z147</f>
        <v>212</v>
      </c>
      <c s="297">
        <v>212</v>
      </c>
    </row>
    <row customHeight="1" ht="17.25">
      <c s="76">
        <v>2130331</v>
      </c>
      <c s="92" t="s">
        <v>2281</v>
      </c>
      <c s="331"/>
      <c s="293">
        <f>SUM(E148:G148,I148:X148)</f>
        <v>10</v>
      </c>
      <c s="331">
        <v>10</v>
      </c>
      <c s="331"/>
      <c s="331"/>
      <c s="331"/>
      <c s="331"/>
      <c s="297"/>
      <c s="297"/>
      <c s="297"/>
      <c s="331"/>
      <c s="331"/>
      <c s="297"/>
      <c s="331"/>
      <c s="297"/>
      <c s="297"/>
      <c s="297"/>
      <c s="331"/>
      <c s="331"/>
      <c s="331"/>
      <c s="331"/>
      <c s="331"/>
      <c s="293">
        <f>C148+D148</f>
        <v>10</v>
      </c>
      <c s="293">
        <f>L02!C932</f>
        <v>10</v>
      </c>
      <c s="293">
        <f>Y148-Z148</f>
        <v>0</v>
      </c>
      <c s="297"/>
    </row>
    <row customHeight="1" ht="17.25">
      <c s="76">
        <v>21304</v>
      </c>
      <c s="92" t="s">
        <v>1731</v>
      </c>
      <c s="331"/>
      <c s="293">
        <f>SUM(E149:G149,I149:X149)</f>
        <v>0</v>
      </c>
      <c s="331"/>
      <c s="331"/>
      <c s="331"/>
      <c s="331"/>
      <c s="331"/>
      <c s="297"/>
      <c s="297"/>
      <c s="297"/>
      <c s="331"/>
      <c s="331"/>
      <c s="297"/>
      <c s="331"/>
      <c s="297"/>
      <c s="297"/>
      <c s="297"/>
      <c s="331"/>
      <c s="331"/>
      <c s="331"/>
      <c s="331"/>
      <c s="331"/>
      <c s="293">
        <f>C149+D149</f>
        <v>0</v>
      </c>
      <c s="293">
        <f>L02!C937</f>
        <v>0</v>
      </c>
      <c s="293">
        <f>Y149-Z149</f>
        <v>0</v>
      </c>
      <c s="297"/>
    </row>
    <row customHeight="1" ht="17.25">
      <c s="76">
        <v>21305</v>
      </c>
      <c s="92" t="s">
        <v>1739</v>
      </c>
      <c s="331">
        <v>107</v>
      </c>
      <c s="293">
        <f>SUM(E150:G150,I150:X150)</f>
        <v>1726</v>
      </c>
      <c s="331">
        <v>1665</v>
      </c>
      <c s="331"/>
      <c s="331">
        <v>41</v>
      </c>
      <c s="331"/>
      <c s="331"/>
      <c s="297">
        <v>20</v>
      </c>
      <c s="297"/>
      <c s="297"/>
      <c s="331"/>
      <c s="331"/>
      <c s="297"/>
      <c s="331"/>
      <c s="297"/>
      <c s="297"/>
      <c s="297"/>
      <c s="331"/>
      <c s="331"/>
      <c s="331"/>
      <c s="331"/>
      <c s="331"/>
      <c s="293">
        <f>C150+D150</f>
        <v>1833</v>
      </c>
      <c s="293">
        <f>L02!C948</f>
        <v>1813</v>
      </c>
      <c s="293">
        <f>Y150-Z150</f>
        <v>20</v>
      </c>
      <c s="297">
        <v>20</v>
      </c>
    </row>
    <row customHeight="1" ht="17.25">
      <c s="76">
        <v>21306</v>
      </c>
      <c s="92" t="s">
        <v>1747</v>
      </c>
      <c s="331">
        <v>90</v>
      </c>
      <c s="293">
        <f>SUM(E151:G151,I151:X151)</f>
        <v>0</v>
      </c>
      <c s="331"/>
      <c s="331"/>
      <c s="331"/>
      <c s="331"/>
      <c s="331"/>
      <c s="297"/>
      <c s="297"/>
      <c s="297"/>
      <c s="331"/>
      <c s="331"/>
      <c s="297"/>
      <c s="331"/>
      <c s="297"/>
      <c s="297"/>
      <c s="297"/>
      <c s="331"/>
      <c s="331"/>
      <c s="331"/>
      <c s="331"/>
      <c s="331"/>
      <c s="293">
        <f>C151+D151</f>
        <v>90</v>
      </c>
      <c s="293">
        <f>L02!C959</f>
        <v>90</v>
      </c>
      <c s="293">
        <f>Y151-Z151</f>
        <v>0</v>
      </c>
      <c s="297"/>
    </row>
    <row customHeight="1" ht="17.25">
      <c s="76">
        <v>21307</v>
      </c>
      <c s="92" t="s">
        <v>1753</v>
      </c>
      <c s="331">
        <v>1020</v>
      </c>
      <c s="293">
        <f>SUM(E152:G152,I152:X152)</f>
        <v>2247</v>
      </c>
      <c s="331">
        <v>423</v>
      </c>
      <c s="331"/>
      <c s="331">
        <v>1195</v>
      </c>
      <c s="331"/>
      <c s="331"/>
      <c s="297"/>
      <c s="297"/>
      <c s="297"/>
      <c s="331">
        <v>62</v>
      </c>
      <c s="331"/>
      <c s="297"/>
      <c s="331">
        <v>567</v>
      </c>
      <c s="297"/>
      <c s="297"/>
      <c s="297"/>
      <c s="331"/>
      <c s="331"/>
      <c s="331"/>
      <c s="331"/>
      <c s="331"/>
      <c s="293">
        <f>C152+D152</f>
        <v>3267</v>
      </c>
      <c s="293">
        <f>L02!C966</f>
        <v>3267</v>
      </c>
      <c s="293">
        <f>Y152-Z152</f>
        <v>0</v>
      </c>
      <c s="297"/>
    </row>
    <row customHeight="1" ht="17.25">
      <c s="76">
        <v>21399</v>
      </c>
      <c s="92" t="s">
        <v>1760</v>
      </c>
      <c s="331"/>
      <c s="293">
        <f>SUM(E153:G153,I153:X153)</f>
        <v>0</v>
      </c>
      <c s="331"/>
      <c s="331"/>
      <c s="331"/>
      <c s="331"/>
      <c s="331"/>
      <c s="297"/>
      <c s="297"/>
      <c s="297"/>
      <c s="331"/>
      <c s="331"/>
      <c s="297"/>
      <c s="331"/>
      <c s="297"/>
      <c s="297"/>
      <c s="297"/>
      <c s="331"/>
      <c s="331"/>
      <c s="331"/>
      <c s="331"/>
      <c s="331"/>
      <c s="293">
        <f>C153+D153</f>
        <v>0</v>
      </c>
      <c s="293">
        <f>L02!C973</f>
        <v>0</v>
      </c>
      <c s="293">
        <f>Y153-Z153</f>
        <v>0</v>
      </c>
      <c s="297"/>
    </row>
    <row customHeight="1" ht="17.25">
      <c s="76">
        <v>214</v>
      </c>
      <c s="95" t="s">
        <v>1761</v>
      </c>
      <c s="293">
        <f>SUM(C155:C160)</f>
        <v>435</v>
      </c>
      <c s="293">
        <f>SUM(D155:D160)</f>
        <v>760</v>
      </c>
      <c s="293">
        <f>SUM(E155:E160)</f>
        <v>351</v>
      </c>
      <c s="293">
        <f>SUM(F155:F160)</f>
        <v>0</v>
      </c>
      <c s="293">
        <f>SUM(G155:G160)</f>
        <v>380</v>
      </c>
      <c s="293">
        <f>SUM(H155:H160)</f>
        <v>0</v>
      </c>
      <c s="293">
        <f>SUM(I155:I160)</f>
        <v>0</v>
      </c>
      <c s="293">
        <f>SUM(J155:J160)</f>
        <v>29</v>
      </c>
      <c s="293">
        <f>SUM(K155:K160)</f>
        <v>0</v>
      </c>
      <c s="293">
        <f>SUM(L155:L160)</f>
        <v>0</v>
      </c>
      <c s="293">
        <f>SUM(M155:M160)</f>
        <v>0</v>
      </c>
      <c s="293">
        <f>SUM(N155:N160)</f>
        <v>0</v>
      </c>
      <c s="293">
        <f>SUM(O155:O160)</f>
        <v>0</v>
      </c>
      <c s="293">
        <f>SUM(P155:P160)</f>
        <v>0</v>
      </c>
      <c s="293">
        <f>SUM(Q155:Q160)</f>
        <v>0</v>
      </c>
      <c s="293">
        <f>SUM(R155:R160)</f>
        <v>0</v>
      </c>
      <c s="293">
        <f>SUM(S155:S160)</f>
        <v>0</v>
      </c>
      <c s="293">
        <f>SUM(T155:T160)</f>
        <v>0</v>
      </c>
      <c s="293">
        <f>SUM(U155:U160)</f>
        <v>0</v>
      </c>
      <c s="293">
        <f>SUM(V155:V160)</f>
        <v>0</v>
      </c>
      <c s="293">
        <f>SUM(W155:W160)</f>
        <v>0</v>
      </c>
      <c s="293">
        <f>SUM(X155:X160)</f>
        <v>0</v>
      </c>
      <c s="293">
        <f>SUM(Y155:Y160)</f>
        <v>1195</v>
      </c>
      <c s="293">
        <f>SUM(Z155:Z160)</f>
        <v>1150</v>
      </c>
      <c s="293">
        <f>SUM(AA155:AA160)</f>
        <v>45</v>
      </c>
      <c s="293">
        <f>SUM(AB155:AB160)</f>
        <v>45</v>
      </c>
    </row>
    <row customHeight="1" ht="17.25">
      <c s="76">
        <v>21401</v>
      </c>
      <c s="92" t="s">
        <v>1762</v>
      </c>
      <c s="331">
        <v>435</v>
      </c>
      <c s="293">
        <f>SUM(E155:G155,I155:X155)</f>
        <v>760</v>
      </c>
      <c s="331">
        <v>351</v>
      </c>
      <c s="331"/>
      <c s="331">
        <v>380</v>
      </c>
      <c s="331"/>
      <c s="331"/>
      <c s="297">
        <v>29</v>
      </c>
      <c s="297"/>
      <c s="297"/>
      <c s="331"/>
      <c s="331"/>
      <c s="297"/>
      <c s="331"/>
      <c s="297"/>
      <c s="297"/>
      <c s="297"/>
      <c s="331"/>
      <c s="331"/>
      <c s="331"/>
      <c s="331"/>
      <c s="331"/>
      <c s="293">
        <f>C155+D155</f>
        <v>1195</v>
      </c>
      <c s="293">
        <f>L02!C975</f>
        <v>1150</v>
      </c>
      <c s="293">
        <f>Y155-Z155</f>
        <v>45</v>
      </c>
      <c s="297">
        <v>45</v>
      </c>
    </row>
    <row customHeight="1" ht="17.25">
      <c s="76">
        <v>21402</v>
      </c>
      <c s="92" t="s">
        <v>1791</v>
      </c>
      <c s="331"/>
      <c s="293">
        <f>SUM(E156:G156,I156:X156)</f>
        <v>0</v>
      </c>
      <c s="331"/>
      <c s="331"/>
      <c s="331"/>
      <c s="331"/>
      <c s="331"/>
      <c s="297"/>
      <c s="297"/>
      <c s="297"/>
      <c s="331"/>
      <c s="331"/>
      <c s="297"/>
      <c s="331"/>
      <c s="297"/>
      <c s="297"/>
      <c s="297"/>
      <c s="331"/>
      <c s="331"/>
      <c s="331"/>
      <c s="331"/>
      <c s="331"/>
      <c s="293">
        <f>C156+D156</f>
        <v>0</v>
      </c>
      <c s="293">
        <f>L02!C1007</f>
        <v>0</v>
      </c>
      <c s="293">
        <f>Y156-Z156</f>
        <v>0</v>
      </c>
      <c s="297"/>
    </row>
    <row customHeight="1" ht="17.25">
      <c s="76">
        <v>21403</v>
      </c>
      <c s="92" t="s">
        <v>1797</v>
      </c>
      <c s="331"/>
      <c s="293">
        <f>SUM(E157:G157,I157:X157)</f>
        <v>0</v>
      </c>
      <c s="331"/>
      <c s="331"/>
      <c s="331"/>
      <c s="331"/>
      <c s="331"/>
      <c s="297"/>
      <c s="297"/>
      <c s="297"/>
      <c s="331"/>
      <c s="331"/>
      <c s="297"/>
      <c s="331"/>
      <c s="297"/>
      <c s="297"/>
      <c s="297"/>
      <c s="331"/>
      <c s="331"/>
      <c s="331"/>
      <c s="331"/>
      <c s="331"/>
      <c s="293">
        <f>C157+D157</f>
        <v>0</v>
      </c>
      <c s="293">
        <f>L02!C1016</f>
        <v>0</v>
      </c>
      <c s="293">
        <f>Y157-Z157</f>
        <v>0</v>
      </c>
      <c s="297"/>
    </row>
    <row customHeight="1" ht="17.25">
      <c s="76">
        <v>21404</v>
      </c>
      <c s="92" t="s">
        <v>1805</v>
      </c>
      <c s="331"/>
      <c s="293">
        <f>SUM(E158:G158,I158:X158)</f>
        <v>0</v>
      </c>
      <c s="331"/>
      <c s="331"/>
      <c s="331"/>
      <c s="331"/>
      <c s="331"/>
      <c s="297"/>
      <c s="297"/>
      <c s="297"/>
      <c s="331"/>
      <c s="331"/>
      <c s="297"/>
      <c s="331"/>
      <c s="297"/>
      <c s="297"/>
      <c s="297"/>
      <c s="331"/>
      <c s="331"/>
      <c s="331"/>
      <c s="331"/>
      <c s="331"/>
      <c s="293">
        <f>C158+D158</f>
        <v>0</v>
      </c>
      <c s="293">
        <f>L02!C1027</f>
        <v>0</v>
      </c>
      <c s="293">
        <f>Y158-Z158</f>
        <v>0</v>
      </c>
      <c s="297"/>
    </row>
    <row customHeight="1" ht="17.25">
      <c s="76">
        <v>21405</v>
      </c>
      <c s="92" t="s">
        <v>1810</v>
      </c>
      <c s="331"/>
      <c s="293">
        <f>SUM(E159:G159,I159:X159)</f>
        <v>0</v>
      </c>
      <c s="331"/>
      <c s="331"/>
      <c s="331"/>
      <c s="331"/>
      <c s="331"/>
      <c s="297"/>
      <c s="297"/>
      <c s="297"/>
      <c s="331"/>
      <c s="331"/>
      <c s="297"/>
      <c s="331"/>
      <c s="297"/>
      <c s="297"/>
      <c s="297"/>
      <c s="331"/>
      <c s="331"/>
      <c s="331"/>
      <c s="331"/>
      <c s="331"/>
      <c s="293">
        <f>C159+D159</f>
        <v>0</v>
      </c>
      <c s="293">
        <f>L02!C1032</f>
        <v>0</v>
      </c>
      <c s="293">
        <f>Y159-Z159</f>
        <v>0</v>
      </c>
      <c s="297"/>
    </row>
    <row customHeight="1" ht="17.25">
      <c s="76">
        <v>21499</v>
      </c>
      <c s="92" t="s">
        <v>2282</v>
      </c>
      <c s="331"/>
      <c s="293">
        <f>SUM(E160:G160,I160:X160)</f>
        <v>0</v>
      </c>
      <c s="331"/>
      <c s="331"/>
      <c s="331"/>
      <c s="331"/>
      <c s="331"/>
      <c s="297"/>
      <c s="297"/>
      <c s="297"/>
      <c s="331"/>
      <c s="331"/>
      <c s="297"/>
      <c s="331"/>
      <c s="297"/>
      <c s="297"/>
      <c s="297"/>
      <c s="331"/>
      <c s="331"/>
      <c s="331"/>
      <c s="331"/>
      <c s="331"/>
      <c s="293">
        <f>C160+D160</f>
        <v>0</v>
      </c>
      <c s="293">
        <f>L02!C1039</f>
        <v>0</v>
      </c>
      <c s="293">
        <f>Y160-Z160</f>
        <v>0</v>
      </c>
      <c s="297"/>
    </row>
    <row customHeight="1" ht="17.25">
      <c s="76">
        <v>215</v>
      </c>
      <c s="95" t="s">
        <v>1817</v>
      </c>
      <c s="293">
        <f>SUM(C162:C165,C167:C171)</f>
        <v>133</v>
      </c>
      <c s="293">
        <f>SUM(D162:D165,D167:D171)</f>
        <v>936</v>
      </c>
      <c s="293">
        <f>SUM(E162:E165,E167:E171)</f>
        <v>183</v>
      </c>
      <c s="293">
        <f>SUM(F162:F165,F167:F171)</f>
        <v>0</v>
      </c>
      <c s="293">
        <f>SUM(G162:G165,G167:G171)</f>
        <v>552</v>
      </c>
      <c s="293">
        <f>SUM(H162:H165,H167:H171)</f>
        <v>0</v>
      </c>
      <c s="293">
        <f>SUM(I162:I165,I167:I171)</f>
        <v>0</v>
      </c>
      <c s="293">
        <f>SUM(J162:J165,J167:J171)</f>
        <v>33</v>
      </c>
      <c s="293">
        <f>SUM(K162:K165,K167:K171)</f>
        <v>0</v>
      </c>
      <c s="293">
        <f>SUM(L162:L165,L167:L171)</f>
        <v>0</v>
      </c>
      <c s="293">
        <f>SUM(M162:M165,M167:M171)</f>
        <v>0</v>
      </c>
      <c s="293">
        <f>SUM(N162:N165,N167:N171)</f>
        <v>0</v>
      </c>
      <c s="293">
        <f>SUM(O162:O165,O167:O171)</f>
        <v>0</v>
      </c>
      <c s="293">
        <f>SUM(P162:P165,P167:P171)</f>
        <v>168</v>
      </c>
      <c s="293">
        <f>SUM(Q162:Q165,Q167:Q171)</f>
        <v>0</v>
      </c>
      <c s="293">
        <f>SUM(R162:R165,R167:R171)</f>
        <v>0</v>
      </c>
      <c s="293">
        <f>SUM(S162:S165,S167:S171)</f>
        <v>0</v>
      </c>
      <c s="293">
        <f>SUM(T162:T165,T167:T171)</f>
        <v>0</v>
      </c>
      <c s="293">
        <f>SUM(U162:U165,U167:U171)</f>
        <v>0</v>
      </c>
      <c s="293">
        <f>SUM(V162:V165,V167:V171)</f>
        <v>0</v>
      </c>
      <c s="293">
        <f>SUM(W162:W165,W167:W171)</f>
        <v>0</v>
      </c>
      <c s="293">
        <f>SUM(X162:X165,X167:X171)</f>
        <v>0</v>
      </c>
      <c s="293">
        <f>SUM(Y162:Y165,Y167:Y171)</f>
        <v>1069</v>
      </c>
      <c s="293">
        <f>SUM(Z162:Z165,Z167:Z171)</f>
        <v>1001</v>
      </c>
      <c s="293">
        <f>SUM(AA162:AA165,AA167:AA171)</f>
        <v>68</v>
      </c>
      <c s="293">
        <f>SUM(AB162:AB165,AB167:AB171)</f>
        <v>68</v>
      </c>
    </row>
    <row customHeight="1" ht="17.25">
      <c s="76">
        <v>21501</v>
      </c>
      <c s="92" t="s">
        <v>1818</v>
      </c>
      <c s="331"/>
      <c s="293">
        <f>SUM(E162:G162,I162:X162)</f>
        <v>0</v>
      </c>
      <c s="331"/>
      <c s="331"/>
      <c s="331"/>
      <c s="331"/>
      <c s="331"/>
      <c s="297"/>
      <c s="297"/>
      <c s="297"/>
      <c s="331"/>
      <c s="331"/>
      <c s="297"/>
      <c s="331"/>
      <c s="297"/>
      <c s="297"/>
      <c s="297"/>
      <c s="331"/>
      <c s="331"/>
      <c s="331"/>
      <c s="331"/>
      <c s="331"/>
      <c s="293">
        <f>C162+D162</f>
        <v>0</v>
      </c>
      <c s="293">
        <f>L02!C1043</f>
        <v>0</v>
      </c>
      <c s="293">
        <f>Y162-Z162</f>
        <v>0</v>
      </c>
      <c s="297"/>
    </row>
    <row customHeight="1" ht="17.25">
      <c s="76">
        <v>21502</v>
      </c>
      <c s="92" t="s">
        <v>1825</v>
      </c>
      <c s="331">
        <v>1</v>
      </c>
      <c s="293">
        <f>SUM(E163:G163,I163:X163)</f>
        <v>41</v>
      </c>
      <c s="331"/>
      <c s="331"/>
      <c s="331">
        <v>38</v>
      </c>
      <c s="331"/>
      <c s="331"/>
      <c s="297"/>
      <c s="297"/>
      <c s="297"/>
      <c s="331"/>
      <c s="331"/>
      <c s="297"/>
      <c s="331">
        <v>3</v>
      </c>
      <c s="297"/>
      <c s="297"/>
      <c s="297"/>
      <c s="331"/>
      <c s="331"/>
      <c s="331"/>
      <c s="331"/>
      <c s="331"/>
      <c s="293">
        <f>C163+D163</f>
        <v>42</v>
      </c>
      <c s="293">
        <f>L02!C1053</f>
        <v>42</v>
      </c>
      <c s="293">
        <f>Y163-Z163</f>
        <v>0</v>
      </c>
      <c s="297"/>
    </row>
    <row customHeight="1" ht="17.25">
      <c s="76">
        <v>21503</v>
      </c>
      <c s="92" t="s">
        <v>1838</v>
      </c>
      <c s="331"/>
      <c s="293">
        <f>SUM(E164:G164,I164:X164)</f>
        <v>0</v>
      </c>
      <c s="331"/>
      <c s="331"/>
      <c s="331"/>
      <c s="331"/>
      <c s="331"/>
      <c s="297"/>
      <c s="297"/>
      <c s="297"/>
      <c s="331"/>
      <c s="331"/>
      <c s="297"/>
      <c s="331"/>
      <c s="297"/>
      <c s="297"/>
      <c s="297"/>
      <c s="331"/>
      <c s="331"/>
      <c s="331"/>
      <c s="331"/>
      <c s="331"/>
      <c s="293">
        <f>C164+D164</f>
        <v>0</v>
      </c>
      <c s="293">
        <f>L02!C1069</f>
        <v>0</v>
      </c>
      <c s="293">
        <f>Y164-Z164</f>
        <v>0</v>
      </c>
      <c s="297"/>
    </row>
    <row customHeight="1" ht="17.25">
      <c s="76">
        <v>21504</v>
      </c>
      <c s="92" t="s">
        <v>1840</v>
      </c>
      <c s="331"/>
      <c s="293">
        <f>SUM(E165:G165,I165:X165)</f>
        <v>0</v>
      </c>
      <c s="331"/>
      <c s="331"/>
      <c s="331"/>
      <c s="331"/>
      <c s="331"/>
      <c s="297"/>
      <c s="297"/>
      <c s="297"/>
      <c s="331"/>
      <c s="331"/>
      <c s="297"/>
      <c s="331"/>
      <c s="297"/>
      <c s="297"/>
      <c s="297"/>
      <c s="331"/>
      <c s="331"/>
      <c s="331"/>
      <c s="331"/>
      <c s="331"/>
      <c s="293">
        <f>C165+D165</f>
        <v>0</v>
      </c>
      <c s="293">
        <f>L02!C1074</f>
        <v>0</v>
      </c>
      <c s="293">
        <f>Y165-Z165</f>
        <v>0</v>
      </c>
      <c s="297"/>
    </row>
    <row customHeight="1" ht="17.25">
      <c s="76">
        <v>2150416</v>
      </c>
      <c s="92" t="s">
        <v>2283</v>
      </c>
      <c s="331"/>
      <c s="293">
        <f>SUM(E166:G166,I166:X166)</f>
        <v>0</v>
      </c>
      <c s="331"/>
      <c s="331"/>
      <c s="331"/>
      <c s="331"/>
      <c s="331"/>
      <c s="297"/>
      <c s="297"/>
      <c s="297"/>
      <c s="331"/>
      <c s="331"/>
      <c s="297"/>
      <c s="331"/>
      <c s="297"/>
      <c s="297"/>
      <c s="297"/>
      <c s="331"/>
      <c s="331"/>
      <c s="331"/>
      <c s="331"/>
      <c s="331"/>
      <c s="293">
        <f>C166+D166</f>
        <v>0</v>
      </c>
      <c s="293">
        <f>L02!C1085</f>
        <v>0</v>
      </c>
      <c s="293">
        <f>Y166-Z166</f>
        <v>0</v>
      </c>
      <c s="297"/>
    </row>
    <row customHeight="1" ht="17.25">
      <c s="76">
        <v>21505</v>
      </c>
      <c s="92" t="s">
        <v>1852</v>
      </c>
      <c s="331"/>
      <c s="293">
        <f>SUM(E167:G167,I167:X167)</f>
        <v>0</v>
      </c>
      <c s="331"/>
      <c s="331"/>
      <c s="331"/>
      <c s="331"/>
      <c s="331"/>
      <c s="297"/>
      <c s="297"/>
      <c s="297"/>
      <c s="331"/>
      <c s="331"/>
      <c s="297"/>
      <c s="331"/>
      <c s="297"/>
      <c s="297"/>
      <c s="297"/>
      <c s="331"/>
      <c s="331"/>
      <c s="331"/>
      <c s="331"/>
      <c s="331"/>
      <c s="293">
        <f>C167+D167</f>
        <v>0</v>
      </c>
      <c s="293">
        <f>L02!C1090</f>
        <v>0</v>
      </c>
      <c s="293">
        <f>Y167-Z167</f>
        <v>0</v>
      </c>
      <c s="297"/>
    </row>
    <row customHeight="1" ht="17.25">
      <c s="76">
        <v>21506</v>
      </c>
      <c s="92" t="s">
        <v>1863</v>
      </c>
      <c s="331">
        <v>60</v>
      </c>
      <c s="293">
        <f>SUM(E168:G168,I168:X168)</f>
        <v>171</v>
      </c>
      <c s="331">
        <v>1</v>
      </c>
      <c s="331"/>
      <c s="331">
        <v>103</v>
      </c>
      <c s="331"/>
      <c s="331"/>
      <c s="297">
        <v>3</v>
      </c>
      <c s="297"/>
      <c s="297"/>
      <c s="331"/>
      <c s="331"/>
      <c s="297"/>
      <c s="331">
        <v>64</v>
      </c>
      <c s="297"/>
      <c s="297"/>
      <c s="297"/>
      <c s="331"/>
      <c s="331"/>
      <c s="331"/>
      <c s="331"/>
      <c s="331"/>
      <c s="293">
        <f>C168+D168</f>
        <v>231</v>
      </c>
      <c s="293">
        <f>L02!C1105</f>
        <v>231</v>
      </c>
      <c s="293">
        <f>Y168-Z168</f>
        <v>0</v>
      </c>
      <c s="297"/>
    </row>
    <row customHeight="1" ht="17.25">
      <c s="76">
        <v>21507</v>
      </c>
      <c s="92" t="s">
        <v>1869</v>
      </c>
      <c s="331"/>
      <c s="293">
        <f>SUM(E169:G169,I169:X169)</f>
        <v>0</v>
      </c>
      <c s="331"/>
      <c s="331"/>
      <c s="331"/>
      <c s="331"/>
      <c s="331"/>
      <c s="297"/>
      <c s="297"/>
      <c s="297"/>
      <c s="331"/>
      <c s="331"/>
      <c s="297"/>
      <c s="331"/>
      <c s="297"/>
      <c s="297"/>
      <c s="297"/>
      <c s="331"/>
      <c s="331"/>
      <c s="331"/>
      <c s="331"/>
      <c s="331"/>
      <c s="293">
        <f>C169+D169</f>
        <v>0</v>
      </c>
      <c s="293">
        <f>L02!C1114</f>
        <v>0</v>
      </c>
      <c s="293">
        <f>Y169-Z169</f>
        <v>0</v>
      </c>
      <c s="297"/>
    </row>
    <row customHeight="1" ht="17.25">
      <c s="76">
        <v>21508</v>
      </c>
      <c s="92" t="s">
        <v>1873</v>
      </c>
      <c s="331">
        <v>72</v>
      </c>
      <c s="293">
        <f>SUM(E170:G170,I170:X170)</f>
        <v>609</v>
      </c>
      <c s="331">
        <v>97</v>
      </c>
      <c s="331"/>
      <c s="331">
        <v>411</v>
      </c>
      <c s="331"/>
      <c s="331"/>
      <c s="297"/>
      <c s="297"/>
      <c s="297"/>
      <c s="331"/>
      <c s="331"/>
      <c s="297"/>
      <c s="331">
        <v>101</v>
      </c>
      <c s="297"/>
      <c s="297"/>
      <c s="297"/>
      <c s="331"/>
      <c s="331"/>
      <c s="331"/>
      <c s="331"/>
      <c s="331"/>
      <c s="293">
        <f>C170+D170</f>
        <v>681</v>
      </c>
      <c s="293">
        <f>L02!C1121</f>
        <v>676</v>
      </c>
      <c s="293">
        <f>Y170-Z170</f>
        <v>5</v>
      </c>
      <c s="297">
        <v>5</v>
      </c>
    </row>
    <row customHeight="1" ht="17.25">
      <c s="76">
        <v>21599</v>
      </c>
      <c s="92" t="s">
        <v>2284</v>
      </c>
      <c s="331"/>
      <c s="293">
        <f>SUM(E171:G171,I171:X171)</f>
        <v>115</v>
      </c>
      <c s="331">
        <v>85</v>
      </c>
      <c s="331"/>
      <c s="331"/>
      <c s="331"/>
      <c s="331"/>
      <c s="297">
        <v>30</v>
      </c>
      <c s="297"/>
      <c s="297"/>
      <c s="331"/>
      <c s="331"/>
      <c s="297"/>
      <c s="331"/>
      <c s="297"/>
      <c s="297"/>
      <c s="297"/>
      <c s="331"/>
      <c s="331"/>
      <c s="331"/>
      <c s="331"/>
      <c s="331"/>
      <c s="293">
        <f>C171+D171</f>
        <v>115</v>
      </c>
      <c s="293">
        <f>L02!C1128</f>
        <v>52</v>
      </c>
      <c s="293">
        <f>Y171-Z171</f>
        <v>63</v>
      </c>
      <c s="297">
        <v>63</v>
      </c>
    </row>
    <row customHeight="1" ht="17.25">
      <c s="76">
        <v>216</v>
      </c>
      <c s="95" t="s">
        <v>1884</v>
      </c>
      <c s="293">
        <f>SUM(C173:C176)</f>
        <v>201</v>
      </c>
      <c s="293">
        <f>SUM(D173:D176)</f>
        <v>1293</v>
      </c>
      <c s="293">
        <f>SUM(E173:E176)</f>
        <v>1136</v>
      </c>
      <c s="293">
        <f>SUM(F173:F176)</f>
        <v>0</v>
      </c>
      <c s="293">
        <f>SUM(G173:G176)</f>
        <v>97</v>
      </c>
      <c s="293">
        <f>SUM(H173:H176)</f>
        <v>0</v>
      </c>
      <c s="293">
        <f>SUM(I173:I176)</f>
        <v>0</v>
      </c>
      <c s="293">
        <f>SUM(J173:J176)</f>
        <v>54</v>
      </c>
      <c s="293">
        <f>SUM(K173:K176)</f>
        <v>0</v>
      </c>
      <c s="293">
        <f>SUM(L173:L176)</f>
        <v>0</v>
      </c>
      <c s="293">
        <f>SUM(M173:M176)</f>
        <v>0</v>
      </c>
      <c s="293">
        <f>SUM(N173:N176)</f>
        <v>0</v>
      </c>
      <c s="293">
        <f>SUM(O173:O176)</f>
        <v>0</v>
      </c>
      <c s="293">
        <f>SUM(P173:P176)</f>
        <v>6</v>
      </c>
      <c s="293">
        <f>SUM(Q173:Q176)</f>
        <v>0</v>
      </c>
      <c s="293">
        <f>SUM(R173:R176)</f>
        <v>0</v>
      </c>
      <c s="293">
        <f>SUM(S173:S176)</f>
        <v>0</v>
      </c>
      <c s="293">
        <f>SUM(T173:T176)</f>
        <v>0</v>
      </c>
      <c s="293">
        <f>SUM(U173:U176)</f>
        <v>0</v>
      </c>
      <c s="293">
        <f>SUM(V173:V176)</f>
        <v>0</v>
      </c>
      <c s="293">
        <f>SUM(W173:W176)</f>
        <v>0</v>
      </c>
      <c s="293">
        <f>SUM(X173:X176)</f>
        <v>0</v>
      </c>
      <c s="293">
        <f>SUM(Y173:Y176)</f>
        <v>1494</v>
      </c>
      <c s="293">
        <f>SUM(Z173:Z176)</f>
        <v>1455</v>
      </c>
      <c s="293">
        <f>SUM(AA173:AA176)</f>
        <v>39</v>
      </c>
      <c s="293">
        <f>SUM(AB173:AB176)</f>
        <v>39</v>
      </c>
    </row>
    <row customHeight="1" ht="17.25">
      <c s="76">
        <v>21602</v>
      </c>
      <c s="92" t="s">
        <v>1885</v>
      </c>
      <c s="331">
        <v>54</v>
      </c>
      <c s="293">
        <f>SUM(E173:G173,I173:X173)</f>
        <v>1196</v>
      </c>
      <c s="331">
        <v>1100</v>
      </c>
      <c s="331"/>
      <c s="331">
        <v>54</v>
      </c>
      <c s="331"/>
      <c s="331"/>
      <c s="297">
        <v>37</v>
      </c>
      <c s="297"/>
      <c s="297"/>
      <c s="331"/>
      <c s="331"/>
      <c s="297"/>
      <c s="331">
        <v>5</v>
      </c>
      <c s="297"/>
      <c s="297"/>
      <c s="297"/>
      <c s="331"/>
      <c s="331"/>
      <c s="331"/>
      <c s="331"/>
      <c s="331"/>
      <c s="293">
        <f>C173+D173</f>
        <v>1250</v>
      </c>
      <c s="293">
        <f>L02!C1136</f>
        <v>1225</v>
      </c>
      <c s="293">
        <f>Y173-Z173</f>
        <v>25</v>
      </c>
      <c s="297">
        <v>25</v>
      </c>
    </row>
    <row customHeight="1" ht="17.25">
      <c s="76">
        <v>21605</v>
      </c>
      <c s="92" t="s">
        <v>1904</v>
      </c>
      <c s="331">
        <v>94</v>
      </c>
      <c s="293">
        <f>SUM(E174:G174,I174:X174)</f>
        <v>46</v>
      </c>
      <c s="331">
        <v>2</v>
      </c>
      <c s="331"/>
      <c s="331">
        <v>43</v>
      </c>
      <c s="331"/>
      <c s="331"/>
      <c s="297"/>
      <c s="297"/>
      <c s="297"/>
      <c s="331"/>
      <c s="331"/>
      <c s="297"/>
      <c s="331">
        <v>1</v>
      </c>
      <c s="297"/>
      <c s="297"/>
      <c s="297"/>
      <c s="331"/>
      <c s="331"/>
      <c s="331"/>
      <c s="331"/>
      <c s="331"/>
      <c s="293">
        <f>C174+D174</f>
        <v>140</v>
      </c>
      <c s="293">
        <f>L02!C1159</f>
        <v>128</v>
      </c>
      <c s="293">
        <f>Y174-Z174</f>
        <v>12</v>
      </c>
      <c s="297">
        <v>12</v>
      </c>
    </row>
    <row customHeight="1" ht="17.25">
      <c s="76">
        <v>21606</v>
      </c>
      <c s="92" t="s">
        <v>1908</v>
      </c>
      <c s="331">
        <v>53</v>
      </c>
      <c s="293">
        <f>SUM(E175:G175,I175:X175)</f>
        <v>35</v>
      </c>
      <c s="331">
        <v>18</v>
      </c>
      <c s="331"/>
      <c s="331"/>
      <c s="331"/>
      <c s="331"/>
      <c s="297">
        <v>17</v>
      </c>
      <c s="297"/>
      <c s="297"/>
      <c s="331"/>
      <c s="331"/>
      <c s="297"/>
      <c s="331"/>
      <c s="297"/>
      <c s="297"/>
      <c s="297"/>
      <c s="331"/>
      <c s="331"/>
      <c s="331"/>
      <c s="331"/>
      <c s="331"/>
      <c s="293">
        <f>C175+D175</f>
        <v>88</v>
      </c>
      <c s="293">
        <f>L02!C1166</f>
        <v>86</v>
      </c>
      <c s="293">
        <f>Y175-Z175</f>
        <v>2</v>
      </c>
      <c s="297">
        <v>2</v>
      </c>
    </row>
    <row customHeight="1" ht="17.25">
      <c s="76">
        <v>21699</v>
      </c>
      <c s="92" t="s">
        <v>2285</v>
      </c>
      <c s="331"/>
      <c s="293">
        <f>SUM(E176:G176,I176:X176)</f>
        <v>16</v>
      </c>
      <c s="331">
        <v>16</v>
      </c>
      <c s="331"/>
      <c s="331"/>
      <c s="331"/>
      <c s="331"/>
      <c s="297"/>
      <c s="297"/>
      <c s="297"/>
      <c s="331"/>
      <c s="331"/>
      <c s="297"/>
      <c s="331"/>
      <c s="297"/>
      <c s="297"/>
      <c s="297"/>
      <c s="331"/>
      <c s="331"/>
      <c s="331"/>
      <c s="331"/>
      <c s="331"/>
      <c s="293">
        <f>C176+D176</f>
        <v>16</v>
      </c>
      <c s="293">
        <f>L02!C1172</f>
        <v>16</v>
      </c>
      <c s="293">
        <f>Y176-Z176</f>
        <v>0</v>
      </c>
      <c s="297"/>
    </row>
    <row customHeight="1" ht="17.25">
      <c s="76">
        <v>217</v>
      </c>
      <c s="95" t="s">
        <v>1914</v>
      </c>
      <c s="293">
        <f>SUM(C178:C183)</f>
        <v>0</v>
      </c>
      <c s="293">
        <f>SUM(D178:D183)</f>
        <v>110</v>
      </c>
      <c s="293">
        <f>SUM(E178:E183)</f>
        <v>110</v>
      </c>
      <c s="293">
        <f>SUM(F178:F183)</f>
        <v>0</v>
      </c>
      <c s="293">
        <f>SUM(G178:G183)</f>
        <v>0</v>
      </c>
      <c s="293">
        <f>SUM(H178:H183)</f>
        <v>0</v>
      </c>
      <c s="293">
        <f>SUM(I178:I183)</f>
        <v>0</v>
      </c>
      <c s="293">
        <f>SUM(J178:J183)</f>
        <v>0</v>
      </c>
      <c s="293">
        <f>SUM(K178:K183)</f>
        <v>0</v>
      </c>
      <c s="293">
        <f>SUM(L178:L183)</f>
        <v>0</v>
      </c>
      <c s="293">
        <f>SUM(M178:M183)</f>
        <v>0</v>
      </c>
      <c s="293">
        <f>SUM(N178:N183)</f>
        <v>0</v>
      </c>
      <c s="293">
        <f>SUM(O178:O183)</f>
        <v>0</v>
      </c>
      <c s="293">
        <f>SUM(P178:P183)</f>
        <v>0</v>
      </c>
      <c s="293">
        <f>SUM(Q178:Q183)</f>
        <v>0</v>
      </c>
      <c s="293">
        <f>SUM(R178:R183)</f>
        <v>0</v>
      </c>
      <c s="293">
        <f>SUM(S178:S183)</f>
        <v>0</v>
      </c>
      <c s="293">
        <f>SUM(T178:T183)</f>
        <v>0</v>
      </c>
      <c s="293">
        <f>SUM(U178:U183)</f>
        <v>0</v>
      </c>
      <c s="293">
        <f>SUM(V178:V183)</f>
        <v>0</v>
      </c>
      <c s="293">
        <f>SUM(W178:W183)</f>
        <v>0</v>
      </c>
      <c s="293">
        <f>SUM(X178:X183)</f>
        <v>0</v>
      </c>
      <c s="293">
        <f>SUM(Y178:Y183)</f>
        <v>110</v>
      </c>
      <c s="293">
        <f>SUM(Z178:Z183)</f>
        <v>110</v>
      </c>
      <c s="293">
        <f>SUM(AA178:AA183)</f>
        <v>0</v>
      </c>
      <c s="293">
        <f>SUM(AB178:AB183)</f>
        <v>0</v>
      </c>
    </row>
    <row customHeight="1" ht="17.25">
      <c s="76">
        <v>21701</v>
      </c>
      <c s="92" t="s">
        <v>1915</v>
      </c>
      <c s="331"/>
      <c s="293">
        <f>SUM(E178:G178,I178:X178)</f>
        <v>0</v>
      </c>
      <c s="331"/>
      <c s="331"/>
      <c s="331"/>
      <c s="331"/>
      <c s="331"/>
      <c s="297"/>
      <c s="297"/>
      <c s="297"/>
      <c s="331"/>
      <c s="331"/>
      <c s="297"/>
      <c s="331"/>
      <c s="297"/>
      <c s="297"/>
      <c s="297"/>
      <c s="331"/>
      <c s="331"/>
      <c s="331"/>
      <c s="331"/>
      <c s="331"/>
      <c s="293">
        <f>C178+D178</f>
        <v>0</v>
      </c>
      <c s="293">
        <f>L02!C1176</f>
        <v>0</v>
      </c>
      <c s="293">
        <f>Y178-Z178</f>
        <v>0</v>
      </c>
      <c s="297"/>
    </row>
    <row customHeight="1" ht="17.25">
      <c s="76">
        <v>21702</v>
      </c>
      <c s="92" t="s">
        <v>1918</v>
      </c>
      <c s="331"/>
      <c s="293">
        <f>SUM(E179:G179,I179:X179)</f>
        <v>0</v>
      </c>
      <c s="331"/>
      <c s="331"/>
      <c s="331"/>
      <c s="331"/>
      <c s="331"/>
      <c s="297"/>
      <c s="297"/>
      <c s="297"/>
      <c s="331"/>
      <c s="331"/>
      <c s="297"/>
      <c s="331"/>
      <c s="297"/>
      <c s="297"/>
      <c s="297"/>
      <c s="331"/>
      <c s="331"/>
      <c s="331"/>
      <c s="331"/>
      <c s="331"/>
      <c s="293">
        <f>C179+D179</f>
        <v>0</v>
      </c>
      <c s="293">
        <f>L02!C1183</f>
        <v>0</v>
      </c>
      <c s="293">
        <f>Y179-Z179</f>
        <v>0</v>
      </c>
      <c s="297"/>
    </row>
    <row customHeight="1" ht="17.25">
      <c s="76">
        <v>21703</v>
      </c>
      <c s="92" t="s">
        <v>1927</v>
      </c>
      <c s="331"/>
      <c s="293">
        <f>SUM(E180:G180,I180:X180)</f>
        <v>0</v>
      </c>
      <c s="331"/>
      <c s="331"/>
      <c s="331"/>
      <c s="331"/>
      <c s="331"/>
      <c s="297"/>
      <c s="297"/>
      <c s="297"/>
      <c s="331"/>
      <c s="331"/>
      <c s="297"/>
      <c s="331"/>
      <c s="297"/>
      <c s="297"/>
      <c s="297"/>
      <c s="331"/>
      <c s="331"/>
      <c s="331"/>
      <c s="331"/>
      <c s="331"/>
      <c s="293">
        <f>C180+D180</f>
        <v>0</v>
      </c>
      <c s="293">
        <f>L02!C1192</f>
        <v>0</v>
      </c>
      <c s="293">
        <f>Y180-Z180</f>
        <v>0</v>
      </c>
      <c s="297"/>
    </row>
    <row customHeight="1" ht="17.25">
      <c s="76">
        <v>21704</v>
      </c>
      <c s="92" t="s">
        <v>1933</v>
      </c>
      <c s="331"/>
      <c s="293">
        <f>SUM(E181:G181,I181:X181)</f>
        <v>0</v>
      </c>
      <c s="331"/>
      <c s="331"/>
      <c s="331"/>
      <c s="331"/>
      <c s="331"/>
      <c s="297"/>
      <c s="297"/>
      <c s="297"/>
      <c s="331"/>
      <c s="331"/>
      <c s="297"/>
      <c s="331"/>
      <c s="297"/>
      <c s="297"/>
      <c s="297"/>
      <c s="331"/>
      <c s="331"/>
      <c s="331"/>
      <c s="331"/>
      <c s="331"/>
      <c s="293">
        <f>C181+D181</f>
        <v>0</v>
      </c>
      <c s="293">
        <f>L02!C1198</f>
        <v>0</v>
      </c>
      <c s="293">
        <f>Y181-Z181</f>
        <v>0</v>
      </c>
      <c s="297"/>
    </row>
    <row customHeight="1" ht="17.25">
      <c s="76">
        <v>21705</v>
      </c>
      <c s="92" t="s">
        <v>1936</v>
      </c>
      <c s="331"/>
      <c s="293">
        <f>SUM(E182:G182,I182:X182)</f>
        <v>110</v>
      </c>
      <c s="331">
        <v>110</v>
      </c>
      <c s="331"/>
      <c s="331"/>
      <c s="331"/>
      <c s="331"/>
      <c s="297"/>
      <c s="297"/>
      <c s="297"/>
      <c s="331"/>
      <c s="331"/>
      <c s="297"/>
      <c s="331"/>
      <c s="297"/>
      <c s="297"/>
      <c s="297"/>
      <c s="331"/>
      <c s="331"/>
      <c s="331"/>
      <c s="331"/>
      <c s="331"/>
      <c s="293">
        <f>C182+D182</f>
        <v>110</v>
      </c>
      <c s="293">
        <f>L02!C1201</f>
        <v>110</v>
      </c>
      <c s="293">
        <f>Y182-Z182</f>
        <v>0</v>
      </c>
      <c s="297"/>
    </row>
    <row customHeight="1" ht="17.25">
      <c s="76">
        <v>21799</v>
      </c>
      <c s="92" t="s">
        <v>1940</v>
      </c>
      <c s="331"/>
      <c s="293">
        <f>SUM(E183:G183,I183:X183)</f>
        <v>0</v>
      </c>
      <c s="331"/>
      <c s="331"/>
      <c s="331"/>
      <c s="331"/>
      <c s="331"/>
      <c s="297"/>
      <c s="297"/>
      <c s="297"/>
      <c s="331"/>
      <c s="331"/>
      <c s="297"/>
      <c s="331"/>
      <c s="297"/>
      <c s="297"/>
      <c s="297"/>
      <c s="331"/>
      <c s="331"/>
      <c s="331"/>
      <c s="331"/>
      <c s="331"/>
      <c s="293">
        <f>C183+D183</f>
        <v>0</v>
      </c>
      <c s="293">
        <f>L02!C1205</f>
        <v>0</v>
      </c>
      <c s="293">
        <f>Y183-Z183</f>
        <v>0</v>
      </c>
      <c s="297"/>
    </row>
    <row customHeight="1" ht="17.25">
      <c s="76">
        <v>218</v>
      </c>
      <c s="95" t="s">
        <v>1941</v>
      </c>
      <c s="293">
        <f>SUM(C185:C192)</f>
        <v>0</v>
      </c>
      <c s="293">
        <f>SUM(D185:D192)</f>
        <v>0</v>
      </c>
      <c s="293">
        <f>SUM(E185:E192)</f>
        <v>0</v>
      </c>
      <c s="293">
        <f>SUM(F185:F192)</f>
        <v>0</v>
      </c>
      <c s="293">
        <f>SUM(G185:G192)</f>
        <v>0</v>
      </c>
      <c s="293">
        <f>SUM(H185:H192)</f>
        <v>0</v>
      </c>
      <c s="293">
        <f>SUM(I185:I192)</f>
        <v>0</v>
      </c>
      <c s="293">
        <f>SUM(J185:J192)</f>
        <v>0</v>
      </c>
      <c s="293">
        <f>SUM(K185:K192)</f>
        <v>0</v>
      </c>
      <c s="293">
        <f>SUM(L185:L192)</f>
        <v>0</v>
      </c>
      <c s="293">
        <f>SUM(M185:M192)</f>
        <v>0</v>
      </c>
      <c s="293">
        <f>SUM(N185:N192)</f>
        <v>0</v>
      </c>
      <c s="293">
        <f>SUM(O185:O192)</f>
        <v>0</v>
      </c>
      <c s="293">
        <f>SUM(P185:P192)</f>
        <v>0</v>
      </c>
      <c s="293">
        <f>SUM(Q185:Q192)</f>
        <v>0</v>
      </c>
      <c s="293">
        <f>SUM(R185:R192)</f>
        <v>0</v>
      </c>
      <c s="293">
        <f>SUM(S185:S192)</f>
        <v>0</v>
      </c>
      <c s="293">
        <f>SUM(T185:T192)</f>
        <v>0</v>
      </c>
      <c s="293">
        <f>SUM(U185:U192)</f>
        <v>0</v>
      </c>
      <c s="293">
        <f>SUM(V185:V192)</f>
        <v>0</v>
      </c>
      <c s="293">
        <f>SUM(W185:W192)</f>
        <v>0</v>
      </c>
      <c s="293">
        <f>SUM(X185:X192)</f>
        <v>0</v>
      </c>
      <c s="293">
        <f>SUM(Y185:Y192)</f>
        <v>0</v>
      </c>
      <c s="293">
        <f>SUM(Z185:Z192)</f>
        <v>0</v>
      </c>
      <c s="293">
        <f>SUM(AA185:AA192)</f>
        <v>0</v>
      </c>
      <c s="293">
        <f>SUM(AB185:AB192)</f>
        <v>0</v>
      </c>
    </row>
    <row customHeight="1" ht="17.25">
      <c s="76">
        <v>21801</v>
      </c>
      <c s="92" t="s">
        <v>1942</v>
      </c>
      <c s="331"/>
      <c s="293">
        <f>SUM(E185:G185,I185:X185)</f>
        <v>0</v>
      </c>
      <c s="331"/>
      <c s="331"/>
      <c s="331"/>
      <c s="331"/>
      <c s="331"/>
      <c s="297"/>
      <c s="297"/>
      <c s="297"/>
      <c s="331"/>
      <c s="331"/>
      <c s="297"/>
      <c s="331"/>
      <c s="297"/>
      <c s="297"/>
      <c s="297"/>
      <c s="331"/>
      <c s="331"/>
      <c s="331"/>
      <c s="331"/>
      <c s="331"/>
      <c s="293">
        <f>C185+D185</f>
        <v>0</v>
      </c>
      <c s="293">
        <f>L02!C1207</f>
        <v>0</v>
      </c>
      <c s="293">
        <f>Y185-Z185</f>
        <v>0</v>
      </c>
      <c s="297"/>
    </row>
    <row customHeight="1" ht="17.25">
      <c s="76">
        <v>21802</v>
      </c>
      <c s="92" t="s">
        <v>1945</v>
      </c>
      <c s="331"/>
      <c s="293">
        <f>SUM(E186:G186,I186:X186)</f>
        <v>0</v>
      </c>
      <c s="331"/>
      <c s="331"/>
      <c s="331"/>
      <c s="331"/>
      <c s="331"/>
      <c s="297"/>
      <c s="297"/>
      <c s="297"/>
      <c s="331"/>
      <c s="331"/>
      <c s="297"/>
      <c s="331"/>
      <c s="297"/>
      <c s="297"/>
      <c s="297"/>
      <c s="331"/>
      <c s="331"/>
      <c s="331"/>
      <c s="331"/>
      <c s="331"/>
      <c s="293">
        <f>C186+D186</f>
        <v>0</v>
      </c>
      <c s="293">
        <f>L02!C1210</f>
        <v>0</v>
      </c>
      <c s="293">
        <f>Y186-Z186</f>
        <v>0</v>
      </c>
      <c s="297"/>
    </row>
    <row customHeight="1" ht="17.25">
      <c s="76">
        <v>21803</v>
      </c>
      <c s="92" t="s">
        <v>1961</v>
      </c>
      <c s="331"/>
      <c s="293">
        <f>SUM(E187:G187,I187:X187)</f>
        <v>0</v>
      </c>
      <c s="331"/>
      <c s="331"/>
      <c s="331"/>
      <c s="331"/>
      <c s="331"/>
      <c s="297"/>
      <c s="297"/>
      <c s="297"/>
      <c s="331"/>
      <c s="331"/>
      <c s="297"/>
      <c s="331"/>
      <c s="297"/>
      <c s="297"/>
      <c s="297"/>
      <c s="331"/>
      <c s="331"/>
      <c s="331"/>
      <c s="331"/>
      <c s="331"/>
      <c s="293">
        <f>C187+D187</f>
        <v>0</v>
      </c>
      <c s="293">
        <f>L02!C1226</f>
        <v>0</v>
      </c>
      <c s="293">
        <f>Y187-Z187</f>
        <v>0</v>
      </c>
      <c s="297"/>
    </row>
    <row customHeight="1" ht="17.25">
      <c s="76">
        <v>21804</v>
      </c>
      <c s="92" t="s">
        <v>1975</v>
      </c>
      <c s="331"/>
      <c s="293">
        <f>SUM(E188:G188,I188:X188)</f>
        <v>0</v>
      </c>
      <c s="331"/>
      <c s="331"/>
      <c s="331"/>
      <c s="331"/>
      <c s="331"/>
      <c s="297"/>
      <c s="297"/>
      <c s="297"/>
      <c s="331"/>
      <c s="331"/>
      <c s="297"/>
      <c s="331"/>
      <c s="297"/>
      <c s="297"/>
      <c s="297"/>
      <c s="331"/>
      <c s="331"/>
      <c s="331"/>
      <c s="331"/>
      <c s="331"/>
      <c s="293">
        <f>C188+D188</f>
        <v>0</v>
      </c>
      <c s="293">
        <f>L02!C1240</f>
        <v>0</v>
      </c>
      <c s="293">
        <f>Y188-Z188</f>
        <v>0</v>
      </c>
      <c s="297"/>
    </row>
    <row customHeight="1" ht="17.25">
      <c s="76">
        <v>21805</v>
      </c>
      <c s="92" t="s">
        <v>1985</v>
      </c>
      <c s="331"/>
      <c s="293">
        <f>SUM(E189:G189,I189:X189)</f>
        <v>0</v>
      </c>
      <c s="331"/>
      <c s="331"/>
      <c s="331"/>
      <c s="331"/>
      <c s="331"/>
      <c s="297"/>
      <c s="297"/>
      <c s="297"/>
      <c s="331"/>
      <c s="331"/>
      <c s="297"/>
      <c s="331"/>
      <c s="297"/>
      <c s="297"/>
      <c s="297"/>
      <c s="331"/>
      <c s="331"/>
      <c s="331"/>
      <c s="331"/>
      <c s="331"/>
      <c s="293">
        <f>C189+D189</f>
        <v>0</v>
      </c>
      <c s="293">
        <f>L02!C1250</f>
        <v>0</v>
      </c>
      <c s="293">
        <f>Y189-Z189</f>
        <v>0</v>
      </c>
      <c s="297"/>
    </row>
    <row customHeight="1" ht="17.25">
      <c s="76">
        <v>21806</v>
      </c>
      <c s="92" t="s">
        <v>1989</v>
      </c>
      <c s="331"/>
      <c s="293">
        <f>SUM(E190:G190,I190:X190)</f>
        <v>0</v>
      </c>
      <c s="331"/>
      <c s="331"/>
      <c s="331"/>
      <c s="331"/>
      <c s="331"/>
      <c s="297"/>
      <c s="297"/>
      <c s="297"/>
      <c s="331"/>
      <c s="331"/>
      <c s="297"/>
      <c s="331"/>
      <c s="297"/>
      <c s="297"/>
      <c s="297"/>
      <c s="331"/>
      <c s="331"/>
      <c s="331"/>
      <c s="331"/>
      <c s="331"/>
      <c s="293">
        <f>C190+D190</f>
        <v>0</v>
      </c>
      <c s="293">
        <f>L02!C1255</f>
        <v>0</v>
      </c>
      <c s="293">
        <f>Y190-Z190</f>
        <v>0</v>
      </c>
      <c s="297"/>
    </row>
    <row customHeight="1" ht="17.25">
      <c s="76">
        <v>21807</v>
      </c>
      <c s="92" t="s">
        <v>2000</v>
      </c>
      <c s="331"/>
      <c s="293">
        <f>SUM(E191:G191,I191:X191)</f>
        <v>0</v>
      </c>
      <c s="331"/>
      <c s="331"/>
      <c s="331"/>
      <c s="331"/>
      <c s="331"/>
      <c s="297"/>
      <c s="297"/>
      <c s="297"/>
      <c s="331"/>
      <c s="331"/>
      <c s="297"/>
      <c s="331"/>
      <c s="297"/>
      <c s="297"/>
      <c s="297"/>
      <c s="331"/>
      <c s="331"/>
      <c s="331"/>
      <c s="331"/>
      <c s="331"/>
      <c s="293">
        <f>C191+D191</f>
        <v>0</v>
      </c>
      <c s="293">
        <f>L02!C1266</f>
        <v>0</v>
      </c>
      <c s="293">
        <f>Y191-Z191</f>
        <v>0</v>
      </c>
      <c s="301"/>
    </row>
    <row customHeight="1" ht="17.25">
      <c s="76">
        <v>21899</v>
      </c>
      <c s="92" t="s">
        <v>2286</v>
      </c>
      <c s="331"/>
      <c s="293">
        <f>SUM(E192:G192,I192:X192)</f>
        <v>0</v>
      </c>
      <c s="331"/>
      <c s="331"/>
      <c s="331"/>
      <c s="331"/>
      <c s="331"/>
      <c s="297"/>
      <c s="297"/>
      <c s="297"/>
      <c s="331"/>
      <c s="331"/>
      <c s="297"/>
      <c s="331"/>
      <c s="297"/>
      <c s="297"/>
      <c s="297"/>
      <c s="331"/>
      <c s="331"/>
      <c s="331"/>
      <c s="331"/>
      <c s="331"/>
      <c s="293">
        <f>C192+D192</f>
        <v>0</v>
      </c>
      <c s="293">
        <f>L02!C1269</f>
        <v>0</v>
      </c>
      <c s="358">
        <f>Y192-Z192</f>
        <v>0</v>
      </c>
      <c s="297"/>
    </row>
    <row customHeight="1" ht="17.25">
      <c s="76">
        <v>220</v>
      </c>
      <c s="95" t="s">
        <v>2006</v>
      </c>
      <c s="293">
        <f>SUM(C194,C197,C199:C201)</f>
        <v>220</v>
      </c>
      <c s="293">
        <f>SUM(D194,D197,D199:D201)</f>
        <v>838</v>
      </c>
      <c s="293">
        <f>SUM(E194,E197,E199:E201)</f>
        <v>82</v>
      </c>
      <c s="293">
        <f>SUM(F194,F197,F199:F201)</f>
        <v>0</v>
      </c>
      <c s="293">
        <f>SUM(G194,G197,G199:G201)</f>
        <v>644</v>
      </c>
      <c s="293">
        <f>SUM(H194,H197,H199:H201)</f>
        <v>0</v>
      </c>
      <c s="293">
        <f>SUM(I194,I197,I199:I201)</f>
        <v>0</v>
      </c>
      <c s="293">
        <f>SUM(J194,J197,J199:J201)</f>
        <v>105</v>
      </c>
      <c s="293">
        <f>SUM(K194,K197,K199:K201)</f>
        <v>0</v>
      </c>
      <c s="293">
        <f>SUM(L194,L197,L199:L201)</f>
        <v>0</v>
      </c>
      <c s="293">
        <f>SUM(M194,M197,M199:M201)</f>
        <v>0</v>
      </c>
      <c s="293">
        <f>SUM(N194,N197,N199:N201)</f>
        <v>0</v>
      </c>
      <c s="293">
        <f>SUM(O194,O197,O199:O201)</f>
        <v>0</v>
      </c>
      <c s="293">
        <f>SUM(P194,P197,P199:P201)</f>
        <v>7</v>
      </c>
      <c s="293">
        <f>SUM(Q194,Q197,Q199:Q201)</f>
        <v>0</v>
      </c>
      <c s="293">
        <f>SUM(R194,R197,R199:R201)</f>
        <v>0</v>
      </c>
      <c s="293">
        <f>SUM(S194,S197,S199:S201)</f>
        <v>0</v>
      </c>
      <c s="293">
        <f>SUM(T194,T197,T199:T201)</f>
        <v>0</v>
      </c>
      <c s="293">
        <f>SUM(U194,U197,U199:U201)</f>
        <v>0</v>
      </c>
      <c s="293">
        <f>SUM(V194,V197,V199:V201)</f>
        <v>0</v>
      </c>
      <c s="293">
        <f>SUM(W194,W197,W199:W201)</f>
        <v>0</v>
      </c>
      <c s="293">
        <f>SUM(X194,X197,X199:X201)</f>
        <v>0</v>
      </c>
      <c s="293">
        <f>SUM(Y194,Y197,Y199:Y201)</f>
        <v>1058</v>
      </c>
      <c s="293">
        <f>SUM(Z194,Z197,Z199:Z201)</f>
        <v>1018</v>
      </c>
      <c s="293">
        <f>SUM(AA194,AA197,AA199:AA201)</f>
        <v>40</v>
      </c>
      <c s="333">
        <f>SUM(AB194,AB197,AB199:AB201)</f>
        <v>40</v>
      </c>
    </row>
    <row customHeight="1" ht="17.25">
      <c s="76">
        <v>22001</v>
      </c>
      <c s="92" t="s">
        <v>2007</v>
      </c>
      <c s="331">
        <v>166</v>
      </c>
      <c s="293">
        <f>SUM(E194:G194,I194:X194)</f>
        <v>828</v>
      </c>
      <c s="331">
        <v>82</v>
      </c>
      <c s="331"/>
      <c s="331">
        <v>641</v>
      </c>
      <c s="331"/>
      <c s="331"/>
      <c s="297">
        <v>105</v>
      </c>
      <c s="297"/>
      <c s="297"/>
      <c s="331"/>
      <c s="331"/>
      <c s="297"/>
      <c s="331"/>
      <c s="297"/>
      <c s="297"/>
      <c s="297"/>
      <c s="331"/>
      <c s="331"/>
      <c s="331"/>
      <c s="331"/>
      <c s="331"/>
      <c s="293">
        <f>C194+D194</f>
        <v>994</v>
      </c>
      <c s="293">
        <f>L02!C1273</f>
        <v>954</v>
      </c>
      <c s="293">
        <f>Y194-Z194</f>
        <v>40</v>
      </c>
      <c s="297">
        <v>40</v>
      </c>
    </row>
    <row customHeight="1" ht="17.25">
      <c s="76">
        <v>2200117</v>
      </c>
      <c s="92" t="s">
        <v>2287</v>
      </c>
      <c s="331"/>
      <c s="293">
        <f>SUM(E195:G195,I195:X195)</f>
        <v>2</v>
      </c>
      <c s="331">
        <v>1</v>
      </c>
      <c s="331"/>
      <c s="331">
        <v>1</v>
      </c>
      <c s="331"/>
      <c s="331"/>
      <c s="297"/>
      <c s="297"/>
      <c s="297"/>
      <c s="331"/>
      <c s="331"/>
      <c s="297"/>
      <c s="331"/>
      <c s="297"/>
      <c s="297"/>
      <c s="297"/>
      <c s="331"/>
      <c s="331"/>
      <c s="331"/>
      <c s="331"/>
      <c s="331"/>
      <c s="293">
        <f>C195+D195</f>
        <v>2</v>
      </c>
      <c s="293">
        <f>L02!C1290</f>
        <v>2</v>
      </c>
      <c s="293">
        <f>Y195-Z195</f>
        <v>0</v>
      </c>
      <c s="297"/>
    </row>
    <row customHeight="1" ht="17.25">
      <c s="76">
        <v>2200118</v>
      </c>
      <c s="92" t="s">
        <v>2288</v>
      </c>
      <c s="331"/>
      <c s="293">
        <f>SUM(E196:G196,I196:X196)</f>
        <v>71</v>
      </c>
      <c s="331">
        <v>71</v>
      </c>
      <c s="331"/>
      <c s="331"/>
      <c s="331"/>
      <c s="331"/>
      <c s="297"/>
      <c s="297"/>
      <c s="297"/>
      <c s="331"/>
      <c s="331"/>
      <c s="297"/>
      <c s="331"/>
      <c s="297"/>
      <c s="297"/>
      <c s="297"/>
      <c s="331"/>
      <c s="331"/>
      <c s="331"/>
      <c s="331"/>
      <c s="331"/>
      <c s="293">
        <f>C196+D196</f>
        <v>71</v>
      </c>
      <c s="293">
        <f>L02!C1291</f>
        <v>71</v>
      </c>
      <c s="293">
        <f>Y196-Z196</f>
        <v>0</v>
      </c>
      <c s="297"/>
    </row>
    <row customHeight="1" ht="17.25">
      <c s="76">
        <v>22002</v>
      </c>
      <c s="92" t="s">
        <v>2025</v>
      </c>
      <c s="331"/>
      <c s="293">
        <f>SUM(E197:G197,I197:X197)</f>
        <v>0</v>
      </c>
      <c s="331"/>
      <c s="331"/>
      <c s="331"/>
      <c s="331"/>
      <c s="331"/>
      <c s="297"/>
      <c s="297"/>
      <c s="297"/>
      <c s="331"/>
      <c s="331"/>
      <c s="297"/>
      <c s="331"/>
      <c s="297"/>
      <c s="297"/>
      <c s="297"/>
      <c s="331"/>
      <c s="331"/>
      <c s="331"/>
      <c s="331"/>
      <c s="331"/>
      <c s="293">
        <f>C197+D197</f>
        <v>0</v>
      </c>
      <c s="293">
        <f>L02!C1295</f>
        <v>0</v>
      </c>
      <c s="293">
        <f>Y197-Z197</f>
        <v>0</v>
      </c>
      <c s="297"/>
    </row>
    <row customHeight="1" ht="17.25">
      <c s="76">
        <v>2200214</v>
      </c>
      <c s="92" t="s">
        <v>2289</v>
      </c>
      <c s="331"/>
      <c s="293">
        <f>SUM(E198:G198,I198:X198)</f>
        <v>0</v>
      </c>
      <c s="331"/>
      <c s="331"/>
      <c s="331"/>
      <c s="331"/>
      <c s="331"/>
      <c s="297"/>
      <c s="297"/>
      <c s="297"/>
      <c s="331"/>
      <c s="331"/>
      <c s="297"/>
      <c s="331"/>
      <c s="297"/>
      <c s="297"/>
      <c s="297"/>
      <c s="331"/>
      <c s="331"/>
      <c s="331"/>
      <c s="331"/>
      <c s="331"/>
      <c s="293">
        <f>C198+D198</f>
        <v>0</v>
      </c>
      <c s="293">
        <f>L02!C1309</f>
        <v>0</v>
      </c>
      <c s="293">
        <f>Y198-Z198</f>
        <v>0</v>
      </c>
      <c s="297"/>
    </row>
    <row customHeight="1" ht="17.25">
      <c s="76">
        <v>22003</v>
      </c>
      <c s="92" t="s">
        <v>2041</v>
      </c>
      <c s="331"/>
      <c s="293">
        <f>SUM(E199:G199,I199:X199)</f>
        <v>0</v>
      </c>
      <c s="331"/>
      <c s="331"/>
      <c s="331"/>
      <c s="331"/>
      <c s="331"/>
      <c s="297"/>
      <c s="297"/>
      <c s="297"/>
      <c s="331"/>
      <c s="331"/>
      <c s="297"/>
      <c s="331"/>
      <c s="297"/>
      <c s="297"/>
      <c s="297"/>
      <c s="331"/>
      <c s="331"/>
      <c s="331"/>
      <c s="331"/>
      <c s="331"/>
      <c s="293">
        <f>C199+D199</f>
        <v>0</v>
      </c>
      <c s="293">
        <f>L02!C1315</f>
        <v>0</v>
      </c>
      <c s="293">
        <f>Y199-Z199</f>
        <v>0</v>
      </c>
      <c s="297"/>
    </row>
    <row customHeight="1" ht="17.25">
      <c s="76">
        <v>22004</v>
      </c>
      <c s="92" t="s">
        <v>2046</v>
      </c>
      <c s="331"/>
      <c s="293">
        <f>SUM(E200:G200,I200:X200)</f>
        <v>0</v>
      </c>
      <c s="331"/>
      <c s="331"/>
      <c s="331"/>
      <c s="331"/>
      <c s="331"/>
      <c s="297"/>
      <c s="297"/>
      <c s="297"/>
      <c s="331"/>
      <c s="331"/>
      <c s="297"/>
      <c s="331"/>
      <c s="297"/>
      <c s="297"/>
      <c s="297"/>
      <c s="331"/>
      <c s="331"/>
      <c s="331"/>
      <c s="331"/>
      <c s="331"/>
      <c s="293">
        <f>C200+D200</f>
        <v>0</v>
      </c>
      <c s="293">
        <f>L02!C1324</f>
        <v>0</v>
      </c>
      <c s="293">
        <f>Y200-Z200</f>
        <v>0</v>
      </c>
      <c s="297"/>
    </row>
    <row customHeight="1" ht="17.25">
      <c s="76">
        <v>22005</v>
      </c>
      <c s="92" t="s">
        <v>2057</v>
      </c>
      <c s="331">
        <v>54</v>
      </c>
      <c s="293">
        <f>SUM(E201:G201,I201:X201)</f>
        <v>10</v>
      </c>
      <c s="331"/>
      <c s="331"/>
      <c s="331">
        <v>3</v>
      </c>
      <c s="331"/>
      <c s="331"/>
      <c s="297"/>
      <c s="297"/>
      <c s="297"/>
      <c s="331"/>
      <c s="331"/>
      <c s="297"/>
      <c s="331">
        <v>7</v>
      </c>
      <c s="297"/>
      <c s="297"/>
      <c s="297"/>
      <c s="331"/>
      <c s="331"/>
      <c s="331"/>
      <c s="331"/>
      <c s="331"/>
      <c s="293">
        <f>C201+D201</f>
        <v>64</v>
      </c>
      <c s="293">
        <f>L02!C1338</f>
        <v>64</v>
      </c>
      <c s="293">
        <f>Y201-Z201</f>
        <v>0</v>
      </c>
      <c s="297"/>
    </row>
    <row s="359" customFormat="1" customHeight="1" ht="17.25">
      <c s="76">
        <v>221</v>
      </c>
      <c s="95" t="s">
        <v>2069</v>
      </c>
      <c s="293">
        <f>SUM(C203:C205)</f>
        <v>1410</v>
      </c>
      <c s="293">
        <f>SUM(D203:D205)</f>
        <v>709</v>
      </c>
      <c s="293">
        <f>SUM(E203:E205)</f>
        <v>1819</v>
      </c>
      <c s="293">
        <f>SUM(F203:F205)</f>
        <v>0</v>
      </c>
      <c s="293">
        <f>SUM(G203:G205)</f>
        <v>0</v>
      </c>
      <c s="293">
        <f>SUM(H203:H205)</f>
        <v>0</v>
      </c>
      <c s="293">
        <f>SUM(I203:I205)</f>
        <v>0</v>
      </c>
      <c s="293">
        <f>SUM(J203:J205)</f>
        <v>0</v>
      </c>
      <c s="293">
        <f>SUM(K203:K205)</f>
        <v>0</v>
      </c>
      <c s="293">
        <f>SUM(L203:L205)</f>
        <v>0</v>
      </c>
      <c s="293">
        <f>SUM(M203:M205)</f>
        <v>-1110</v>
      </c>
      <c s="293">
        <f>SUM(N203:N205)</f>
        <v>0</v>
      </c>
      <c s="293">
        <f>SUM(O203:O205)</f>
        <v>0</v>
      </c>
      <c s="293">
        <f>SUM(P203:P205)</f>
        <v>0</v>
      </c>
      <c s="293">
        <f>SUM(Q203:Q205)</f>
        <v>0</v>
      </c>
      <c s="293">
        <f>SUM(R203:R205)</f>
        <v>0</v>
      </c>
      <c s="293">
        <f>SUM(S203:S205)</f>
        <v>0</v>
      </c>
      <c s="293">
        <f>SUM(T203:T205)</f>
        <v>0</v>
      </c>
      <c s="293">
        <f>SUM(U203:U205)</f>
        <v>0</v>
      </c>
      <c s="293">
        <f>SUM(V203:V205)</f>
        <v>0</v>
      </c>
      <c s="293">
        <f>SUM(W203:W205)</f>
        <v>0</v>
      </c>
      <c s="293">
        <f>SUM(X203:X205)</f>
        <v>0</v>
      </c>
      <c s="293">
        <f>SUM(Y203:Y205)</f>
        <v>2119</v>
      </c>
      <c s="293">
        <f>SUM(Z203:Z205)</f>
        <v>2068</v>
      </c>
      <c s="293">
        <f>SUM(AA203:AA205)</f>
        <v>51</v>
      </c>
      <c s="293">
        <f>SUM(AB203:AB205)</f>
        <v>51</v>
      </c>
    </row>
    <row customHeight="1" ht="17.25">
      <c s="76">
        <v>22101</v>
      </c>
      <c s="92" t="s">
        <v>2070</v>
      </c>
      <c s="331">
        <v>1410</v>
      </c>
      <c s="293">
        <f>SUM(E203:G203,I203:X203)</f>
        <v>709</v>
      </c>
      <c s="331">
        <v>1819</v>
      </c>
      <c s="331"/>
      <c s="331"/>
      <c s="331"/>
      <c s="331"/>
      <c s="297"/>
      <c s="297"/>
      <c s="297"/>
      <c s="331">
        <v>-1110</v>
      </c>
      <c s="331"/>
      <c s="297"/>
      <c s="331"/>
      <c s="297"/>
      <c s="297"/>
      <c s="297"/>
      <c s="331"/>
      <c s="331"/>
      <c s="331"/>
      <c s="331"/>
      <c s="331"/>
      <c s="293">
        <f>C203+D203</f>
        <v>2119</v>
      </c>
      <c s="293">
        <f>L02!C1354</f>
        <v>2068</v>
      </c>
      <c s="293">
        <f>Y203-Z203</f>
        <v>51</v>
      </c>
      <c s="297">
        <v>51</v>
      </c>
    </row>
    <row customHeight="1" ht="17.25">
      <c s="76">
        <v>22102</v>
      </c>
      <c s="92" t="s">
        <v>2077</v>
      </c>
      <c s="331"/>
      <c s="293">
        <f>SUM(E204:G204,I204:X204)</f>
        <v>0</v>
      </c>
      <c s="331"/>
      <c s="331"/>
      <c s="331"/>
      <c s="331"/>
      <c s="331"/>
      <c s="297"/>
      <c s="297"/>
      <c s="297"/>
      <c s="331"/>
      <c s="331"/>
      <c s="297"/>
      <c s="331"/>
      <c s="297"/>
      <c s="297"/>
      <c s="297"/>
      <c s="331"/>
      <c s="331"/>
      <c s="331"/>
      <c s="331"/>
      <c s="331"/>
      <c s="293">
        <f>C204+D204</f>
        <v>0</v>
      </c>
      <c s="293">
        <f>L02!C1361</f>
        <v>0</v>
      </c>
      <c s="293">
        <f>Y204-Z204</f>
        <v>0</v>
      </c>
      <c s="297"/>
    </row>
    <row customHeight="1" ht="17.25">
      <c s="76">
        <v>22103</v>
      </c>
      <c s="92" t="s">
        <v>2081</v>
      </c>
      <c s="331"/>
      <c s="293">
        <f>SUM(E205:G205,I205:X205)</f>
        <v>0</v>
      </c>
      <c s="331"/>
      <c s="331"/>
      <c s="331"/>
      <c s="331"/>
      <c s="331"/>
      <c s="301"/>
      <c s="297"/>
      <c s="297"/>
      <c s="331"/>
      <c s="331"/>
      <c s="297"/>
      <c s="331"/>
      <c s="297"/>
      <c s="297"/>
      <c s="297"/>
      <c s="331"/>
      <c s="331"/>
      <c s="331"/>
      <c s="331"/>
      <c s="331"/>
      <c s="293">
        <f>C205+D205</f>
        <v>0</v>
      </c>
      <c s="293">
        <f>L02!C1365</f>
        <v>0</v>
      </c>
      <c s="293">
        <f>Y205-Z205</f>
        <v>0</v>
      </c>
      <c s="297"/>
    </row>
    <row customHeight="1" ht="17.25">
      <c s="76">
        <v>222</v>
      </c>
      <c s="95" t="s">
        <v>2084</v>
      </c>
      <c s="293">
        <f>SUM(C207:C208)</f>
        <v>105</v>
      </c>
      <c s="293">
        <f>SUM(D207:D208)</f>
        <v>147</v>
      </c>
      <c s="293">
        <f>SUM(E207:E208)</f>
        <v>91</v>
      </c>
      <c s="293">
        <f>SUM(F207:F208)</f>
        <v>0</v>
      </c>
      <c s="293">
        <f>SUM(G207:G208)</f>
        <v>42</v>
      </c>
      <c s="293">
        <f>SUM(H207:H208)</f>
        <v>0</v>
      </c>
      <c s="293">
        <f>SUM(I207:I208)</f>
        <v>0</v>
      </c>
      <c s="293">
        <f>SUM(J207:J208)</f>
        <v>14</v>
      </c>
      <c s="293">
        <f>SUM(K207:K208)</f>
        <v>0</v>
      </c>
      <c s="293">
        <f>SUM(L207:L208)</f>
        <v>0</v>
      </c>
      <c s="293">
        <f>SUM(M207:M208)</f>
        <v>0</v>
      </c>
      <c s="293">
        <f>SUM(N207:N208)</f>
        <v>0</v>
      </c>
      <c s="293">
        <f>SUM(O207:O208)</f>
        <v>0</v>
      </c>
      <c s="293">
        <f>SUM(P207:P208)</f>
        <v>0</v>
      </c>
      <c s="293">
        <f>SUM(Q207:Q208)</f>
        <v>0</v>
      </c>
      <c s="293">
        <f>SUM(R207:R208)</f>
        <v>0</v>
      </c>
      <c s="293">
        <f>SUM(S207:S208)</f>
        <v>0</v>
      </c>
      <c s="293">
        <f>SUM(T207:T208)</f>
        <v>0</v>
      </c>
      <c s="293">
        <f>SUM(U207:U208)</f>
        <v>0</v>
      </c>
      <c s="293">
        <f>SUM(V207:V208)</f>
        <v>0</v>
      </c>
      <c s="293">
        <f>SUM(W207:W208)</f>
        <v>0</v>
      </c>
      <c s="293">
        <f>SUM(X207:X208)</f>
        <v>0</v>
      </c>
      <c s="293">
        <f>SUM(Y207:Y208)</f>
        <v>252</v>
      </c>
      <c s="293">
        <f>SUM(Z207:Z208)</f>
        <v>221</v>
      </c>
      <c s="293">
        <f>SUM(AA207:AA208)</f>
        <v>31</v>
      </c>
      <c s="293">
        <f>SUM(AB207:AB208)</f>
        <v>31</v>
      </c>
    </row>
    <row customHeight="1" ht="17.25">
      <c s="76">
        <v>22201</v>
      </c>
      <c s="92" t="s">
        <v>2085</v>
      </c>
      <c s="331">
        <v>92</v>
      </c>
      <c s="293">
        <f>SUM(E207:G207,I207:X207)</f>
        <v>146</v>
      </c>
      <c s="331">
        <v>91</v>
      </c>
      <c s="331"/>
      <c s="331">
        <v>41</v>
      </c>
      <c s="331"/>
      <c s="331"/>
      <c s="318">
        <v>14</v>
      </c>
      <c s="297"/>
      <c s="297"/>
      <c s="331"/>
      <c s="331"/>
      <c s="297"/>
      <c s="331"/>
      <c s="297"/>
      <c s="297"/>
      <c s="297"/>
      <c s="331"/>
      <c s="331"/>
      <c s="331"/>
      <c s="331"/>
      <c s="331"/>
      <c s="293">
        <f>C207+D207</f>
        <v>238</v>
      </c>
      <c s="293">
        <f>L02!C1369</f>
        <v>207</v>
      </c>
      <c s="293">
        <f>Y207-Z207</f>
        <v>31</v>
      </c>
      <c s="297">
        <v>31</v>
      </c>
    </row>
    <row s="359" customFormat="1" customHeight="1" ht="17.25">
      <c s="76">
        <v>22202</v>
      </c>
      <c s="92" t="s">
        <v>2100</v>
      </c>
      <c s="331">
        <v>13</v>
      </c>
      <c s="293">
        <f>SUM(E208:G208,I208:X208)</f>
        <v>1</v>
      </c>
      <c s="331"/>
      <c s="331"/>
      <c s="331">
        <v>1</v>
      </c>
      <c s="331"/>
      <c s="331"/>
      <c s="297"/>
      <c s="297"/>
      <c s="297"/>
      <c s="331"/>
      <c s="331"/>
      <c s="297"/>
      <c s="331"/>
      <c s="297"/>
      <c s="297"/>
      <c s="297"/>
      <c s="331"/>
      <c s="331"/>
      <c s="331"/>
      <c s="331"/>
      <c s="331"/>
      <c s="293">
        <f>C208+D208</f>
        <v>14</v>
      </c>
      <c s="293">
        <f>L02!C1388</f>
        <v>14</v>
      </c>
      <c s="293">
        <f>Y208-Z208</f>
        <v>0</v>
      </c>
      <c s="297"/>
    </row>
    <row customHeight="1" ht="17.25">
      <c s="76">
        <v>227</v>
      </c>
      <c s="95" t="s">
        <v>2290</v>
      </c>
      <c s="331">
        <v>550</v>
      </c>
      <c s="293">
        <f>SUM(E209:G209,I209:X209)</f>
        <v>-550</v>
      </c>
      <c s="331"/>
      <c s="331"/>
      <c s="331"/>
      <c s="331"/>
      <c s="331"/>
      <c s="297"/>
      <c s="297"/>
      <c s="297">
        <v>-550</v>
      </c>
      <c s="331"/>
      <c s="331"/>
      <c s="297"/>
      <c s="331"/>
      <c s="297"/>
      <c s="297"/>
      <c s="297"/>
      <c s="331"/>
      <c s="331"/>
      <c s="331"/>
      <c s="331"/>
      <c s="331"/>
      <c s="293">
        <f>C209+D209</f>
        <v>0</v>
      </c>
      <c s="297"/>
      <c s="293">
        <f>Y209-Z209</f>
        <v>0</v>
      </c>
      <c s="297"/>
    </row>
    <row customHeight="1" ht="17.25">
      <c s="76">
        <v>228</v>
      </c>
      <c s="95" t="s">
        <v>2111</v>
      </c>
      <c s="293">
        <f>SUM(C211:C215)</f>
        <v>0</v>
      </c>
      <c s="293">
        <f>SUM(D211:D215)</f>
        <v>0</v>
      </c>
      <c s="293">
        <f>SUM(E211:E215)</f>
        <v>0</v>
      </c>
      <c s="293">
        <f>SUM(F211:F215)</f>
        <v>0</v>
      </c>
      <c s="293">
        <f>SUM(G211:G215)</f>
        <v>0</v>
      </c>
      <c s="293">
        <f>SUM(H211:H215)</f>
        <v>0</v>
      </c>
      <c s="293">
        <f>SUM(I211:I215)</f>
        <v>0</v>
      </c>
      <c s="293">
        <f>SUM(J211:J215)</f>
        <v>0</v>
      </c>
      <c s="293">
        <f>SUM(K211:K215)</f>
        <v>0</v>
      </c>
      <c s="293">
        <f>SUM(L211:L215)</f>
        <v>0</v>
      </c>
      <c s="293">
        <f>SUM(M211:M215)</f>
        <v>0</v>
      </c>
      <c s="293">
        <f>SUM(N211:N215)</f>
        <v>0</v>
      </c>
      <c s="293">
        <f>SUM(O211:O215)</f>
        <v>0</v>
      </c>
      <c s="293">
        <f>SUM(P211:P215)</f>
        <v>0</v>
      </c>
      <c s="293">
        <f>SUM(Q211:Q215)</f>
        <v>0</v>
      </c>
      <c s="293">
        <f>SUM(R211:R215)</f>
        <v>0</v>
      </c>
      <c s="293">
        <f>SUM(S211:S215)</f>
        <v>0</v>
      </c>
      <c s="293">
        <f>SUM(T211:T215)</f>
        <v>0</v>
      </c>
      <c s="293">
        <f>SUM(U211:U215)</f>
        <v>0</v>
      </c>
      <c s="293">
        <f>SUM(V211:V215)</f>
        <v>0</v>
      </c>
      <c s="293">
        <f>SUM(W211:W215)</f>
        <v>0</v>
      </c>
      <c s="293">
        <f>SUM(X211:X215)</f>
        <v>0</v>
      </c>
      <c s="293">
        <f>SUM(Y211:Y215)</f>
        <v>0</v>
      </c>
      <c s="293">
        <f>SUM(Z211:Z215)</f>
        <v>0</v>
      </c>
      <c s="293">
        <f>SUM(AA211:AA215)</f>
        <v>0</v>
      </c>
      <c s="293">
        <f>SUM(AB211:AB215)</f>
        <v>0</v>
      </c>
    </row>
    <row customHeight="1" ht="17.25">
      <c s="76">
        <v>22808</v>
      </c>
      <c s="92" t="s">
        <v>2112</v>
      </c>
      <c s="331"/>
      <c s="293">
        <f>SUM(E211:G211,I211:X211)</f>
        <v>0</v>
      </c>
      <c s="331"/>
      <c s="331"/>
      <c s="331"/>
      <c s="331"/>
      <c s="331"/>
      <c s="297"/>
      <c s="297"/>
      <c s="297"/>
      <c s="331"/>
      <c s="331"/>
      <c s="297"/>
      <c s="331"/>
      <c s="297"/>
      <c s="297"/>
      <c s="297"/>
      <c s="331"/>
      <c s="331"/>
      <c s="331"/>
      <c s="331"/>
      <c s="331"/>
      <c s="293">
        <f>C211+D211</f>
        <v>0</v>
      </c>
      <c s="293">
        <f>L02!C1404</f>
        <v>0</v>
      </c>
      <c s="293">
        <f>Y211-Z211</f>
        <v>0</v>
      </c>
      <c s="297"/>
    </row>
    <row customHeight="1" ht="17.25">
      <c s="76">
        <v>22809</v>
      </c>
      <c s="92" t="s">
        <v>2113</v>
      </c>
      <c s="331"/>
      <c s="293">
        <f>SUM(E212:G212,I212:X212)</f>
        <v>0</v>
      </c>
      <c s="331"/>
      <c s="331"/>
      <c s="331"/>
      <c s="331"/>
      <c s="331"/>
      <c s="297"/>
      <c s="297"/>
      <c s="297"/>
      <c s="331"/>
      <c s="331"/>
      <c s="297"/>
      <c s="331"/>
      <c s="297"/>
      <c s="297"/>
      <c s="297"/>
      <c s="331"/>
      <c s="331"/>
      <c s="331"/>
      <c s="331"/>
      <c s="331"/>
      <c s="293">
        <f>C212+D212</f>
        <v>0</v>
      </c>
      <c s="293">
        <f>L02!C1405</f>
        <v>0</v>
      </c>
      <c s="293">
        <f>Y212-Z212</f>
        <v>0</v>
      </c>
      <c s="297"/>
    </row>
    <row customHeight="1" ht="17.25">
      <c s="76">
        <v>22810</v>
      </c>
      <c s="92" t="s">
        <v>2114</v>
      </c>
      <c s="331"/>
      <c s="293">
        <f>SUM(E213:G213,I213:X213)</f>
        <v>0</v>
      </c>
      <c s="331"/>
      <c s="331"/>
      <c s="331"/>
      <c s="331"/>
      <c s="331"/>
      <c s="297"/>
      <c s="297"/>
      <c s="297"/>
      <c s="331"/>
      <c s="331"/>
      <c s="297"/>
      <c s="331"/>
      <c s="297"/>
      <c s="297"/>
      <c s="297"/>
      <c s="331"/>
      <c s="331"/>
      <c s="331"/>
      <c s="331"/>
      <c s="331"/>
      <c s="293">
        <f>C213+D213</f>
        <v>0</v>
      </c>
      <c s="293">
        <f>L02!C1406</f>
        <v>0</v>
      </c>
      <c s="293">
        <f>Y213-Z213</f>
        <v>0</v>
      </c>
      <c s="297"/>
    </row>
    <row customHeight="1" ht="17.25">
      <c s="76">
        <v>22811</v>
      </c>
      <c s="92" t="s">
        <v>2115</v>
      </c>
      <c s="331"/>
      <c s="293">
        <f>SUM(E214:G214,I214:X214)</f>
        <v>0</v>
      </c>
      <c s="331"/>
      <c s="331"/>
      <c s="331"/>
      <c s="331"/>
      <c s="331"/>
      <c s="297"/>
      <c s="297"/>
      <c s="297"/>
      <c s="331"/>
      <c s="331"/>
      <c s="297"/>
      <c s="331"/>
      <c s="297"/>
      <c s="297"/>
      <c s="297"/>
      <c s="331"/>
      <c s="331"/>
      <c s="331"/>
      <c s="331"/>
      <c s="331"/>
      <c s="293">
        <f>C214+D214</f>
        <v>0</v>
      </c>
      <c s="293">
        <f>L02!C1407</f>
        <v>0</v>
      </c>
      <c s="293">
        <f>Y214-Z214</f>
        <v>0</v>
      </c>
      <c s="297"/>
    </row>
    <row customHeight="1" ht="17.25">
      <c s="76">
        <v>22813</v>
      </c>
      <c s="92" t="s">
        <v>2116</v>
      </c>
      <c s="331"/>
      <c s="293">
        <f>SUM(E215:G215,I215:X215)</f>
        <v>0</v>
      </c>
      <c s="331"/>
      <c s="331"/>
      <c s="331"/>
      <c s="331"/>
      <c s="331"/>
      <c s="297"/>
      <c s="297"/>
      <c s="297"/>
      <c s="331"/>
      <c s="331"/>
      <c s="297"/>
      <c s="331"/>
      <c s="297"/>
      <c s="297"/>
      <c s="297"/>
      <c s="331"/>
      <c s="331"/>
      <c s="331"/>
      <c s="331"/>
      <c s="331"/>
      <c s="293">
        <f>C215+D215</f>
        <v>0</v>
      </c>
      <c s="293">
        <f>L02!C1408</f>
        <v>0</v>
      </c>
      <c s="293">
        <f>Y215-Z215</f>
        <v>0</v>
      </c>
      <c s="297"/>
    </row>
    <row customHeight="1" ht="17.25">
      <c s="76">
        <v>229</v>
      </c>
      <c s="95" t="s">
        <v>2117</v>
      </c>
      <c s="293">
        <f>SUM(C217:C219)</f>
        <v>897</v>
      </c>
      <c s="293">
        <f>SUM(D217:D219)</f>
        <v>2502</v>
      </c>
      <c s="293">
        <f>SUM(E217:E219)</f>
        <v>251</v>
      </c>
      <c s="293">
        <f>SUM(F217:F219)</f>
        <v>0</v>
      </c>
      <c s="293">
        <f>SUM(G217:G219)</f>
        <v>107</v>
      </c>
      <c s="293">
        <f>SUM(H217:H219)</f>
        <v>0</v>
      </c>
      <c s="293">
        <f>SUM(I217:I219)</f>
        <v>0</v>
      </c>
      <c s="293">
        <f>SUM(J217:J219)</f>
        <v>5</v>
      </c>
      <c s="293">
        <f>SUM(K217:K219)</f>
        <v>0</v>
      </c>
      <c s="293">
        <f>SUM(L217:L219)</f>
        <v>550</v>
      </c>
      <c s="293">
        <f>SUM(M217:M219)</f>
        <v>1554</v>
      </c>
      <c s="293">
        <f>SUM(N217:N219)</f>
        <v>0</v>
      </c>
      <c s="293">
        <f>SUM(O217:O219)</f>
        <v>0</v>
      </c>
      <c s="293">
        <f>SUM(P217:P219)</f>
        <v>17</v>
      </c>
      <c s="293">
        <f>SUM(Q217:Q219)</f>
        <v>0</v>
      </c>
      <c s="293">
        <f>SUM(R217:R219)</f>
        <v>18</v>
      </c>
      <c s="293">
        <f>SUM(S217:S219)</f>
        <v>0</v>
      </c>
      <c s="293">
        <f>SUM(T217:T219)</f>
        <v>0</v>
      </c>
      <c s="293">
        <f>SUM(U217:U219)</f>
        <v>0</v>
      </c>
      <c s="293">
        <f>SUM(V217:V219)</f>
        <v>0</v>
      </c>
      <c s="293">
        <f>SUM(W217:W219)</f>
        <v>0</v>
      </c>
      <c s="293">
        <f>SUM(X217:X219)</f>
        <v>0</v>
      </c>
      <c s="293">
        <f>SUM(Y217:Y219)</f>
        <v>3399</v>
      </c>
      <c s="293">
        <f>SUM(Z217:Z219)</f>
        <v>2780</v>
      </c>
      <c s="293">
        <f>SUM(AA217:AA219)</f>
        <v>619</v>
      </c>
      <c s="293">
        <f>SUM(AB217:AB219)</f>
        <v>173</v>
      </c>
    </row>
    <row customHeight="1" ht="17.25">
      <c s="76">
        <v>22902</v>
      </c>
      <c s="92" t="s">
        <v>2291</v>
      </c>
      <c s="331"/>
      <c s="293">
        <f>SUM(E217:G217,I217:X217)</f>
        <v>0</v>
      </c>
      <c s="331"/>
      <c s="331"/>
      <c s="331"/>
      <c s="331"/>
      <c s="331"/>
      <c s="297"/>
      <c s="297"/>
      <c s="297"/>
      <c s="331"/>
      <c s="331"/>
      <c s="297"/>
      <c s="331"/>
      <c s="297"/>
      <c s="297"/>
      <c s="297"/>
      <c s="331"/>
      <c s="331"/>
      <c s="331"/>
      <c s="331"/>
      <c s="331"/>
      <c s="293">
        <f>C217+D217</f>
        <v>0</v>
      </c>
      <c s="297"/>
      <c s="293">
        <f>Y217-Z217</f>
        <v>0</v>
      </c>
      <c s="297"/>
    </row>
    <row customHeight="1" ht="17.25">
      <c s="76">
        <v>22906</v>
      </c>
      <c s="92" t="s">
        <v>2118</v>
      </c>
      <c s="331"/>
      <c s="293">
        <f>SUM(E218:G218,I218:X218)</f>
        <v>0</v>
      </c>
      <c s="331"/>
      <c s="331"/>
      <c s="331"/>
      <c s="331"/>
      <c s="331"/>
      <c s="297"/>
      <c s="297"/>
      <c s="297"/>
      <c s="331"/>
      <c s="331"/>
      <c s="297"/>
      <c s="331"/>
      <c s="297"/>
      <c s="297"/>
      <c s="297"/>
      <c s="331"/>
      <c s="331"/>
      <c s="331"/>
      <c s="331"/>
      <c s="331"/>
      <c s="293">
        <f>C218+D218</f>
        <v>0</v>
      </c>
      <c s="293">
        <f>L02!C1410</f>
        <v>0</v>
      </c>
      <c s="293">
        <f>Y218-Z218</f>
        <v>0</v>
      </c>
      <c s="297"/>
    </row>
    <row customHeight="1" ht="17.25">
      <c s="76">
        <v>22999</v>
      </c>
      <c s="92" t="s">
        <v>2121</v>
      </c>
      <c s="331">
        <v>897</v>
      </c>
      <c s="293">
        <f>SUM(E219:G219,I219:X219)</f>
        <v>2502</v>
      </c>
      <c s="331">
        <v>251</v>
      </c>
      <c s="331"/>
      <c s="331">
        <v>107</v>
      </c>
      <c s="331"/>
      <c s="331"/>
      <c s="297">
        <v>5</v>
      </c>
      <c s="297"/>
      <c s="297">
        <v>550</v>
      </c>
      <c s="331">
        <v>1554</v>
      </c>
      <c s="331"/>
      <c s="297"/>
      <c s="331">
        <v>17</v>
      </c>
      <c s="297"/>
      <c s="297">
        <v>18</v>
      </c>
      <c s="297"/>
      <c s="331"/>
      <c s="331"/>
      <c s="331"/>
      <c s="331"/>
      <c s="331"/>
      <c s="293">
        <f>C219+D219</f>
        <v>3399</v>
      </c>
      <c s="293">
        <f>L02!C1413</f>
        <v>2780</v>
      </c>
      <c s="293">
        <f>Y219-Z219</f>
        <v>619</v>
      </c>
      <c s="297">
        <v>173</v>
      </c>
    </row>
  </sheetData>
  <sheetProtection autoFilter="0" sort="1" allowResizeRows="1" allowResizeColumns="1" objects="1" allowDragInsertRows="1" allowDragInsertColumns="1" insertRows="1" insertColumns="1" deleteRows="1" deleteColumns="1"/>
  <mergeCells count="32">
    <mergeCell ref="D5:D6"/>
    <mergeCell ref="F5:F6"/>
    <mergeCell ref="I5:I6"/>
    <mergeCell ref="J5:J6"/>
    <mergeCell ref="K5:K6"/>
    <mergeCell ref="L5:L6"/>
    <mergeCell ref="M5:M6"/>
    <mergeCell ref="N5:N6"/>
    <mergeCell ref="Q5:Q6"/>
    <mergeCell ref="R5:R6"/>
    <mergeCell ref="S5:S6"/>
    <mergeCell ref="T5:T6"/>
    <mergeCell ref="U5:U6"/>
    <mergeCell ref="V5:V6"/>
    <mergeCell ref="X5:X6"/>
    <mergeCell ref="Y4:Y6"/>
    <mergeCell ref="Z4:Z6"/>
    <mergeCell ref="AA4:AA6"/>
    <mergeCell ref="AB4:AB6"/>
    <mergeCell ref="G5:G6"/>
    <mergeCell ref="C4:C6"/>
    <mergeCell ref="B4:B6"/>
    <mergeCell ref="A4:A6"/>
    <mergeCell ref="O5:O6"/>
    <mergeCell ref="P5:P6"/>
    <mergeCell ref="W5:W6"/>
    <mergeCell ref="H5:H6"/>
    <mergeCell ref="E5:E6"/>
    <mergeCell ref="D4:X4"/>
    <mergeCell ref="A1:AB1"/>
    <mergeCell ref="A2:AB2"/>
    <mergeCell ref="A3:AB3"/>
  </mergeCells>
  <dataValidations count="1">
    <dataValidation type="decimal" allowBlank="1" showInputMessage="1" showErrorMessage="1" sqref="C7:AB219">
      <formula1>-99999999999999</formula1>
      <formula2>99999999999999</formula2>
    </dataValidation>
  </dataValidations>
  <printOptions gridLines="1"/>
  <pageMargins left="3.00" right="2.00" top="1.00" bottom="1.00" header="0.50" footer="0.50"/>
  <pageSetup pageOrder="downThenOver" orientation="landscape" blackAndWhite="1"/>
  <headerFooter>
    <oddHeader>&amp;L&amp;C@$&amp;R</oddHeader>
    <oddFooter>&amp;L&amp;C@&amp;- &amp;P&amp;-$&amp;R</oddFooter>
    <evenHeader>&amp;L&amp;C@$&amp;R</evenHeader>
    <evenFooter>&amp;L&amp;C@&amp;- &amp;P&amp;-$&amp;R</evenFooter>
  </headerFooter>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Status/>
</cp:coreProperties>
</file>