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bookViews>
    <workbookView tabRatio="893" activeTab="1"/>
  </bookViews>
  <sheets>
    <sheet name="##BASEINFO" sheetId="1" state="hidden" r:id="rId2"/>
    <sheet name="IB" sheetId="2" r:id="rId3"/>
    <sheet name="ML" sheetId="3" r:id="rId4"/>
    <sheet name="sheet1" sheetId="4" r:id="rId5"/>
    <sheet name="L01" sheetId="5" r:id="rId6"/>
    <sheet name="L02" sheetId="6" r:id="rId7"/>
    <sheet name="L03" sheetId="7" r:id="rId8"/>
    <sheet name="L04" sheetId="8" r:id="rId9"/>
    <sheet name="L05" sheetId="9" r:id="rId10"/>
    <sheet name="sheet2" sheetId="10" r:id="rId11"/>
    <sheet name="L06" sheetId="11" r:id="rId12"/>
    <sheet name="L07" sheetId="12" r:id="rId13"/>
    <sheet name="L08" sheetId="13" r:id="rId14"/>
    <sheet name="L09" sheetId="14" r:id="rId15"/>
    <sheet name="sheet3" sheetId="15" r:id="rId16"/>
    <sheet name="L10" sheetId="16" r:id="rId17"/>
    <sheet name="L11" sheetId="17" r:id="rId18"/>
    <sheet name="sheet4" sheetId="18" r:id="rId19"/>
    <sheet name="L12" sheetId="19" r:id="rId20"/>
    <sheet name="L13" sheetId="20" r:id="rId21"/>
    <sheet name="L14" sheetId="21" r:id="rId22"/>
    <sheet name="L15" sheetId="22" r:id="rId23"/>
    <sheet name="sheet5" sheetId="23" r:id="rId24"/>
    <sheet name="L16" sheetId="24" r:id="rId25"/>
    <sheet name="L17" sheetId="25" r:id="rId26"/>
    <sheet name="L18" sheetId="26" r:id="rId27"/>
    <sheet name="L19" sheetId="27" r:id="rId28"/>
    <sheet name="L20" sheetId="28" r:id="rId29"/>
  </sheets>
  <calcPr calcId="0"/>
</workbook>
</file>

<file path=xl/sharedStrings.xml><?xml version="1.0" encoding="utf-8"?>
<sst xmlns="http://schemas.openxmlformats.org/spreadsheetml/2006/main" count="4225" uniqueCount="3023">
  <si>
    <t>001</t>
  </si>
  <si>
    <t>IB</t>
  </si>
  <si>
    <t>信息表</t>
  </si>
  <si>
    <t>期间名称</t>
  </si>
  <si>
    <t>2016年</t>
  </si>
  <si>
    <t>002</t>
  </si>
  <si>
    <t>ML</t>
  </si>
  <si>
    <t>录入表目录</t>
  </si>
  <si>
    <t>单位体系编码</t>
  </si>
  <si>
    <t>ZJS001DW</t>
  </si>
  <si>
    <t>003</t>
  </si>
  <si>
    <t>sheet1</t>
  </si>
  <si>
    <t>第一部分：一般公共预算</t>
  </si>
  <si>
    <t>单位编码</t>
  </si>
  <si>
    <t>00902290139006</t>
  </si>
  <si>
    <t>004</t>
  </si>
  <si>
    <t>L01</t>
  </si>
  <si>
    <t>一般公共预算收入决算录入表</t>
  </si>
  <si>
    <t>上级单位编码</t>
  </si>
  <si>
    <t>00902290139</t>
  </si>
  <si>
    <t>005</t>
  </si>
  <si>
    <t>L02</t>
  </si>
  <si>
    <t>一般公共预算支出决算功能分类录入表</t>
  </si>
  <si>
    <t>单位级次</t>
  </si>
  <si>
    <t>6</t>
  </si>
  <si>
    <t>006</t>
  </si>
  <si>
    <t>L03</t>
  </si>
  <si>
    <t>一般公共预算转移性收支决算录入表</t>
  </si>
  <si>
    <t>单位全称</t>
  </si>
  <si>
    <t>芷江侗族自治县</t>
  </si>
  <si>
    <t>007</t>
  </si>
  <si>
    <t>L04</t>
  </si>
  <si>
    <t>一般公共预算收入预算变动情况录入表</t>
  </si>
  <si>
    <t>单位简称</t>
  </si>
  <si>
    <t>008</t>
  </si>
  <si>
    <t>L05</t>
  </si>
  <si>
    <t>一般公共预算支出预算变动及结余、结转情况录入表</t>
  </si>
  <si>
    <t>创建单位的级次</t>
  </si>
  <si>
    <t>null</t>
  </si>
  <si>
    <t>009</t>
  </si>
  <si>
    <t>sheet2</t>
  </si>
  <si>
    <t>第二部分：政府性基金</t>
  </si>
  <si>
    <t>助记符 拼音首字母</t>
  </si>
  <si>
    <t>431228000KCAAAAAAAAAAAAAAAAAA001</t>
  </si>
  <si>
    <t>0010</t>
  </si>
  <si>
    <t>L06</t>
  </si>
  <si>
    <t>政府性基金收支及结余情况录入表</t>
  </si>
  <si>
    <t>0011</t>
  </si>
  <si>
    <t>L07</t>
  </si>
  <si>
    <t>政府性基金转移性收支决算录入表</t>
  </si>
  <si>
    <t>行政区划代码</t>
  </si>
  <si>
    <t>431228000</t>
  </si>
  <si>
    <t>0012</t>
  </si>
  <si>
    <t>L08</t>
  </si>
  <si>
    <t>政府性基金收入预算变动情况录入表</t>
  </si>
  <si>
    <t xml:space="preserve">行政区划类型 </t>
  </si>
  <si>
    <t/>
  </si>
  <si>
    <t>0013</t>
  </si>
  <si>
    <t>L09</t>
  </si>
  <si>
    <t>政府性基金支出预算变动情况录入表</t>
  </si>
  <si>
    <t>财政区划代码</t>
  </si>
  <si>
    <t>0014</t>
  </si>
  <si>
    <t>sheet3</t>
  </si>
  <si>
    <t>第三部分：国有资本经营</t>
  </si>
  <si>
    <t xml:space="preserve">财政区划类型 </t>
  </si>
  <si>
    <t>0015</t>
  </si>
  <si>
    <t>L10</t>
  </si>
  <si>
    <t>国有资本经营收支决算录入表</t>
  </si>
  <si>
    <t>单位年度</t>
  </si>
  <si>
    <t>2016</t>
  </si>
  <si>
    <t>0016</t>
  </si>
  <si>
    <t>L11</t>
  </si>
  <si>
    <t>国有资本经营转移性收支决算录入表</t>
  </si>
  <si>
    <t>期间代码</t>
  </si>
  <si>
    <t>2016N</t>
  </si>
  <si>
    <t>0017</t>
  </si>
  <si>
    <t>sheet4</t>
  </si>
  <si>
    <t>第四部分：政府性收支及资产负债表</t>
  </si>
  <si>
    <t>舍位状态</t>
  </si>
  <si>
    <t>0</t>
  </si>
  <si>
    <t>0018</t>
  </si>
  <si>
    <t>L12</t>
  </si>
  <si>
    <t>社会保险基金收支决算录入表</t>
  </si>
  <si>
    <t>数值单位</t>
  </si>
  <si>
    <t>万元</t>
  </si>
  <si>
    <t>0020</t>
  </si>
  <si>
    <t>L13</t>
  </si>
  <si>
    <t>预算资金年终资产负债录入表</t>
  </si>
  <si>
    <t>0021</t>
  </si>
  <si>
    <t>L14</t>
  </si>
  <si>
    <t>地方政府债务余额情况录入表</t>
  </si>
  <si>
    <t>0022</t>
  </si>
  <si>
    <t>L15</t>
  </si>
  <si>
    <t>地方政府专项债务分项目余额情况录入表</t>
  </si>
  <si>
    <t>0025</t>
  </si>
  <si>
    <t>sheet5</t>
  </si>
  <si>
    <t>第五部分：补充资料</t>
  </si>
  <si>
    <t>0026</t>
  </si>
  <si>
    <t>L16</t>
  </si>
  <si>
    <t>乡镇一般公共预算收支决算录入表</t>
  </si>
  <si>
    <t>0027</t>
  </si>
  <si>
    <t>L17</t>
  </si>
  <si>
    <t>乡镇政府性基金收支决算录入表</t>
  </si>
  <si>
    <t>0028</t>
  </si>
  <si>
    <t>L18</t>
  </si>
  <si>
    <t>乡镇国有资本经营收支决算录入表</t>
  </si>
  <si>
    <t>0032</t>
  </si>
  <si>
    <t>L19</t>
  </si>
  <si>
    <t>基本数字录入表</t>
  </si>
  <si>
    <t>0031</t>
  </si>
  <si>
    <t>L20</t>
  </si>
  <si>
    <t>相关指标录入表</t>
  </si>
  <si>
    <t xml:space="preserve">单位名称  </t>
  </si>
  <si>
    <t>湖南省怀化市芷江侗族自治县</t>
  </si>
  <si>
    <t xml:space="preserve">单位负责人  </t>
  </si>
  <si>
    <t>曹日红</t>
  </si>
  <si>
    <t xml:space="preserve">处（科、股）负责人  </t>
  </si>
  <si>
    <t>徐冰</t>
  </si>
  <si>
    <t xml:space="preserve">经办人  </t>
  </si>
  <si>
    <t>谭春淋</t>
  </si>
  <si>
    <t xml:space="preserve">联系电话  </t>
  </si>
  <si>
    <t>0745-6827706</t>
  </si>
  <si>
    <t xml:space="preserve">单位地址  </t>
  </si>
  <si>
    <t>芷江北正街24号</t>
  </si>
  <si>
    <t xml:space="preserve">单位邮编  </t>
  </si>
  <si>
    <t>419100</t>
  </si>
  <si>
    <t xml:space="preserve">单位级次  </t>
  </si>
  <si>
    <t>区县级</t>
  </si>
  <si>
    <t xml:space="preserve">所在地区类型  </t>
  </si>
  <si>
    <t>省</t>
  </si>
  <si>
    <t xml:space="preserve">地区属性  </t>
  </si>
  <si>
    <t>中部</t>
  </si>
  <si>
    <t xml:space="preserve">计划单列市属性  </t>
  </si>
  <si>
    <t>无</t>
  </si>
  <si>
    <t xml:space="preserve">自治州属性  </t>
  </si>
  <si>
    <t xml:space="preserve">区县类型  </t>
  </si>
  <si>
    <t>县(市)</t>
  </si>
  <si>
    <t xml:space="preserve">国家扶贫重点县  </t>
  </si>
  <si>
    <t>否</t>
  </si>
  <si>
    <t xml:space="preserve">自治县  </t>
  </si>
  <si>
    <t>是</t>
  </si>
  <si>
    <t xml:space="preserve">省直管县  </t>
  </si>
  <si>
    <t xml:space="preserve">省直属县  </t>
  </si>
  <si>
    <t xml:space="preserve">区域面积  </t>
  </si>
  <si>
    <t>2099</t>
  </si>
  <si>
    <t>(平方公里)</t>
  </si>
  <si>
    <t xml:space="preserve">行政区划编码  </t>
  </si>
  <si>
    <t>431228</t>
  </si>
  <si>
    <t>录 入 表 目 录</t>
  </si>
  <si>
    <t>表号</t>
  </si>
  <si>
    <t>表名</t>
  </si>
  <si>
    <t>页码</t>
  </si>
  <si>
    <t>基础信息表</t>
  </si>
  <si>
    <t>录入01表</t>
  </si>
  <si>
    <t>第一部分:一般公共预算</t>
  </si>
  <si>
    <t>录入02表</t>
  </si>
  <si>
    <t>录入03表</t>
  </si>
  <si>
    <t>录入04表</t>
  </si>
  <si>
    <t>录入05表</t>
  </si>
  <si>
    <t>录入06表</t>
  </si>
  <si>
    <t>第二部分:政府性基金</t>
  </si>
  <si>
    <t>录入07表</t>
  </si>
  <si>
    <t>录入08表</t>
  </si>
  <si>
    <t>录入09表</t>
  </si>
  <si>
    <t>录入10表</t>
  </si>
  <si>
    <t>第三部分:国有资本经营</t>
  </si>
  <si>
    <t>录入11表</t>
  </si>
  <si>
    <t>录入12表</t>
  </si>
  <si>
    <t>第四部分:政府性收支及资产负债情况</t>
  </si>
  <si>
    <t>录入13表</t>
  </si>
  <si>
    <t>录入14表</t>
  </si>
  <si>
    <t>录入15表</t>
  </si>
  <si>
    <t>录入16表</t>
  </si>
  <si>
    <t>第五部分:补充资料</t>
  </si>
  <si>
    <t>录入17表</t>
  </si>
  <si>
    <t>录入18表</t>
  </si>
  <si>
    <t>录入19表</t>
  </si>
  <si>
    <t>录入20表</t>
  </si>
  <si>
    <t>单位:万元</t>
  </si>
  <si>
    <t>科目编码</t>
  </si>
  <si>
    <t>科目名称</t>
  </si>
  <si>
    <t>决算数</t>
  </si>
  <si>
    <t>一般公共预算收入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</si>
  <si>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</si>
  <si>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</si>
  <si>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</si>
  <si>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</si>
  <si>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</si>
  <si>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</si>
  <si>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</si>
  <si>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</si>
  <si>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</si>
  <si>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</si>
  <si>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</si>
  <si>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</si>
  <si>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</si>
  <si>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</si>
  <si>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森工综合利用增值税退税</t>
  </si>
  <si>
    <t xml:space="preserve">      核电站增值税退税</t>
  </si>
  <si>
    <t xml:space="preserve">      水电增值税退税</t>
  </si>
  <si>
    <t xml:space="preserve">      资源综合利用增值税退税</t>
  </si>
  <si>
    <t xml:space="preserve">      成品油增值税退税</t>
  </si>
  <si>
    <t xml:space="preserve">      其他增值税退税</t>
  </si>
  <si>
    <t xml:space="preserve">      免抵调增增值税</t>
  </si>
  <si>
    <t xml:space="preserve">      成品油价格和税费改革增值税划出</t>
  </si>
  <si>
    <t xml:space="preserve">      成品油价格和税费改革增值税划入</t>
  </si>
  <si>
    <t xml:space="preserve">      营改增试点国内增值税划出</t>
  </si>
  <si>
    <t xml:space="preserve">      营改增试点国内增值税划入</t>
  </si>
  <si>
    <t xml:space="preserve">      营改增试点国内增值税划出(地方)</t>
  </si>
  <si>
    <t xml:space="preserve">      营改增试点国内增值税划入(地方)</t>
  </si>
  <si>
    <t xml:space="preserve">    进口货物增值税(项)</t>
  </si>
  <si>
    <t xml:space="preserve">      进口货物增值税(目)</t>
  </si>
  <si>
    <t xml:space="preserve">      进口货物增值税税款滞纳金、罚款收入</t>
  </si>
  <si>
    <t xml:space="preserve">      进口货物退增值税</t>
  </si>
  <si>
    <t xml:space="preserve">    出口货物退增值税(项)</t>
  </si>
  <si>
    <t xml:space="preserve">      出口货物退增值税(目)</t>
  </si>
  <si>
    <t xml:space="preserve">      免抵调减增值税</t>
  </si>
  <si>
    <t xml:space="preserve">    改征增值税(项)</t>
  </si>
  <si>
    <t xml:space="preserve">      改征增值税(目)</t>
  </si>
  <si>
    <t xml:space="preserve">      中国铁路总公司改征增值税待分配收入</t>
  </si>
  <si>
    <t xml:space="preserve">      中国铁路总公司改征增值税收入</t>
  </si>
  <si>
    <t xml:space="preserve">      改征增值税税款滞纳金、罚款收入</t>
  </si>
  <si>
    <t xml:space="preserve">      改征增值税国内退税</t>
  </si>
  <si>
    <t xml:space="preserve">      免抵调增改征增值税</t>
  </si>
  <si>
    <t xml:space="preserve">      营改增试点改征增值税划出</t>
  </si>
  <si>
    <t xml:space="preserve">      营改增试点改征增值税划入</t>
  </si>
  <si>
    <t xml:space="preserve">      营改增试点改征增值税划出(地方)</t>
  </si>
  <si>
    <t xml:space="preserve">      营改增试点改征增值税划入(地方)</t>
  </si>
  <si>
    <t xml:space="preserve">    改征增值税出口退税(项)</t>
  </si>
  <si>
    <t xml:space="preserve">      改征增值税出口退税(目)</t>
  </si>
  <si>
    <t xml:space="preserve">      免抵调减改征增值税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</si>
  <si>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</si>
  <si>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</si>
  <si>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</si>
  <si>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</si>
  <si>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</si>
  <si>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</si>
  <si>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</si>
  <si>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</si>
  <si>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</si>
  <si>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</si>
  <si>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</si>
  <si>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</si>
  <si>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</si>
  <si>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</si>
  <si>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</si>
  <si>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</si>
  <si>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</si>
  <si>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</si>
  <si>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</si>
  <si>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</si>
  <si>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营业税</t>
  </si>
  <si>
    <t xml:space="preserve">    金融保险业营业税(中央)</t>
  </si>
  <si>
    <t xml:space="preserve">    金融保险业营业税(地方)</t>
  </si>
  <si>
    <t xml:space="preserve">      交强险营业税</t>
  </si>
  <si>
    <t xml:space="preserve">      其他金融保险业营业税(地方)</t>
  </si>
  <si>
    <t xml:space="preserve">    一般营业税</t>
  </si>
  <si>
    <t xml:space="preserve">    营业税税款滞纳金、罚款收入</t>
  </si>
  <si>
    <t xml:space="preserve">    营业税退税</t>
  </si>
  <si>
    <t xml:space="preserve">    营业税划出</t>
  </si>
  <si>
    <t xml:space="preserve">    营业税划入</t>
  </si>
  <si>
    <t xml:space="preserve">    营业税划出(地方)</t>
  </si>
  <si>
    <t xml:space="preserve">    营业税划入(地方)</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</si>
  <si>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</si>
  <si>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</si>
  <si>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</si>
  <si>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</si>
  <si>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</si>
  <si>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</si>
  <si>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</si>
  <si>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</si>
  <si>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</si>
  <si>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</si>
  <si>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</si>
  <si>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</si>
  <si>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</si>
  <si>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</si>
  <si>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</si>
  <si>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</si>
  <si>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</si>
  <si>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</si>
  <si>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中国铁路总公司集中缴纳的铁路运输企业所得税</t>
  </si>
  <si>
    <t xml:space="preserve">      中国铁路总公司集中缴纳的铁路运输企业所得税待分配收入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</si>
  <si>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</si>
  <si>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</si>
  <si>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</si>
  <si>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</si>
  <si>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</si>
  <si>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</si>
  <si>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</si>
  <si>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</si>
  <si>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</si>
  <si>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</si>
  <si>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</si>
  <si>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</si>
  <si>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</si>
  <si>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</si>
  <si>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</si>
  <si>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</si>
  <si>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</si>
  <si>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</si>
  <si>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</si>
  <si>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</si>
  <si>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</si>
  <si>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</si>
  <si>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</si>
  <si>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</si>
  <si>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</si>
  <si>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</si>
  <si>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</si>
  <si>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</si>
  <si>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</si>
  <si>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</si>
  <si>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</si>
  <si>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</si>
  <si>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</si>
  <si>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</si>
  <si>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</si>
  <si>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</si>
  <si>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</si>
  <si>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</si>
  <si>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</si>
  <si>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</si>
  <si>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</si>
  <si>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</si>
  <si>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</si>
  <si>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</si>
  <si>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</si>
  <si>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</si>
  <si>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</si>
  <si>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</si>
  <si>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</si>
  <si>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</si>
  <si>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</si>
  <si>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</si>
  <si>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</si>
  <si>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</si>
  <si>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</si>
  <si>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</si>
  <si>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</si>
  <si>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</si>
  <si>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</si>
  <si>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</si>
  <si>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</si>
  <si>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</si>
  <si>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</si>
  <si>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</si>
  <si>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</si>
  <si>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</si>
  <si>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</si>
  <si>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</si>
  <si>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</si>
  <si>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</si>
  <si>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</si>
  <si>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</si>
  <si>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</si>
  <si>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</si>
  <si>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</si>
  <si>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</si>
  <si>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</si>
  <si>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</si>
  <si>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</si>
  <si>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</si>
  <si>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</si>
  <si>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</si>
  <si>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</si>
  <si>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</si>
  <si>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</si>
  <si>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</si>
  <si>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</si>
  <si>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</si>
  <si>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</si>
  <si>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</si>
  <si>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</si>
  <si>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</si>
  <si>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</si>
  <si>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</si>
  <si>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</si>
  <si>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</si>
  <si>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</si>
  <si>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</si>
  <si>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</si>
  <si>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</si>
  <si>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</si>
  <si>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</si>
  <si>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</si>
  <si>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</si>
  <si>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</si>
  <si>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</si>
  <si>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</si>
  <si>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</si>
  <si>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</si>
  <si>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</si>
  <si>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</si>
  <si>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</si>
  <si>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</si>
  <si>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</si>
  <si>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</si>
  <si>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</si>
  <si>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</si>
  <si>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</si>
  <si>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</si>
  <si>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</si>
  <si>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</si>
  <si>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</si>
  <si>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</si>
  <si>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</si>
  <si>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</si>
  <si>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</si>
  <si>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</si>
  <si>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</si>
  <si>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</si>
  <si>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</si>
  <si>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</si>
  <si>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</si>
  <si>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</si>
  <si>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</si>
  <si>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</si>
  <si>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</si>
  <si>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</si>
  <si>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</si>
  <si>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</si>
  <si>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</si>
  <si>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</si>
  <si>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</si>
  <si>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</si>
  <si>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</si>
  <si>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</si>
  <si>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</si>
  <si>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</si>
  <si>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军队个人所得税</t>
  </si>
  <si>
    <t xml:space="preserve">      其他个人所得税</t>
  </si>
  <si>
    <t xml:space="preserve">    个人所得税税款滞纳金、罚款收入</t>
  </si>
  <si>
    <t xml:space="preserve">  资源税</t>
  </si>
  <si>
    <t xml:space="preserve">    海洋石油资源税</t>
  </si>
  <si>
    <t xml:space="preserve">    其他资源税</t>
  </si>
  <si>
    <t xml:space="preserve">    资源税税款滞纳金、罚款收入</t>
  </si>
  <si>
    <t xml:space="preserve">  城市维护建设税</t>
  </si>
  <si>
    <t xml:space="preserve">    国有企业城市维护建设税</t>
  </si>
  <si>
    <t xml:space="preserve">      中国铁路总公司集中缴纳的铁路运输企业城市维护建设税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</si>
  <si>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</si>
  <si>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</si>
  <si>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</si>
  <si>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</si>
  <si>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</si>
  <si>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</si>
  <si>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中国铁路总公司集中缴纳的铁路运输企业城市维护建设税待分配收入</t>
  </si>
  <si>
    <t xml:space="preserve">    其他城市维护建设税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</si>
  <si>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</si>
  <si>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</si>
  <si>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</si>
  <si>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</si>
  <si>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</si>
  <si>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</si>
  <si>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</si>
  <si>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</si>
  <si>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</si>
  <si>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</si>
  <si>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</si>
  <si>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</si>
  <si>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</si>
  <si>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</si>
  <si>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</si>
  <si>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</si>
  <si>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</si>
  <si>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</si>
  <si>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</si>
  <si>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</si>
  <si>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</si>
  <si>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</si>
  <si>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</si>
  <si>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</si>
  <si>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</si>
  <si>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</si>
  <si>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</si>
  <si>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</si>
  <si>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</si>
  <si>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</si>
  <si>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</si>
  <si>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</si>
  <si>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</si>
  <si>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</si>
  <si>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</si>
  <si>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</si>
  <si>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</si>
  <si>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</si>
  <si>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</si>
  <si>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</si>
  <si>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</si>
  <si>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</si>
  <si>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</si>
  <si>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</si>
  <si>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</si>
  <si>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</si>
  <si>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</si>
  <si>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</si>
  <si>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</si>
  <si>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</si>
  <si>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</si>
  <si>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</si>
  <si>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</si>
  <si>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</si>
  <si>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</si>
  <si>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</si>
  <si>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</si>
  <si>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</si>
  <si>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</si>
  <si>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</si>
  <si>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</si>
  <si>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</si>
  <si>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</si>
  <si>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</si>
  <si>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</si>
  <si>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</si>
  <si>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其他税收收入</t>
  </si>
  <si>
    <t>非税收入</t>
  </si>
  <si>
    <t xml:space="preserve">  专项收入</t>
  </si>
  <si>
    <t xml:space="preserve">    排污费收入(项)</t>
  </si>
  <si>
    <t xml:space="preserve">      排污费收入(目)</t>
  </si>
  <si>
    <t xml:space="preserve">      海洋工程排污费收入</t>
  </si>
  <si>
    <t xml:space="preserve">    水资源费收入</t>
  </si>
  <si>
    <t xml:space="preserve">      三峡电站水资源费收入</t>
  </si>
  <si>
    <t xml:space="preserve">      其他水资源费收入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</si>
  <si>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</si>
  <si>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</si>
  <si>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</si>
  <si>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</si>
  <si>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中国铁路总公司集中缴纳的铁路运输企业教育费附加</t>
  </si>
  <si>
    <t xml:space="preserve">      中国铁路总公司集中缴纳的铁路运输企业教育费附加待分配收入</t>
  </si>
  <si>
    <t xml:space="preserve">      教育费附加滞纳金、罚款收入</t>
  </si>
  <si>
    <t xml:space="preserve">    铀产品出售收入</t>
  </si>
  <si>
    <t xml:space="preserve">    三峡库区移民专项收入</t>
  </si>
  <si>
    <t xml:space="preserve">    国家留成油上缴收入</t>
  </si>
  <si>
    <t xml:space="preserve">    场外核应急准备收入</t>
  </si>
  <si>
    <t xml:space="preserve">    地方教育附加收入</t>
  </si>
  <si>
    <t xml:space="preserve">    文化事业建设费收入</t>
  </si>
  <si>
    <t xml:space="preserve">    残疾人就业保障金收入</t>
  </si>
  <si>
    <t xml:space="preserve">    教育资金收入</t>
  </si>
  <si>
    <t xml:space="preserve">    农田水利建设资金收入</t>
  </si>
  <si>
    <t xml:space="preserve">    育林基金收入</t>
  </si>
  <si>
    <t xml:space="preserve">    森林植被恢复费</t>
  </si>
  <si>
    <t xml:space="preserve">    水利建设专项收入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</si>
  <si>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</si>
  <si>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</si>
  <si>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</si>
  <si>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</si>
  <si>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</si>
  <si>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</si>
  <si>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</si>
  <si>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</si>
  <si>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</si>
  <si>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口岸以外边防检查监护费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</si>
  <si>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</si>
  <si>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</si>
  <si>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</si>
  <si>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</si>
  <si>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</si>
  <si>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机动车抵押登记费</t>
  </si>
  <si>
    <t xml:space="preserve">      机动车安全技术检验费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</si>
  <si>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</si>
  <si>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</si>
  <si>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</si>
  <si>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</si>
  <si>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</si>
  <si>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消防职业技能鉴定考务考试费</t>
  </si>
  <si>
    <t xml:space="preserve">      其他缴入国库的公安行政事业性收费</t>
  </si>
  <si>
    <t xml:space="preserve">    法院行政事业性收费收入</t>
  </si>
  <si>
    <t xml:space="preserve">      诉讼费</t>
  </si>
  <si>
    <t xml:space="preserve">      培训费、资料工本费和住宿费</t>
  </si>
  <si>
    <t xml:space="preserve">      其他缴入国库的法院行政事业性收费</t>
  </si>
  <si>
    <t xml:space="preserve">    司法行政事业性收费收入</t>
  </si>
  <si>
    <t xml:space="preserve">      公证费</t>
  </si>
  <si>
    <t xml:space="preserve">      司法考试考务费</t>
  </si>
  <si>
    <t xml:space="preserve">      其他缴入国库的司法行政事业性收费</t>
  </si>
  <si>
    <t xml:space="preserve">    外交行政事业性收费收入</t>
  </si>
  <si>
    <t xml:space="preserve">      护照费</t>
  </si>
  <si>
    <t xml:space="preserve">      认证费</t>
  </si>
  <si>
    <t xml:space="preserve">      签证费</t>
  </si>
  <si>
    <t xml:space="preserve">      驻外使领馆公证翻译费</t>
  </si>
  <si>
    <t xml:space="preserve">      其他缴入国库的外交行政事业性收费</t>
  </si>
  <si>
    <t xml:space="preserve">    工商行政事业性收费收入</t>
  </si>
  <si>
    <t xml:space="preserve">      商标注册收费</t>
  </si>
  <si>
    <t xml:space="preserve">      其他缴入国库的工商行政事业性收费</t>
  </si>
  <si>
    <t xml:space="preserve">    商贸行政事业性收费收入</t>
  </si>
  <si>
    <t xml:space="preserve">      证书工本费</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</si>
  <si>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</si>
  <si>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</si>
  <si>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</si>
  <si>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</si>
  <si>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</si>
  <si>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缴入国库的税务行政事业性收费</t>
  </si>
  <si>
    <t xml:space="preserve">    海关行政事业性收费收入</t>
  </si>
  <si>
    <t xml:space="preserve">      进口货物滞报金</t>
  </si>
  <si>
    <t xml:space="preserve">      其他缴入国库的海关行政事业性收费</t>
  </si>
  <si>
    <t xml:space="preserve">    审计行政事业性收费收入</t>
  </si>
  <si>
    <t xml:space="preserve">      其他缴入国库的审计行政事业性收费</t>
  </si>
  <si>
    <t xml:space="preserve">    人口和计划生育行政事业性收费收入</t>
  </si>
  <si>
    <t xml:space="preserve">      社会抚养费</t>
  </si>
  <si>
    <t xml:space="preserve">      其他缴入国库的人口和计划生育行政事业性收费</t>
  </si>
  <si>
    <t xml:space="preserve">    国管局行政事业性收费收入</t>
  </si>
  <si>
    <t xml:space="preserve">      会计从业资格考试费</t>
  </si>
  <si>
    <t xml:space="preserve">      工人技术等级鉴定考核费</t>
  </si>
  <si>
    <t xml:space="preserve">      其他缴入国库的国管局行政事业性收费</t>
  </si>
  <si>
    <t xml:space="preserve">    外专局行政事业性收费收入</t>
  </si>
  <si>
    <t xml:space="preserve">      出国培训备选人员外语考务费、考试费</t>
  </si>
  <si>
    <t xml:space="preserve">      其他缴入国库的外专局行政事业性收费</t>
  </si>
  <si>
    <t xml:space="preserve">    保密行政事业性收费收入</t>
  </si>
  <si>
    <t xml:space="preserve">      其他缴入国库的保密行政事业性收费</t>
  </si>
  <si>
    <t xml:space="preserve">    质量监督检验检疫行政事业性收费收入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</si>
  <si>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</si>
  <si>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</si>
  <si>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</si>
  <si>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</si>
  <si>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</si>
  <si>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棉花监督检验费</t>
  </si>
  <si>
    <t xml:space="preserve">      锅炉、压力容器检验费</t>
  </si>
  <si>
    <t xml:space="preserve">      计量收费</t>
  </si>
  <si>
    <t xml:space="preserve">      出入境检验检疫收费</t>
  </si>
  <si>
    <t xml:space="preserve">      检疫处理等业务收费</t>
  </si>
  <si>
    <t xml:space="preserve">      实验室检验项目、鉴定收费</t>
  </si>
  <si>
    <t xml:space="preserve">      设备监理单位资格评审费</t>
  </si>
  <si>
    <t xml:space="preserve">      滞纳金</t>
  </si>
  <si>
    <t xml:space="preserve">      特种设备检验检测费</t>
  </si>
  <si>
    <t xml:space="preserve">      产品质量监督检验费</t>
  </si>
  <si>
    <t xml:space="preserve">      其他缴入国库的质检行政事业性收费</t>
  </si>
  <si>
    <t xml:space="preserve">    出版行政事业性收费收入</t>
  </si>
  <si>
    <t xml:space="preserve">      计算机软件著作权登记费</t>
  </si>
  <si>
    <t xml:space="preserve">      其他缴入国库的出版行政事业性收费</t>
  </si>
  <si>
    <t xml:space="preserve">    安全生产行政事业性收费收入</t>
  </si>
  <si>
    <t xml:space="preserve">      其他缴入国库的安全生产行政事业性收费</t>
  </si>
  <si>
    <t xml:space="preserve">    档案行政事业性收费收入</t>
  </si>
  <si>
    <t xml:space="preserve">      其他缴入国库的档案行政事业性收费</t>
  </si>
  <si>
    <t xml:space="preserve">    港澳办行政事业性收费收入</t>
  </si>
  <si>
    <t xml:space="preserve">      其他缴入国库的港澳办行政事业性收费</t>
  </si>
  <si>
    <t xml:space="preserve">    贸促会行政事业性收费收入</t>
  </si>
  <si>
    <t xml:space="preserve">      其他缴入国库的贸促会行政事业性收费</t>
  </si>
  <si>
    <t xml:space="preserve">    宗教行政事业性收费收入</t>
  </si>
  <si>
    <t xml:space="preserve">      清真食品认证费</t>
  </si>
  <si>
    <t xml:space="preserve">      其他缴入国库的宗教行政事业性收费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</si>
  <si>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</si>
  <si>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</si>
  <si>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</si>
  <si>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</si>
  <si>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</si>
  <si>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机要交通文件(物件)传递费</t>
  </si>
  <si>
    <t xml:space="preserve">      培训费</t>
  </si>
  <si>
    <t xml:space="preserve">      住宿费</t>
  </si>
  <si>
    <t xml:space="preserve">      学费</t>
  </si>
  <si>
    <t xml:space="preserve">      其他缴入国库的中直管理局行政事业性收费</t>
  </si>
  <si>
    <t xml:space="preserve">    文化行政事业性收费收入</t>
  </si>
  <si>
    <t xml:space="preserve">      其他缴入国库的文化行政事业性收费</t>
  </si>
  <si>
    <t xml:space="preserve">    教育行政事业性收费收入</t>
  </si>
  <si>
    <t xml:space="preserve">      教师资格考试费</t>
  </si>
  <si>
    <t xml:space="preserve">      普通话水平测试费</t>
  </si>
  <si>
    <t xml:space="preserve">      其他缴入国库的教育行政事业性收费</t>
  </si>
  <si>
    <t xml:space="preserve">      公办幼儿园保育费</t>
  </si>
  <si>
    <t xml:space="preserve">      公办幼儿园住宿费</t>
  </si>
  <si>
    <t xml:space="preserve">    科技行政事业性收费收入</t>
  </si>
  <si>
    <t xml:space="preserve">      缴入国库的科技行政事业性收费</t>
  </si>
  <si>
    <t xml:space="preserve">    体育行政事业性收费收入</t>
  </si>
  <si>
    <t xml:space="preserve">      兴奋剂检测费</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</si>
  <si>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</si>
  <si>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</si>
  <si>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</si>
  <si>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</si>
  <si>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非刑事案件财物价格鉴定费</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</si>
  <si>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</si>
  <si>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</si>
  <si>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</si>
  <si>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</si>
  <si>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国土资源行政事业性收费收入</t>
  </si>
  <si>
    <t xml:space="preserve">      土地复垦费</t>
  </si>
  <si>
    <t xml:space="preserve">      土地闲置费</t>
  </si>
  <si>
    <t xml:space="preserve">      土地登记费</t>
  </si>
  <si>
    <t xml:space="preserve">      耕地开垦费</t>
  </si>
  <si>
    <t xml:space="preserve">      地质成果资料费</t>
  </si>
  <si>
    <t xml:space="preserve">      其他缴入国库的国土资源行政事业性收费</t>
  </si>
  <si>
    <t xml:space="preserve">    建设行政事业性收费收入</t>
  </si>
  <si>
    <t xml:space="preserve">      房屋登记费</t>
  </si>
  <si>
    <t xml:space="preserve">      城市道路占用挖掘费</t>
  </si>
  <si>
    <t xml:space="preserve">      白蚁防治费</t>
  </si>
  <si>
    <t xml:space="preserve">      人力资源开发中心收费</t>
  </si>
  <si>
    <t xml:space="preserve">      城镇垃圾处理费</t>
  </si>
  <si>
    <t xml:space="preserve">      住房转让手续费</t>
  </si>
  <si>
    <t xml:space="preserve">      其他缴入国库的建设行政事业性收费</t>
  </si>
  <si>
    <t xml:space="preserve">    知识产权行政事业性收费收入</t>
  </si>
  <si>
    <t xml:space="preserve">      专利收费</t>
  </si>
  <si>
    <t xml:space="preserve">      专利代理人资格考试报名考务费</t>
  </si>
  <si>
    <t xml:space="preserve">      集成电路布图设计保护收费</t>
  </si>
  <si>
    <t xml:space="preserve">      其他缴入国库的知识产权行政事业性收费</t>
  </si>
  <si>
    <t xml:space="preserve">    环保行政事业性收费收入</t>
  </si>
  <si>
    <t xml:space="preserve">      核安全技术审评费</t>
  </si>
  <si>
    <t xml:space="preserve">      化学品进口登记费</t>
  </si>
  <si>
    <t xml:space="preserve">      城市放射性废物送贮费</t>
  </si>
  <si>
    <t xml:space="preserve">      环境监测服务费</t>
  </si>
  <si>
    <t xml:space="preserve">      进口废物环境保护审查登记费</t>
  </si>
  <si>
    <t xml:space="preserve">      其他缴入国库的环保行政事业性收费</t>
  </si>
  <si>
    <t xml:space="preserve">    旅游行政事业性收费收入</t>
  </si>
  <si>
    <t xml:space="preserve">      导游人员资格考试费和等级考核费</t>
  </si>
  <si>
    <t xml:space="preserve">      其他缴入国库的旅游行政事业性收费</t>
  </si>
  <si>
    <t xml:space="preserve">    海洋行政事业性收费收入</t>
  </si>
  <si>
    <t xml:space="preserve">      海洋废弃物收费</t>
  </si>
  <si>
    <t xml:space="preserve">      其他缴入国库的海洋行政事业性收费</t>
  </si>
  <si>
    <t xml:space="preserve">    测绘行政事业性收费收入</t>
  </si>
  <si>
    <t xml:space="preserve">      测绘成果成图资料收费</t>
  </si>
  <si>
    <t xml:space="preserve">      测绘产品质量监督检验费</t>
  </si>
  <si>
    <t xml:space="preserve">      测绘仪器检测收费</t>
  </si>
  <si>
    <t xml:space="preserve">      其他缴入国库的测绘行政事业性收费</t>
  </si>
  <si>
    <t xml:space="preserve">    铁路行政事业性收费收入</t>
  </si>
  <si>
    <t xml:space="preserve">      其他缴入国库的铁路行政事业性收费</t>
  </si>
  <si>
    <t xml:space="preserve">    交通运输行政事业性收费收入</t>
  </si>
  <si>
    <t xml:space="preserve">      民用航空器国籍登记费</t>
  </si>
  <si>
    <t xml:space="preserve">      民用航空器权利登记费</t>
  </si>
  <si>
    <t xml:space="preserve">      航空业务权补偿费</t>
  </si>
  <si>
    <t xml:space="preserve">      适航审查费</t>
  </si>
  <si>
    <t xml:space="preserve">      船舶登记费</t>
  </si>
  <si>
    <t xml:space="preserve">      船舶及船用产品设施检验费</t>
  </si>
  <si>
    <t xml:space="preserve">      长江口航道维护费</t>
  </si>
  <si>
    <t xml:space="preserve">      其他缴入国库的交通运输行政事业性收费</t>
  </si>
  <si>
    <t xml:space="preserve">    工业和信息产业行政事业性收费收入</t>
  </si>
  <si>
    <t xml:space="preserve">      卫星转发器信道费</t>
  </si>
  <si>
    <t xml:space="preserve">      电信网码号资源占用费</t>
  </si>
  <si>
    <t xml:space="preserve">      无线电频率占用费</t>
  </si>
  <si>
    <t xml:space="preserve">      其他缴入国库的工业和信息产业行政事业性收费</t>
  </si>
  <si>
    <t xml:space="preserve">    农业行政事业性收费收入</t>
  </si>
  <si>
    <t xml:space="preserve">      植物新品种保护权收费</t>
  </si>
  <si>
    <t xml:space="preserve">      国内植物检疫费</t>
  </si>
  <si>
    <t xml:space="preserve">      农药登记费</t>
  </si>
  <si>
    <t xml:space="preserve">      新兽药审批费</t>
  </si>
  <si>
    <t xml:space="preserve">      进口兽药注册登记审批、发证收费</t>
  </si>
  <si>
    <t xml:space="preserve">      《进口兽药许可证》审批费</t>
  </si>
  <si>
    <t xml:space="preserve">      生产审批费</t>
  </si>
  <si>
    <t xml:space="preserve">      已生产兽药品种注册登记费</t>
  </si>
  <si>
    <t xml:space="preserve">      农业转基因生物检测费</t>
  </si>
  <si>
    <t xml:space="preserve">      农机监理费</t>
  </si>
  <si>
    <t xml:space="preserve">      渔业资源增殖保护费</t>
  </si>
  <si>
    <t xml:space="preserve">      渔业船舶登记或变更登记费</t>
  </si>
  <si>
    <t xml:space="preserve">      海洋渔业船舶船员考试费</t>
  </si>
  <si>
    <t xml:space="preserve">      农业转基因生物安全评价费</t>
  </si>
  <si>
    <t xml:space="preserve">      农机产品测试检验费</t>
  </si>
  <si>
    <t xml:space="preserve">      新饲料添加剂质量复核检验费</t>
  </si>
  <si>
    <t xml:space="preserve">      进口饲料添加剂质量复核检验费</t>
  </si>
  <si>
    <t xml:space="preserve">      饲料及饲料添加剂委托检验费</t>
  </si>
  <si>
    <t xml:space="preserve">      进口兽药质量标准复核检验费</t>
  </si>
  <si>
    <t xml:space="preserve">      进口兽药检验费</t>
  </si>
  <si>
    <t xml:space="preserve">      出口兽药检验费</t>
  </si>
  <si>
    <t xml:space="preserve">      新兽药质量复核检验费</t>
  </si>
  <si>
    <t xml:space="preserve">      兽药委托检验费</t>
  </si>
  <si>
    <t xml:space="preserve">      农作物委托检验费</t>
  </si>
  <si>
    <t xml:space="preserve">      渔业船舶和船用产品检验费</t>
  </si>
  <si>
    <t xml:space="preserve">      档案使用费</t>
  </si>
  <si>
    <t xml:space="preserve">      档案保管费</t>
  </si>
  <si>
    <t xml:space="preserve">      工人技术等级考核或职业技能鉴定费</t>
  </si>
  <si>
    <t xml:space="preserve">      农药实验费</t>
  </si>
  <si>
    <t xml:space="preserve">      执业兽医资格考试考务费</t>
  </si>
  <si>
    <t xml:space="preserve">      草原植被恢复费收入</t>
  </si>
  <si>
    <t xml:space="preserve">      其他缴入国库的农业行政事业性收费</t>
  </si>
  <si>
    <t xml:space="preserve">    林业行政事业性收费收入</t>
  </si>
  <si>
    <t xml:space="preserve">      林权勘测费</t>
  </si>
  <si>
    <t xml:space="preserve">      林权证收费</t>
  </si>
  <si>
    <t xml:space="preserve">      其他缴入国库的林业行政事业性收费</t>
  </si>
  <si>
    <t xml:space="preserve">    水利行政事业性收费收入</t>
  </si>
  <si>
    <t xml:space="preserve">      河道采砂管理费</t>
  </si>
  <si>
    <t xml:space="preserve">      河道工程修建维护管理费</t>
  </si>
  <si>
    <t xml:space="preserve">      长江河道砂石资源费</t>
  </si>
  <si>
    <t xml:space="preserve">      水土保持补偿费</t>
  </si>
  <si>
    <t xml:space="preserve">      其他缴入国库的水利行政事业性收费</t>
  </si>
  <si>
    <t xml:space="preserve">    卫生行政事业性收费收入</t>
  </si>
  <si>
    <t xml:space="preserve">      卫生监测费</t>
  </si>
  <si>
    <t xml:space="preserve">      卫生质量检验费</t>
  </si>
  <si>
    <t xml:space="preserve">      预防性体检费</t>
  </si>
  <si>
    <t xml:space="preserve">      预防接种劳务费</t>
  </si>
  <si>
    <t xml:space="preserve">      委托性卫生防疫服务费</t>
  </si>
  <si>
    <t xml:space="preserve">      疫情处理费</t>
  </si>
  <si>
    <t xml:space="preserve">      医疗事故鉴定费</t>
  </si>
  <si>
    <t xml:space="preserve">      预防接种异常反应鉴定费</t>
  </si>
  <si>
    <t xml:space="preserve">      造血干细胞配型费</t>
  </si>
  <si>
    <t xml:space="preserve">      其他缴入国库的卫生行政事业性收费</t>
  </si>
  <si>
    <t xml:space="preserve">    食品药品监管行政事业性收费收入</t>
  </si>
  <si>
    <t xml:space="preserve">      药品注册费</t>
  </si>
  <si>
    <t xml:space="preserve">      医疗器械产品注册费</t>
  </si>
  <si>
    <t xml:space="preserve">      GMP认证费</t>
  </si>
  <si>
    <t xml:space="preserve">      GSP认证费</t>
  </si>
  <si>
    <t xml:space="preserve">      药品行政保护费</t>
  </si>
  <si>
    <t xml:space="preserve">      中药品种保护费</t>
  </si>
  <si>
    <t xml:space="preserve">      药品检验费</t>
  </si>
  <si>
    <t xml:space="preserve">      医疗器械产品检验费</t>
  </si>
  <si>
    <t xml:space="preserve">      登记费</t>
  </si>
  <si>
    <t xml:space="preserve">      其他缴入国库的食品药品监管行政事业性收费</t>
  </si>
  <si>
    <t xml:space="preserve">    民政行政事业性收费收入</t>
  </si>
  <si>
    <t xml:space="preserve">      婚姻登记证书工本费</t>
  </si>
  <si>
    <t xml:space="preserve">      收养登记费</t>
  </si>
  <si>
    <t xml:space="preserve">      殡葬收费</t>
  </si>
  <si>
    <t xml:space="preserve">      其他缴入国库的民政行政事业性收费</t>
  </si>
  <si>
    <t xml:space="preserve">    人力资源和社会保障行政事业性收费收入</t>
  </si>
  <si>
    <t xml:space="preserve">      职业技能鉴定费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</si>
  <si>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</si>
  <si>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</si>
  <si>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</si>
  <si>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</si>
  <si>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证券、期货、基金从业人员资格报名考试费</t>
  </si>
  <si>
    <t xml:space="preserve">      其他缴入国库的证监会行政事业性收费</t>
  </si>
  <si>
    <t xml:space="preserve">    银监会行政事业性收费收入</t>
  </si>
  <si>
    <t xml:space="preserve">      机构监管费</t>
  </si>
  <si>
    <t xml:space="preserve">      业务监管费</t>
  </si>
  <si>
    <t xml:space="preserve">      其他缴入国库的银监会行政事业性收费</t>
  </si>
  <si>
    <t xml:space="preserve">    保监会行政事业性收费收入</t>
  </si>
  <si>
    <t xml:space="preserve">      保险业务监管费</t>
  </si>
  <si>
    <t xml:space="preserve">      其他缴入国库的保监会行政事业性收费</t>
  </si>
  <si>
    <t xml:space="preserve">    电力市场监管行政事业性收费收入</t>
  </si>
  <si>
    <t xml:space="preserve">      其他缴入国库的电力市场监管行政事业性收费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</si>
  <si>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</si>
  <si>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</si>
  <si>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</si>
  <si>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</si>
  <si>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</si>
  <si>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</si>
  <si>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</si>
  <si>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</si>
  <si>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资料工本费</t>
  </si>
  <si>
    <t xml:space="preserve">      其他缴入国库的监察行政事业性收费</t>
  </si>
  <si>
    <t xml:space="preserve">    外文局行政事业性收费收入</t>
  </si>
  <si>
    <t xml:space="preserve">      中国国际化人才外语考试考务费</t>
  </si>
  <si>
    <t xml:space="preserve">      其他缴入国库的外文局行政事业性收费</t>
  </si>
  <si>
    <t xml:space="preserve">    南水北调办行政事业性收费收入</t>
  </si>
  <si>
    <t xml:space="preserve">      缴入国库的南水北调办行政事业性收费</t>
  </si>
  <si>
    <t xml:space="preserve">    国资委行政事业性收费收入</t>
  </si>
  <si>
    <t xml:space="preserve">      其他缴入国库的国资委行政事业性收费</t>
  </si>
  <si>
    <t xml:space="preserve">    其他行政事业性收费收入</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</si>
  <si>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</si>
  <si>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</si>
  <si>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</si>
  <si>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</si>
  <si>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</si>
  <si>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</si>
  <si>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工商罚没收入</t>
  </si>
  <si>
    <t xml:space="preserve">      新闻出版罚没收入</t>
  </si>
  <si>
    <t xml:space="preserve">      技术监督罚没收入</t>
  </si>
  <si>
    <t xml:space="preserve">      税务部门罚没收入</t>
  </si>
  <si>
    <t xml:space="preserve">      海关罚没收入</t>
  </si>
  <si>
    <t xml:space="preserve">      食品药品监督罚没收入</t>
  </si>
  <si>
    <t xml:space="preserve">      卫生罚没收入</t>
  </si>
  <si>
    <t xml:space="preserve">      检验检疫罚没收入</t>
  </si>
  <si>
    <t xml:space="preserve">      证监会罚没收入</t>
  </si>
  <si>
    <t xml:space="preserve">      保监会罚没收入</t>
  </si>
  <si>
    <t xml:space="preserve">      交通罚没收入</t>
  </si>
  <si>
    <t xml:space="preserve">      铁道罚没收入</t>
  </si>
  <si>
    <t xml:space="preserve">      审计罚没收入</t>
  </si>
  <si>
    <t xml:space="preserve">      渔政罚没收入</t>
  </si>
  <si>
    <t xml:space="preserve">      银行监督罚没收入</t>
  </si>
  <si>
    <t xml:space="preserve">      民航罚没收入</t>
  </si>
  <si>
    <t xml:space="preserve">      电力监管罚没收入</t>
  </si>
  <si>
    <t xml:space="preserve">      交强险罚没收入</t>
  </si>
  <si>
    <t xml:space="preserve">      物价罚没收入</t>
  </si>
  <si>
    <t xml:space="preserve">      其他一般罚没收入</t>
  </si>
  <si>
    <t xml:space="preserve">    缉私罚没收入</t>
  </si>
  <si>
    <t xml:space="preserve">      公安缉私罚没收入</t>
  </si>
  <si>
    <t xml:space="preserve">      工商缉私罚没收入</t>
  </si>
  <si>
    <t xml:space="preserve">      海关缉私罚没收入</t>
  </si>
  <si>
    <t xml:space="preserve">      边防武警缉私罚没收入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</si>
  <si>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</si>
  <si>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</si>
  <si>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</si>
  <si>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</si>
  <si>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</si>
  <si>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</si>
  <si>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</si>
  <si>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</si>
  <si>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</si>
  <si>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</si>
  <si>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</si>
  <si>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</si>
  <si>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</si>
  <si>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</si>
  <si>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</si>
  <si>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</si>
  <si>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</si>
  <si>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</si>
  <si>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</si>
  <si>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</si>
  <si>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</si>
  <si>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</si>
  <si>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</si>
  <si>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</si>
  <si>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</si>
  <si>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</si>
  <si>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</si>
  <si>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</si>
  <si>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</si>
  <si>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</si>
  <si>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</si>
  <si>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</si>
  <si>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</si>
  <si>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</si>
  <si>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</si>
  <si>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</si>
  <si>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</si>
  <si>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</si>
  <si>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</si>
  <si>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</si>
  <si>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</si>
  <si>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</si>
  <si>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</si>
  <si>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</si>
  <si>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</si>
  <si>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</si>
  <si>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</si>
  <si>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</si>
  <si>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</si>
  <si>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石油特别收益金专项收入</t>
  </si>
  <si>
    <t xml:space="preserve">      石油特别收益金专项收入</t>
  </si>
  <si>
    <t xml:space="preserve">      石油特别收益金退库</t>
  </si>
  <si>
    <t xml:space="preserve">    动用国家储备物资上缴财政收入</t>
  </si>
  <si>
    <t xml:space="preserve">    铁路资产变现收入</t>
  </si>
  <si>
    <t xml:space="preserve">    电力改革预留资产变现收入</t>
  </si>
  <si>
    <t xml:space="preserve">    矿产资源专项收入</t>
  </si>
  <si>
    <t xml:space="preserve">      矿产资源补偿费收入</t>
  </si>
  <si>
    <t xml:space="preserve">      探矿权、采矿权使用费收入</t>
  </si>
  <si>
    <t xml:space="preserve">      探矿权、采矿权价款收入</t>
  </si>
  <si>
    <t xml:space="preserve">    排污权出让收入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</si>
  <si>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</si>
  <si>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</si>
  <si>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</si>
  <si>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</si>
  <si>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</si>
  <si>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</si>
  <si>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</si>
  <si>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</si>
  <si>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</si>
  <si>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</si>
  <si>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</si>
  <si>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</si>
  <si>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免税商品特许经营费收入</t>
  </si>
  <si>
    <t xml:space="preserve">    基本建设收入</t>
  </si>
  <si>
    <t xml:space="preserve">    差别电价收入</t>
  </si>
  <si>
    <t xml:space="preserve">    债务管理收入</t>
  </si>
  <si>
    <t xml:space="preserve">    其他收入(项)</t>
  </si>
  <si>
    <t>注:以下科目为湖南省自定义科目,上划数据请与月报保持一致，如有较大不同请说明</t>
  </si>
  <si>
    <t>上划省级收入</t>
  </si>
  <si>
    <t xml:space="preserve">    上划省级增值税</t>
  </si>
  <si>
    <t xml:space="preserve">    上划省级营业税</t>
  </si>
  <si>
    <t xml:space="preserve">    上划省级企业所得税</t>
  </si>
  <si>
    <t xml:space="preserve">    上划省级个人所得税</t>
  </si>
  <si>
    <t xml:space="preserve">    上划省级资源税</t>
  </si>
  <si>
    <t xml:space="preserve">　　上划省级城镇土地使用税</t>
  </si>
  <si>
    <t>上划中央收入</t>
  </si>
  <si>
    <t xml:space="preserve">　　上划中央两税收入</t>
  </si>
  <si>
    <t xml:space="preserve">    　　上划中央增值税</t>
  </si>
  <si>
    <t xml:space="preserve">    　　上划中央消费税</t>
  </si>
  <si>
    <t xml:space="preserve">　　上划中央所得税收入</t>
  </si>
  <si>
    <t xml:space="preserve">    　　上划中央企业所得税</t>
  </si>
  <si>
    <t xml:space="preserve">    　　上划中央个人所得税</t>
  </si>
  <si>
    <t xml:space="preserve">    上划中央其他收入</t>
  </si>
  <si>
    <t xml:space="preserve">　　　　上划成品油新增城建税</t>
  </si>
  <si>
    <t xml:space="preserve">　　　　上划成品油新增教育费附加</t>
  </si>
  <si>
    <t xml:space="preserve">　　　　上划中央营业税</t>
  </si>
  <si>
    <t>上划市级收入</t>
  </si>
  <si>
    <t xml:space="preserve">　　其中：上划市级增值税</t>
  </si>
  <si>
    <t xml:space="preserve">　　　　　上划市级营业税</t>
  </si>
  <si>
    <t xml:space="preserve">　　　　　上划市级企业所得税</t>
  </si>
  <si>
    <t xml:space="preserve">　　　　　上划市级个人所得税</t>
  </si>
  <si>
    <t xml:space="preserve">　　　　　上划耕地占用税</t>
  </si>
  <si>
    <t xml:space="preserve">　　　　　上划契税</t>
  </si>
  <si>
    <t xml:space="preserve">　　　　　上划其他税收</t>
  </si>
  <si>
    <t>一般公共预算收入(财政总收入）</t>
  </si>
  <si>
    <t xml:space="preserve"> </t>
  </si>
  <si>
    <t>国税部门完成收入</t>
  </si>
  <si>
    <t>其中：增值税</t>
  </si>
  <si>
    <t xml:space="preserve">     消费税</t>
  </si>
  <si>
    <t xml:space="preserve">     企业所得税</t>
  </si>
  <si>
    <t xml:space="preserve">     个人所得税</t>
  </si>
  <si>
    <t>地税部门完成收入</t>
  </si>
  <si>
    <t xml:space="preserve">其中：营业税 </t>
  </si>
  <si>
    <t xml:space="preserve">     教育费附加</t>
  </si>
  <si>
    <t xml:space="preserve">   </t>
  </si>
  <si>
    <t>财政部门完成收入</t>
  </si>
  <si>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</si>
  <si>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</si>
  <si>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</si>
  <si>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</si>
  <si>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</si>
  <si>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</si>
  <si>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</si>
  <si>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</si>
  <si>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</si>
  <si>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</si>
  <si>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</si>
  <si>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</si>
  <si>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</si>
  <si>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</si>
  <si>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</si>
  <si>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</si>
  <si>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</si>
  <si>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</si>
  <si>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</si>
  <si>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</si>
  <si>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</si>
  <si>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</si>
  <si>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</si>
  <si>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法制建设</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</si>
  <si>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</si>
  <si>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</si>
  <si>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</si>
  <si>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</si>
  <si>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</si>
  <si>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</si>
  <si>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</si>
  <si>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</si>
  <si>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</si>
  <si>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应对气候变化管理事务</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</si>
  <si>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</si>
  <si>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</si>
  <si>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</si>
  <si>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</si>
  <si>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</si>
  <si>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</si>
  <si>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</si>
  <si>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</si>
  <si>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</si>
  <si>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</si>
  <si>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</si>
  <si>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</si>
  <si>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</si>
  <si>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</si>
  <si>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</si>
  <si>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</si>
  <si>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</si>
  <si>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税务登记证及发票管理</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</si>
  <si>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</si>
  <si>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</si>
  <si>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</si>
  <si>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</si>
  <si>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</si>
  <si>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</si>
  <si>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</si>
  <si>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</si>
  <si>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</si>
  <si>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收费业务</t>
  </si>
  <si>
    <t xml:space="preserve">    缉私办案</t>
  </si>
  <si>
    <t xml:space="preserve">    口岸电子执法系统建设与维护</t>
  </si>
  <si>
    <t xml:space="preserve">    其他海关事务支出</t>
  </si>
  <si>
    <t xml:space="preserve">  人力资源事务</t>
  </si>
  <si>
    <t xml:space="preserve">    政府特殊津贴</t>
  </si>
  <si>
    <t xml:space="preserve">    资助留学回国人员</t>
  </si>
  <si>
    <t xml:space="preserve">    军队转业干部安置</t>
  </si>
  <si>
    <t xml:space="preserve">    博士后日常经费</t>
  </si>
  <si>
    <t xml:space="preserve">    引进人才费用</t>
  </si>
  <si>
    <t xml:space="preserve">    公务员考核</t>
  </si>
  <si>
    <t xml:space="preserve">    公务员履职能力提升</t>
  </si>
  <si>
    <t xml:space="preserve">    公务员招考</t>
  </si>
  <si>
    <t xml:space="preserve">    公务员综合管理</t>
  </si>
  <si>
    <t xml:space="preserve">    其他人力资源事务支出</t>
  </si>
  <si>
    <t xml:space="preserve">  纪检监察事务</t>
  </si>
  <si>
    <t xml:space="preserve">    大案要案查处</t>
  </si>
  <si>
    <t xml:space="preserve">    派驻派出机构</t>
  </si>
  <si>
    <t xml:space="preserve">    中央巡视</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</si>
  <si>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</si>
  <si>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</si>
  <si>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</si>
  <si>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</si>
  <si>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</si>
  <si>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</si>
  <si>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</si>
  <si>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</si>
  <si>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</si>
  <si>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</si>
  <si>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</si>
  <si>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</si>
  <si>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专利执法</t>
  </si>
  <si>
    <t xml:space="preserve">    国际组织专项活动</t>
  </si>
  <si>
    <t xml:space="preserve">    知识产权宏观管理</t>
  </si>
  <si>
    <t xml:space="preserve">    其他知识产权事务支出</t>
  </si>
  <si>
    <t xml:space="preserve">  工商行政管理事务</t>
  </si>
  <si>
    <t xml:space="preserve">    工商行政管理专项</t>
  </si>
  <si>
    <t xml:space="preserve">    执法办案专项</t>
  </si>
  <si>
    <t xml:space="preserve">    消费者权益保护</t>
  </si>
  <si>
    <t xml:space="preserve">    其他工商行政管理事务支出</t>
  </si>
  <si>
    <t xml:space="preserve">  质量技术监督与检验检疫事务</t>
  </si>
  <si>
    <t xml:space="preserve">    出入境检验检疫行政执法和业务管理</t>
  </si>
  <si>
    <t xml:space="preserve">    出入境检验检疫技术支持</t>
  </si>
  <si>
    <t xml:space="preserve">    质量技术监督行政执法及业务管理</t>
  </si>
  <si>
    <t xml:space="preserve">    质量技术监督技术支持</t>
  </si>
  <si>
    <t xml:space="preserve">    认证认可监督管理</t>
  </si>
  <si>
    <t xml:space="preserve">    标准化管理</t>
  </si>
  <si>
    <t xml:space="preserve">    其他质量技术监督与检验检疫事务支出</t>
  </si>
  <si>
    <t xml:space="preserve">  民族事务</t>
  </si>
  <si>
    <t xml:space="preserve">    民族工作专项</t>
  </si>
  <si>
    <t xml:space="preserve">    其他民族事务支出</t>
  </si>
  <si>
    <t xml:space="preserve">  宗教事务</t>
  </si>
  <si>
    <t xml:space="preserve">    宗教工作专项</t>
  </si>
  <si>
    <t xml:space="preserve">    其他宗教事务支出</t>
  </si>
  <si>
    <t xml:space="preserve">  港澳台侨事务</t>
  </si>
  <si>
    <t xml:space="preserve">    港澳事务</t>
  </si>
  <si>
    <t xml:space="preserve">    台湾事务</t>
  </si>
  <si>
    <t xml:space="preserve">    华侨事务</t>
  </si>
  <si>
    <t xml:space="preserve">    其他港澳台侨事务支出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</si>
  <si>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</si>
  <si>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</si>
  <si>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</si>
  <si>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</si>
  <si>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</si>
  <si>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</si>
  <si>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厂务公开</t>
  </si>
  <si>
    <t xml:space="preserve">    工会疗养休养</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</si>
  <si>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</si>
  <si>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</si>
  <si>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</si>
  <si>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</si>
  <si>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</si>
  <si>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其他组织事务支出</t>
  </si>
  <si>
    <t xml:space="preserve">  宣传事务</t>
  </si>
  <si>
    <t xml:space="preserve">    其他宣传事务支出</t>
  </si>
  <si>
    <t xml:space="preserve">  统战事务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</si>
  <si>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</si>
  <si>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</si>
  <si>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</si>
  <si>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</si>
  <si>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</si>
  <si>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</si>
  <si>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</si>
  <si>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</si>
  <si>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</si>
  <si>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</si>
  <si>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</si>
  <si>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</si>
  <si>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</si>
  <si>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</si>
  <si>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</si>
  <si>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对外成套项目援助</t>
  </si>
  <si>
    <t xml:space="preserve">    对外一般物资援助</t>
  </si>
  <si>
    <t xml:space="preserve">    对外科技合作援助</t>
  </si>
  <si>
    <t xml:space="preserve">    对外优惠贷款援助及贴息</t>
  </si>
  <si>
    <t xml:space="preserve">    对外医疗援助</t>
  </si>
  <si>
    <t xml:space="preserve">    其他对外援助支出</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</si>
  <si>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</si>
  <si>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</si>
  <si>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</si>
  <si>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</si>
  <si>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</si>
  <si>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</si>
  <si>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</si>
  <si>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</si>
  <si>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</si>
  <si>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</si>
  <si>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</si>
  <si>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</si>
  <si>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</si>
  <si>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</si>
  <si>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</si>
  <si>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</si>
  <si>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</si>
  <si>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</si>
  <si>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</si>
  <si>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</si>
  <si>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</si>
  <si>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</si>
  <si>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</si>
  <si>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</si>
  <si>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</si>
  <si>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</si>
  <si>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</si>
  <si>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</si>
  <si>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</si>
  <si>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</si>
  <si>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</si>
  <si>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</si>
  <si>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</si>
  <si>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</si>
  <si>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2030699</t>
  </si>
  <si>
    <t xml:space="preserve">    其他国防动员支出</t>
  </si>
  <si>
    <t xml:space="preserve">  其他国防支出(款)</t>
  </si>
  <si>
    <t xml:space="preserve">    其他国防支出(项)</t>
  </si>
  <si>
    <t>公共安全支出</t>
  </si>
  <si>
    <t xml:space="preserve">  武装警察</t>
  </si>
  <si>
    <t xml:space="preserve">    内卫</t>
  </si>
  <si>
    <t xml:space="preserve">    边防</t>
  </si>
  <si>
    <t xml:space="preserve">    消防</t>
  </si>
  <si>
    <t xml:space="preserve">    警卫</t>
  </si>
  <si>
    <t xml:space="preserve">    黄金</t>
  </si>
  <si>
    <t xml:space="preserve">    森林</t>
  </si>
  <si>
    <t xml:space="preserve">    水电</t>
  </si>
  <si>
    <t xml:space="preserve">    交通</t>
  </si>
  <si>
    <t xml:space="preserve">    其他武装警察支出</t>
  </si>
  <si>
    <t xml:space="preserve">  公安</t>
  </si>
  <si>
    <t xml:space="preserve">    治安管理</t>
  </si>
  <si>
    <t xml:space="preserve">    国内安全保卫</t>
  </si>
  <si>
    <t xml:space="preserve">    刑事侦查</t>
  </si>
  <si>
    <t xml:space="preserve">    经济犯罪侦查</t>
  </si>
  <si>
    <t xml:space="preserve">    出入境管理</t>
  </si>
  <si>
    <t xml:space="preserve">    行动技术管理</t>
  </si>
  <si>
    <t xml:space="preserve">    防范和处理邪教犯罪</t>
  </si>
  <si>
    <t xml:space="preserve">    禁毒管理</t>
  </si>
  <si>
    <t xml:space="preserve">    道路交通管理</t>
  </si>
  <si>
    <t xml:space="preserve">    网络侦控管理</t>
  </si>
  <si>
    <t xml:space="preserve">    反恐怖</t>
  </si>
  <si>
    <t xml:space="preserve">    居民身份证管理</t>
  </si>
  <si>
    <t xml:space="preserve">    网络运行及维护</t>
  </si>
  <si>
    <t xml:space="preserve">    拘押收教场所管理</t>
  </si>
  <si>
    <t xml:space="preserve">    警犬繁育及训养</t>
  </si>
  <si>
    <t xml:space="preserve">    其他公安支出</t>
  </si>
  <si>
    <t xml:space="preserve">  国家安全</t>
  </si>
  <si>
    <t xml:space="preserve">    安全业务</t>
  </si>
  <si>
    <t xml:space="preserve">    其他国家安全支出</t>
  </si>
  <si>
    <t xml:space="preserve">  检察</t>
  </si>
  <si>
    <t xml:space="preserve">    查办和预防职务犯罪</t>
  </si>
  <si>
    <t xml:space="preserve">    公诉和审判监督</t>
  </si>
  <si>
    <t xml:space="preserve">    侦查监督</t>
  </si>
  <si>
    <t xml:space="preserve">    执行监督</t>
  </si>
  <si>
    <t xml:space="preserve">    控告申诉</t>
  </si>
  <si>
    <t xml:space="preserve">    “两房”建设</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</si>
  <si>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</si>
  <si>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</si>
  <si>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</si>
  <si>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</si>
  <si>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</si>
  <si>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</si>
  <si>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</si>
  <si>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</si>
  <si>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</si>
  <si>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</si>
  <si>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</si>
  <si>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司法统一考试</t>
  </si>
  <si>
    <t xml:space="preserve">    仲裁</t>
  </si>
  <si>
    <t xml:space="preserve">    社区矫正</t>
  </si>
  <si>
    <t xml:space="preserve">    司法鉴定</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</si>
  <si>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</si>
  <si>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</si>
  <si>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</si>
  <si>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</si>
  <si>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</si>
  <si>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</si>
  <si>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</si>
  <si>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</si>
  <si>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</si>
  <si>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</si>
  <si>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</si>
  <si>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</si>
  <si>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</si>
  <si>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</si>
  <si>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</si>
  <si>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</si>
  <si>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专项缉私活动支出</t>
  </si>
  <si>
    <t xml:space="preserve">    缉私情报</t>
  </si>
  <si>
    <t xml:space="preserve">    禁毒及缉毒</t>
  </si>
  <si>
    <t xml:space="preserve">    其他缉私警察支出</t>
  </si>
  <si>
    <t xml:space="preserve">  海警</t>
  </si>
  <si>
    <t xml:space="preserve">    公安现役基本支出</t>
  </si>
  <si>
    <t xml:space="preserve">    一般管理事务</t>
  </si>
  <si>
    <t xml:space="preserve">    维权执法业务</t>
  </si>
  <si>
    <t xml:space="preserve">    装备建设和运行维护</t>
  </si>
  <si>
    <t xml:space="preserve">    信息化建设及运行维护</t>
  </si>
  <si>
    <t xml:space="preserve">    基础设施建设及维护</t>
  </si>
  <si>
    <t xml:space="preserve">    其他海警支出</t>
  </si>
  <si>
    <t xml:space="preserve">  其他公共安全支出(款)</t>
  </si>
  <si>
    <t xml:space="preserve">    其他公共安全支出(项)</t>
  </si>
  <si>
    <t xml:space="preserve">    其他消防</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</si>
  <si>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</si>
  <si>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</si>
  <si>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</si>
  <si>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</si>
  <si>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</si>
  <si>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</si>
  <si>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</si>
  <si>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</si>
  <si>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</si>
  <si>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</si>
  <si>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</si>
  <si>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</si>
  <si>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</si>
  <si>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</si>
  <si>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中专教育</t>
  </si>
  <si>
    <t xml:space="preserve">    技校教育</t>
  </si>
  <si>
    <t xml:space="preserve">    职业高中教育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</si>
  <si>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</si>
  <si>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</si>
  <si>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</si>
  <si>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</si>
  <si>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</si>
  <si>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</si>
  <si>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</si>
  <si>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</si>
  <si>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</si>
  <si>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</si>
  <si>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</si>
  <si>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</si>
  <si>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</si>
  <si>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</si>
  <si>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</si>
  <si>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</si>
  <si>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</si>
  <si>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</si>
  <si>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</si>
  <si>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</si>
  <si>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</si>
  <si>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</si>
  <si>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</si>
  <si>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</si>
  <si>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</si>
  <si>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</si>
  <si>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</si>
  <si>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</si>
  <si>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</si>
  <si>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</si>
  <si>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</si>
  <si>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</si>
  <si>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</si>
  <si>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</si>
  <si>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</si>
  <si>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</si>
  <si>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</si>
  <si>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</si>
  <si>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</si>
  <si>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</si>
  <si>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重点基础研究规划</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</si>
  <si>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</si>
  <si>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</si>
  <si>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</si>
  <si>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</si>
  <si>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</si>
  <si>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</si>
  <si>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</si>
  <si>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</si>
  <si>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</si>
  <si>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</si>
  <si>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</si>
  <si>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</si>
  <si>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应用技术研究与开发</t>
  </si>
  <si>
    <t xml:space="preserve">    产业技术研究与开发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</si>
  <si>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</si>
  <si>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</si>
  <si>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</si>
  <si>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</si>
  <si>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</si>
  <si>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</si>
  <si>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</si>
  <si>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</si>
  <si>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</si>
  <si>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</si>
  <si>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</si>
  <si>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</si>
  <si>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</si>
  <si>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</si>
  <si>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</si>
  <si>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</si>
  <si>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</si>
  <si>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</si>
  <si>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</si>
  <si>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</si>
  <si>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</si>
  <si>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</si>
  <si>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</si>
  <si>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</si>
  <si>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其他科学技术支出(款)</t>
  </si>
  <si>
    <t xml:space="preserve">    科技奖励</t>
  </si>
  <si>
    <t xml:space="preserve">    核应急</t>
  </si>
  <si>
    <t xml:space="preserve">    转制科研机构</t>
  </si>
  <si>
    <t xml:space="preserve">    其他科学技术支出(项)</t>
  </si>
  <si>
    <t>文化体育与传媒支出</t>
  </si>
  <si>
    <t xml:space="preserve">  文化</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</si>
  <si>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</si>
  <si>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</si>
  <si>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</si>
  <si>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</si>
  <si>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</si>
  <si>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</si>
  <si>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文化交流与合作</t>
  </si>
  <si>
    <t xml:space="preserve">    文化创作与保护</t>
  </si>
  <si>
    <t xml:space="preserve">    文化市场管理</t>
  </si>
  <si>
    <t xml:space="preserve">    其他文化支出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</si>
  <si>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</si>
  <si>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</si>
  <si>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</si>
  <si>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</si>
  <si>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</si>
  <si>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</si>
  <si>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</si>
  <si>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</si>
  <si>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</si>
  <si>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</si>
  <si>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</si>
  <si>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</si>
  <si>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</si>
  <si>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新闻出版广播影视</t>
  </si>
  <si>
    <t xml:space="preserve">    广播</t>
  </si>
  <si>
    <t xml:space="preserve">    电视</t>
  </si>
  <si>
    <t xml:space="preserve">    电影</t>
  </si>
  <si>
    <t xml:space="preserve">    新闻通讯</t>
  </si>
  <si>
    <t xml:space="preserve">    出版发行</t>
  </si>
  <si>
    <t xml:space="preserve">    版权管理</t>
  </si>
  <si>
    <t xml:space="preserve">    其他新闻出版广播影视支出</t>
  </si>
  <si>
    <t xml:space="preserve">  其他文化体育与传媒支出(款)</t>
  </si>
  <si>
    <t xml:space="preserve">    宣传文化发展专项支出</t>
  </si>
  <si>
    <t xml:space="preserve">    文化产业发展专项支出</t>
  </si>
  <si>
    <t xml:space="preserve">    其他文化体育与传媒支出(项)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</si>
  <si>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</si>
  <si>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</si>
  <si>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</si>
  <si>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</si>
  <si>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</si>
  <si>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</si>
  <si>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</si>
  <si>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</si>
  <si>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</si>
  <si>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</si>
  <si>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</si>
  <si>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</si>
  <si>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拥军优属</t>
  </si>
  <si>
    <t xml:space="preserve">    老龄事务</t>
  </si>
  <si>
    <t xml:space="preserve">    民间组织管理</t>
  </si>
  <si>
    <t xml:space="preserve">    行政区划和地名管理</t>
  </si>
  <si>
    <t xml:space="preserve">    基层政权和社区建设</t>
  </si>
  <si>
    <t xml:space="preserve">    部队供应</t>
  </si>
  <si>
    <t xml:space="preserve">    其他民政管理事务支出</t>
  </si>
  <si>
    <t xml:space="preserve">  财政对社会保险基金的补助</t>
  </si>
  <si>
    <t xml:space="preserve">    财政对基本养老保险基金的补助</t>
  </si>
  <si>
    <t xml:space="preserve">    财政对失业保险基金的补助</t>
  </si>
  <si>
    <t xml:space="preserve">    财政对基本医疗保险基金的补助</t>
  </si>
  <si>
    <t xml:space="preserve">    财政对工伤保险基金的补助</t>
  </si>
  <si>
    <t xml:space="preserve">    财政对生育保险基金的补助</t>
  </si>
  <si>
    <t xml:space="preserve">    财政对城乡居民基本养老保险基金的补助</t>
  </si>
  <si>
    <t xml:space="preserve">    财政对其他社会保险基金的补助</t>
  </si>
  <si>
    <t xml:space="preserve">  补充全国社会保障基金</t>
  </si>
  <si>
    <t xml:space="preserve">    用一般公共预算补充基金</t>
  </si>
  <si>
    <t xml:space="preserve">  行政事业单位离退休</t>
  </si>
  <si>
    <t xml:space="preserve">    归口管理的行政单位离退休</t>
  </si>
  <si>
    <t xml:space="preserve">    事业单位离退休</t>
  </si>
  <si>
    <t xml:space="preserve">    离退休人员管理机构</t>
  </si>
  <si>
    <t xml:space="preserve">    未归口管理的行政单位离退休</t>
  </si>
  <si>
    <t xml:space="preserve">    机关事业单位基本养老保险缴费支出</t>
  </si>
  <si>
    <t xml:space="preserve">    机关事业单位职业年金缴费支出</t>
  </si>
  <si>
    <t xml:space="preserve">    对机关事业单位基本养老保险基金的补助</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</si>
  <si>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</si>
  <si>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</si>
  <si>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</si>
  <si>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</si>
  <si>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</si>
  <si>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</si>
  <si>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</si>
  <si>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</si>
  <si>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</si>
  <si>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</si>
  <si>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</si>
  <si>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特定就业政策支出</t>
  </si>
  <si>
    <t xml:space="preserve">    就业见习补贴</t>
  </si>
  <si>
    <t xml:space="preserve">    高技能人才培养补助</t>
  </si>
  <si>
    <t xml:space="preserve">    求职创业补贴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</si>
  <si>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</si>
  <si>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</si>
  <si>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</si>
  <si>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</si>
  <si>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</si>
  <si>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</si>
  <si>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</si>
  <si>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</si>
  <si>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</si>
  <si>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</si>
  <si>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</si>
  <si>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</si>
  <si>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</si>
  <si>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</si>
  <si>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</si>
  <si>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</si>
  <si>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</si>
  <si>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</si>
  <si>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</si>
  <si>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</si>
  <si>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</si>
  <si>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</si>
  <si>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</si>
  <si>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</si>
  <si>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</si>
  <si>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</si>
  <si>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其他残疾人事业支出</t>
  </si>
  <si>
    <t xml:space="preserve">  自然灾害生活救助</t>
  </si>
  <si>
    <t xml:space="preserve">    中央自然灾害生活补助</t>
  </si>
  <si>
    <t xml:space="preserve">    地方自然灾害生活补助</t>
  </si>
  <si>
    <t xml:space="preserve">    自然灾害灾后重建补助</t>
  </si>
  <si>
    <t xml:space="preserve">    其他自然灾害生活救助支出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</si>
  <si>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</si>
  <si>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</si>
  <si>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</si>
  <si>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</si>
  <si>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</si>
  <si>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</si>
  <si>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</si>
  <si>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</si>
  <si>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特困人员供养</t>
  </si>
  <si>
    <t xml:space="preserve">    城市特困人员供养支出</t>
  </si>
  <si>
    <t xml:space="preserve">    农村五保供养支出</t>
  </si>
  <si>
    <t xml:space="preserve">  补充道路交通事故社会救助基金</t>
  </si>
  <si>
    <t xml:space="preserve">    交强险营业税补助基金支出</t>
  </si>
  <si>
    <t xml:space="preserve">    交强险罚款收入补助基金支出</t>
  </si>
  <si>
    <t xml:space="preserve">  其他生活救助</t>
  </si>
  <si>
    <t xml:space="preserve">    其他城市生活救助</t>
  </si>
  <si>
    <t xml:space="preserve">    其他农村生活救助</t>
  </si>
  <si>
    <t xml:space="preserve">  其他社会保障和就业支出(款)</t>
  </si>
  <si>
    <t xml:space="preserve">    其他社会保障和就业支出(项)</t>
  </si>
  <si>
    <t>医疗卫生与计划生育支出</t>
  </si>
  <si>
    <t xml:space="preserve">  医疗卫生与计划生育管理事务</t>
  </si>
  <si>
    <t xml:space="preserve">    其他医疗卫生与计划生育管理事务支出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</si>
  <si>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</si>
  <si>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</si>
  <si>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</si>
  <si>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</si>
  <si>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</si>
  <si>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</si>
  <si>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</si>
  <si>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</si>
  <si>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</si>
  <si>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</si>
  <si>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</si>
  <si>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</si>
  <si>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</si>
  <si>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</si>
  <si>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</si>
  <si>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</si>
  <si>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</si>
  <si>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</si>
  <si>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</si>
  <si>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</si>
  <si>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</si>
  <si>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</si>
  <si>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</si>
  <si>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</si>
  <si>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</si>
  <si>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</si>
  <si>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</si>
  <si>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</si>
  <si>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</si>
  <si>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医疗保障</t>
  </si>
  <si>
    <t xml:space="preserve">    行政单位医疗</t>
  </si>
  <si>
    <t xml:space="preserve">    事业单位医疗</t>
  </si>
  <si>
    <t xml:space="preserve">    公务员医疗补助</t>
  </si>
  <si>
    <t xml:space="preserve">    优抚对象医疗补助</t>
  </si>
  <si>
    <t xml:space="preserve">    新型农村合作医疗</t>
  </si>
  <si>
    <t xml:space="preserve">    城镇居民基本医疗保险</t>
  </si>
  <si>
    <t xml:space="preserve">    城乡医疗救助</t>
  </si>
  <si>
    <t xml:space="preserve">    疾病应急救助</t>
  </si>
  <si>
    <t xml:space="preserve">    其他医疗保障支出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</si>
  <si>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</si>
  <si>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</si>
  <si>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</si>
  <si>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</si>
  <si>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</si>
  <si>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</si>
  <si>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</si>
  <si>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食品和药品监督管理事务</t>
  </si>
  <si>
    <t xml:space="preserve">    药品事务</t>
  </si>
  <si>
    <t xml:space="preserve">    化妆品事务</t>
  </si>
  <si>
    <t xml:space="preserve">    医疗器械事务</t>
  </si>
  <si>
    <t xml:space="preserve">    食品安全事务</t>
  </si>
  <si>
    <t xml:space="preserve">    其他食品和药品监督管理事务支出</t>
  </si>
  <si>
    <t xml:space="preserve">  其他医疗卫生与计划生育支出(款)</t>
  </si>
  <si>
    <t xml:space="preserve">    其他医疗卫生与计划生育支出(项)</t>
  </si>
  <si>
    <t>节能环保支出</t>
  </si>
  <si>
    <t xml:space="preserve">  环境保护管理事务</t>
  </si>
  <si>
    <t xml:space="preserve">    环境保护宣传</t>
  </si>
  <si>
    <t xml:space="preserve">    环境保护法规、规划及标准</t>
  </si>
  <si>
    <t xml:space="preserve">    环境国际合作及履约</t>
  </si>
  <si>
    <t xml:space="preserve">    环境保护行政许可</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</si>
  <si>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</si>
  <si>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</si>
  <si>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</si>
  <si>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</si>
  <si>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</si>
  <si>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</si>
  <si>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</si>
  <si>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</si>
  <si>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</si>
  <si>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</si>
  <si>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</si>
  <si>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</si>
  <si>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排污费安排的支出</t>
  </si>
  <si>
    <t xml:space="preserve">    其他污染防治支出</t>
  </si>
  <si>
    <t xml:space="preserve">  自然生态保护</t>
  </si>
  <si>
    <t xml:space="preserve">    生态保护</t>
  </si>
  <si>
    <t xml:space="preserve">    农村环境保护</t>
  </si>
  <si>
    <t xml:space="preserve">    自然保护区</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</si>
  <si>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</si>
  <si>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</si>
  <si>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</si>
  <si>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</si>
  <si>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</si>
  <si>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</si>
  <si>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</si>
  <si>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其他天然林保护支出</t>
  </si>
  <si>
    <t xml:space="preserve">  退耕还林</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</si>
  <si>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</si>
  <si>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</si>
  <si>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</si>
  <si>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</si>
  <si>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</si>
  <si>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</si>
  <si>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</si>
  <si>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</si>
  <si>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</si>
  <si>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</si>
  <si>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</si>
  <si>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</si>
  <si>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</si>
  <si>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</si>
  <si>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</si>
  <si>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</si>
  <si>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环境监测与信息</t>
  </si>
  <si>
    <t xml:space="preserve">    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</si>
  <si>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</si>
  <si>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</si>
  <si>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</si>
  <si>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</si>
  <si>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</si>
  <si>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</si>
  <si>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</si>
  <si>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</si>
  <si>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</si>
  <si>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</si>
  <si>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</si>
  <si>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</si>
  <si>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</si>
  <si>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</si>
  <si>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</si>
  <si>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</si>
  <si>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</si>
  <si>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</si>
  <si>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</si>
  <si>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</si>
  <si>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</si>
  <si>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</si>
  <si>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</si>
  <si>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</si>
  <si>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</si>
  <si>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国家重点风景区规划与保护</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</si>
  <si>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</si>
  <si>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</si>
  <si>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</si>
  <si>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</si>
  <si>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</si>
  <si>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</si>
  <si>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</si>
  <si>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</si>
  <si>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</si>
  <si>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</si>
  <si>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</si>
  <si>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</si>
  <si>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</si>
  <si>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</si>
  <si>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</si>
  <si>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</si>
  <si>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</si>
  <si>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</si>
  <si>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</si>
  <si>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</si>
  <si>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</si>
  <si>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</si>
  <si>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农业行业业务管理</t>
  </si>
  <si>
    <t xml:space="preserve">    对外交流与合作</t>
  </si>
  <si>
    <t xml:space="preserve">    防灾救灾</t>
  </si>
  <si>
    <t xml:space="preserve">    稳定农民收入补贴</t>
  </si>
  <si>
    <t xml:space="preserve">    农业结构调整补贴</t>
  </si>
  <si>
    <t xml:space="preserve">    农业生产支持补贴</t>
  </si>
  <si>
    <t xml:space="preserve">    农业组织化与产业化经营</t>
  </si>
  <si>
    <t xml:space="preserve">    农产品加工与促销</t>
  </si>
  <si>
    <t xml:space="preserve">    农村公益事业</t>
  </si>
  <si>
    <t xml:space="preserve">    综合财力补助</t>
  </si>
  <si>
    <t xml:space="preserve">    农业资源保护修复与利用</t>
  </si>
  <si>
    <t xml:space="preserve">    农村道路建设</t>
  </si>
  <si>
    <t xml:space="preserve">    成品油价格改革对渔业的补贴</t>
  </si>
  <si>
    <t xml:space="preserve">    对高校毕业生到基层任职补助</t>
  </si>
  <si>
    <t xml:space="preserve">    其他农业支出</t>
  </si>
  <si>
    <t xml:space="preserve">  林业</t>
  </si>
  <si>
    <t xml:space="preserve">    林业事业机构</t>
  </si>
  <si>
    <t xml:space="preserve">    森林培育</t>
  </si>
  <si>
    <t xml:space="preserve">    林业技术推广</t>
  </si>
  <si>
    <t xml:space="preserve">    森林资源管理</t>
  </si>
  <si>
    <t xml:space="preserve">    森林资源监测</t>
  </si>
  <si>
    <t xml:space="preserve">    森林生态效益补偿</t>
  </si>
  <si>
    <t xml:space="preserve">    林业自然保护区</t>
  </si>
  <si>
    <t xml:space="preserve">    动植物保护</t>
  </si>
  <si>
    <t xml:space="preserve">    湿地保护</t>
  </si>
  <si>
    <t xml:space="preserve">    林业执法与监督</t>
  </si>
  <si>
    <t xml:space="preserve">    林业检疫检测</t>
  </si>
  <si>
    <t xml:space="preserve">    防沙治沙</t>
  </si>
  <si>
    <t xml:space="preserve">    林业质量安全</t>
  </si>
  <si>
    <t xml:space="preserve">    林业工程与项目管理</t>
  </si>
  <si>
    <t xml:space="preserve">    林业对外合作与交流</t>
  </si>
  <si>
    <t xml:space="preserve">    林业产业化</t>
  </si>
  <si>
    <t xml:space="preserve">    信息管理</t>
  </si>
  <si>
    <t xml:space="preserve">    林业政策制定与宣传</t>
  </si>
  <si>
    <t xml:space="preserve">    林业资金审计稽查</t>
  </si>
  <si>
    <t xml:space="preserve">    林区公共支出</t>
  </si>
  <si>
    <t xml:space="preserve">    林业贷款贴息</t>
  </si>
  <si>
    <t xml:space="preserve">    成品油价格改革对林业的补贴</t>
  </si>
  <si>
    <t xml:space="preserve">    林业防灾减灾</t>
  </si>
  <si>
    <t xml:space="preserve">    其他林业支出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</si>
  <si>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</si>
  <si>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</si>
  <si>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</si>
  <si>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</si>
  <si>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</si>
  <si>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</si>
  <si>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</si>
  <si>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</si>
  <si>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</si>
  <si>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</si>
  <si>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</si>
  <si>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</si>
  <si>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</si>
  <si>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农田水利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</si>
  <si>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</si>
  <si>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</si>
  <si>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</si>
  <si>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</si>
  <si>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</si>
  <si>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水资源费安排的支出</t>
  </si>
  <si>
    <t xml:space="preserve">    砂石资源费支出</t>
  </si>
  <si>
    <t xml:space="preserve">    水利建设移民支出</t>
  </si>
  <si>
    <t xml:space="preserve">    农村人畜饮水</t>
  </si>
  <si>
    <t xml:space="preserve">    其他水利支出</t>
  </si>
  <si>
    <t xml:space="preserve">  南水北调</t>
  </si>
  <si>
    <t xml:space="preserve">    南水北调工程建设</t>
  </si>
  <si>
    <t xml:space="preserve">    政策研究与信息管理</t>
  </si>
  <si>
    <t xml:space="preserve">    工程稽查</t>
  </si>
  <si>
    <t xml:space="preserve">    前期工作</t>
  </si>
  <si>
    <t xml:space="preserve">    南水北调技术推广</t>
  </si>
  <si>
    <t xml:space="preserve">    环境、移民及水资源管理与保护</t>
  </si>
  <si>
    <t xml:space="preserve">    其他南水北调支出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</si>
  <si>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</si>
  <si>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</si>
  <si>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</si>
  <si>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</si>
  <si>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</si>
  <si>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</si>
  <si>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</si>
  <si>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</si>
  <si>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农业综合开发</t>
  </si>
  <si>
    <t xml:space="preserve">    土地治理</t>
  </si>
  <si>
    <t xml:space="preserve">    产业化经营</t>
  </si>
  <si>
    <t xml:space="preserve">    科技示范</t>
  </si>
  <si>
    <t xml:space="preserve">    其他农业综合开发支出</t>
  </si>
  <si>
    <t xml:space="preserve">  农村综合改革</t>
  </si>
  <si>
    <t xml:space="preserve">    对村级一事一议的补助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</si>
  <si>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</si>
  <si>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</si>
  <si>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</si>
  <si>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</si>
  <si>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</si>
  <si>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</si>
  <si>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</si>
  <si>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</si>
  <si>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</si>
  <si>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小额担保贷款贴息</t>
  </si>
  <si>
    <t xml:space="preserve">    补充小额担保贷款基金</t>
  </si>
  <si>
    <t xml:space="preserve">    其他普惠金融发展支出</t>
  </si>
  <si>
    <t xml:space="preserve">  目标价格补贴</t>
  </si>
  <si>
    <t xml:space="preserve">    棉花目标价格补贴</t>
  </si>
  <si>
    <t xml:space="preserve">    大豆目标价格补贴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</si>
  <si>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</si>
  <si>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</si>
  <si>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</si>
  <si>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</si>
  <si>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</si>
  <si>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</si>
  <si>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公路新建</t>
  </si>
  <si>
    <t xml:space="preserve">    公路改建</t>
  </si>
  <si>
    <t xml:space="preserve">    公路养护</t>
  </si>
  <si>
    <t xml:space="preserve">    特大型桥梁建设</t>
  </si>
  <si>
    <t xml:space="preserve">    公路路政管理</t>
  </si>
  <si>
    <t xml:space="preserve">    公路和运输信息化建设</t>
  </si>
  <si>
    <t xml:space="preserve">    公路和运输安全</t>
  </si>
  <si>
    <t xml:space="preserve">    公路还贷专项</t>
  </si>
  <si>
    <t xml:space="preserve">    公路运输管理</t>
  </si>
  <si>
    <t xml:space="preserve">    公路客货运站(场)建设</t>
  </si>
  <si>
    <t xml:space="preserve">    公路和运输技术标准化建设</t>
  </si>
  <si>
    <t xml:space="preserve">    港口设施</t>
  </si>
  <si>
    <t xml:space="preserve">    航道维护</t>
  </si>
  <si>
    <t xml:space="preserve">    安全通信</t>
  </si>
  <si>
    <t xml:space="preserve">    三峡库区通航管理</t>
  </si>
  <si>
    <t xml:space="preserve">    航务管理</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</si>
  <si>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</si>
  <si>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</si>
  <si>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</si>
  <si>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</si>
  <si>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</si>
  <si>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</si>
  <si>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</si>
  <si>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</si>
  <si>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</si>
  <si>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</si>
  <si>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</si>
  <si>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</si>
  <si>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</si>
  <si>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</si>
  <si>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</si>
  <si>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</si>
  <si>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</si>
  <si>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</si>
  <si>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</si>
  <si>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</si>
  <si>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</si>
  <si>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</si>
  <si>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</si>
  <si>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</si>
  <si>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</si>
  <si>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</si>
  <si>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</si>
  <si>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</si>
  <si>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</si>
  <si>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</si>
  <si>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</si>
  <si>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</si>
  <si>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</si>
  <si>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</si>
  <si>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</si>
  <si>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车辆购置税用于老旧汽车报废更新补贴支出</t>
  </si>
  <si>
    <t xml:space="preserve">    车辆购置税其他支出</t>
  </si>
  <si>
    <t xml:space="preserve">  其他交通运输支出(款)</t>
  </si>
  <si>
    <t xml:space="preserve">    公共交通运营补助</t>
  </si>
  <si>
    <t xml:space="preserve">    其他交通运输支出(项)</t>
  </si>
  <si>
    <t>资源勘探信息等支出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</si>
  <si>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</si>
  <si>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</si>
  <si>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</si>
  <si>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</si>
  <si>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</si>
  <si>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</si>
  <si>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</si>
  <si>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</si>
  <si>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</si>
  <si>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</si>
  <si>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</si>
  <si>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</si>
  <si>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</si>
  <si>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</si>
  <si>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</si>
  <si>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</si>
  <si>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</si>
  <si>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</si>
  <si>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</si>
  <si>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</si>
  <si>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</si>
  <si>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</si>
  <si>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</si>
  <si>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</si>
  <si>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</si>
  <si>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</si>
  <si>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</si>
  <si>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</si>
  <si>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</si>
  <si>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</si>
  <si>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技术基础研究</t>
  </si>
  <si>
    <t xml:space="preserve">    其他工业和信息产业监管支出</t>
  </si>
  <si>
    <t xml:space="preserve">  安全生产监管</t>
  </si>
  <si>
    <t xml:space="preserve">    国务院安委会专项</t>
  </si>
  <si>
    <t xml:space="preserve">    安全监管监察专项</t>
  </si>
  <si>
    <t xml:space="preserve">    应急救援支出</t>
  </si>
  <si>
    <t xml:space="preserve">    煤炭安全</t>
  </si>
  <si>
    <t xml:space="preserve">    其他安全生产监管支出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</si>
  <si>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</si>
  <si>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</si>
  <si>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</si>
  <si>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</si>
  <si>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</si>
  <si>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</si>
  <si>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</si>
  <si>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</si>
  <si>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其他资源勘探信息等支出(款)</t>
  </si>
  <si>
    <t xml:space="preserve">    黄金事务</t>
  </si>
  <si>
    <t xml:space="preserve">    建设项目贷款贴息</t>
  </si>
  <si>
    <t xml:space="preserve">    技术改造支出</t>
  </si>
  <si>
    <t xml:space="preserve">    中药材扶持资金支出</t>
  </si>
  <si>
    <t xml:space="preserve">    重点产业振兴和技术改造项目贷款贴息</t>
  </si>
  <si>
    <t xml:space="preserve">    其他资源勘探信息等支出(项)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</si>
  <si>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</si>
  <si>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</si>
  <si>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</si>
  <si>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</si>
  <si>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</si>
  <si>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</si>
  <si>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</si>
  <si>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旅游业管理与服务支出</t>
  </si>
  <si>
    <t xml:space="preserve">    旅游宣传</t>
  </si>
  <si>
    <t xml:space="preserve">    旅游行业业务管理</t>
  </si>
  <si>
    <t xml:space="preserve">    其他旅游业管理与服务支出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</si>
  <si>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</si>
  <si>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</si>
  <si>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</si>
  <si>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</si>
  <si>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</si>
  <si>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</si>
  <si>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</si>
  <si>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</si>
  <si>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</si>
  <si>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</si>
  <si>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</si>
  <si>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</si>
  <si>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</si>
  <si>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</si>
  <si>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</si>
  <si>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</si>
  <si>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</si>
  <si>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</si>
  <si>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</si>
  <si>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</si>
  <si>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</si>
  <si>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</si>
  <si>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商业银行贷款贴息</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</si>
  <si>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</si>
  <si>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</si>
  <si>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</si>
  <si>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</si>
  <si>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</si>
  <si>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</si>
  <si>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</si>
  <si>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其他金融支出(项)</t>
  </si>
  <si>
    <t>援助其他地区支出</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</si>
  <si>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</si>
  <si>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</si>
  <si>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</si>
  <si>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</si>
  <si>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</si>
  <si>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</si>
  <si>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</si>
  <si>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</si>
  <si>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国土海洋气象等支出</t>
  </si>
  <si>
    <t xml:space="preserve">  国土资源事务</t>
  </si>
  <si>
    <t xml:space="preserve">    国土资源规划及管理</t>
  </si>
  <si>
    <t xml:space="preserve">    土地资源调查</t>
  </si>
  <si>
    <t xml:space="preserve">    土地资源利用与保护</t>
  </si>
  <si>
    <t xml:space="preserve">    国土资源社会公益服务</t>
  </si>
  <si>
    <t xml:space="preserve">    国土资源行业业务管理</t>
  </si>
  <si>
    <t xml:space="preserve">    国土资源调查</t>
  </si>
  <si>
    <t xml:space="preserve">    国土整治</t>
  </si>
  <si>
    <t xml:space="preserve">    地质灾害防治</t>
  </si>
  <si>
    <t xml:space="preserve">    土地资源储备支出</t>
  </si>
  <si>
    <t xml:space="preserve">    地质及矿产资源调查</t>
  </si>
  <si>
    <t xml:space="preserve">    地质矿产资源利用与保护</t>
  </si>
  <si>
    <t xml:space="preserve">    地质转产项目财政贴息</t>
  </si>
  <si>
    <t xml:space="preserve">    国外风险勘查</t>
  </si>
  <si>
    <t xml:space="preserve">    地质勘查基金(周转金)支出</t>
  </si>
  <si>
    <t xml:space="preserve">    其他国土资源事务支出</t>
  </si>
  <si>
    <t xml:space="preserve">  海洋管理事务</t>
  </si>
  <si>
    <t xml:space="preserve">    海域使用管理</t>
  </si>
  <si>
    <t xml:space="preserve">    海洋环境保护与监测</t>
  </si>
  <si>
    <t xml:space="preserve">    海洋调查评价</t>
  </si>
  <si>
    <t xml:space="preserve">    海洋权益维护</t>
  </si>
  <si>
    <t xml:space="preserve">    海洋执法监察</t>
  </si>
  <si>
    <t xml:space="preserve">    海洋防灾减灾</t>
  </si>
  <si>
    <t xml:space="preserve">    海洋卫星</t>
  </si>
  <si>
    <t xml:space="preserve">    极地考察</t>
  </si>
  <si>
    <t xml:space="preserve">    海洋矿产资源勘探研究</t>
  </si>
  <si>
    <t xml:space="preserve">    海港航标维护</t>
  </si>
  <si>
    <t xml:space="preserve">    海水淡化</t>
  </si>
  <si>
    <t xml:space="preserve">    海洋工程排污费支出</t>
  </si>
  <si>
    <t xml:space="preserve">    无居民海岛使用金支出</t>
  </si>
  <si>
    <t xml:space="preserve">    海岛和海域保护</t>
  </si>
  <si>
    <t xml:space="preserve">    其他海洋管理事务支出</t>
  </si>
  <si>
    <t xml:space="preserve">  测绘事务</t>
  </si>
  <si>
    <t xml:space="preserve">    基础测绘</t>
  </si>
  <si>
    <t xml:space="preserve">    航空摄影</t>
  </si>
  <si>
    <t xml:space="preserve">    测绘工程建设</t>
  </si>
  <si>
    <t xml:space="preserve">    其他测绘事务支出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</si>
  <si>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</si>
  <si>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</si>
  <si>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</si>
  <si>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</si>
  <si>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</si>
  <si>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</si>
  <si>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</si>
  <si>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</si>
  <si>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</si>
  <si>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</si>
  <si>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</si>
  <si>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</si>
  <si>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</si>
  <si>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</si>
  <si>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</si>
  <si>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</si>
  <si>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</si>
  <si>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</si>
  <si>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</si>
  <si>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</si>
  <si>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</si>
  <si>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</si>
  <si>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其他国土海洋气象等支出(款)</t>
  </si>
  <si>
    <t xml:space="preserve">    其他国土海洋气象等支出(项)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</si>
  <si>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</si>
  <si>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</si>
  <si>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</si>
  <si>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</si>
  <si>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</si>
  <si>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</si>
  <si>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</si>
  <si>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</si>
  <si>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</si>
  <si>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</si>
  <si>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</si>
  <si>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</si>
  <si>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</si>
  <si>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</si>
  <si>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</si>
  <si>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</si>
  <si>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</si>
  <si>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</si>
  <si>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</si>
  <si>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</si>
  <si>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</si>
  <si>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</si>
  <si>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</si>
  <si>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</si>
  <si>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</si>
  <si>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</si>
  <si>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</si>
  <si>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</si>
  <si>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</si>
  <si>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</si>
  <si>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</si>
  <si>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</si>
  <si>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</si>
  <si>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</si>
  <si>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</si>
  <si>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</si>
  <si>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</si>
  <si>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</si>
  <si>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</si>
  <si>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</si>
  <si>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</si>
  <si>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石油储备支出</t>
  </si>
  <si>
    <t xml:space="preserve">    国家留成油串换石油储备支出</t>
  </si>
  <si>
    <t xml:space="preserve">    天然铀能源储备</t>
  </si>
  <si>
    <t xml:space="preserve">    煤炭储备</t>
  </si>
  <si>
    <t xml:space="preserve">    其他能源储备</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</si>
  <si>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</si>
  <si>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</si>
  <si>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</si>
  <si>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</si>
  <si>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</si>
  <si>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</si>
  <si>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</si>
  <si>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</si>
  <si>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</si>
  <si>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</si>
  <si>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</si>
  <si>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</si>
  <si>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</si>
  <si>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</si>
  <si>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</si>
  <si>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</si>
  <si>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</si>
  <si>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</si>
  <si>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</si>
  <si>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</si>
  <si>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</si>
  <si>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</si>
  <si>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</si>
  <si>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</si>
  <si>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</si>
  <si>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</si>
  <si>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</si>
  <si>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</si>
  <si>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</si>
  <si>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</si>
  <si>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</si>
  <si>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</si>
  <si>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</si>
  <si>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</si>
  <si>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</si>
  <si>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</si>
  <si>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</si>
  <si>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预算科目</t>
  </si>
  <si>
    <t>决 算 数</t>
  </si>
  <si>
    <t>上级补助收入</t>
  </si>
  <si>
    <t>补助下级支出</t>
  </si>
  <si>
    <t xml:space="preserve">  返还性收入</t>
  </si>
  <si>
    <t xml:space="preserve">  返还性支出</t>
  </si>
  <si>
    <t xml:space="preserve">    增值税和消费税税收返还收入</t>
  </si>
  <si>
    <t xml:space="preserve">    增值税和消费税税收返还支出</t>
  </si>
  <si>
    <t xml:space="preserve">    所得税基数返还收入</t>
  </si>
  <si>
    <t xml:space="preserve">    所得税基数返还支出</t>
  </si>
  <si>
    <t xml:space="preserve">    成品油价格和税费改革税收返还收入</t>
  </si>
  <si>
    <t xml:space="preserve">    成品油价格和税费改革税收返还支出</t>
  </si>
  <si>
    <t xml:space="preserve">    其他税收返还收入</t>
  </si>
  <si>
    <t xml:space="preserve">    其他税收返还支出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</si>
  <si>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</si>
  <si>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</si>
  <si>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</si>
  <si>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</si>
  <si>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</si>
  <si>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</si>
  <si>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老少边穷转移支付收入</t>
  </si>
  <si>
    <t xml:space="preserve">    老少边穷转移支付支出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</si>
  <si>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</si>
  <si>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</si>
  <si>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</si>
  <si>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</si>
  <si>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化解债务补助收入</t>
  </si>
  <si>
    <t xml:space="preserve">    化解债务补助支出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</si>
  <si>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</si>
  <si>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</si>
  <si>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</si>
  <si>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</si>
  <si>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成品油价格和税费改革转移支付补助收入</t>
  </si>
  <si>
    <t xml:space="preserve">    成品油价格和税费改革转移支付补助支出</t>
  </si>
  <si>
    <t xml:space="preserve">    基层公检法司转移支付收入</t>
  </si>
  <si>
    <t xml:space="preserve">    基层公检法司转移支付支出</t>
  </si>
  <si>
    <t xml:space="preserve">    义务教育等转移支付收入</t>
  </si>
  <si>
    <t xml:space="preserve">    义务教育等转移支付支出</t>
  </si>
  <si>
    <t xml:space="preserve">    基本养老保险和低保等转移支付收入</t>
  </si>
  <si>
    <t xml:space="preserve">    基本养老保险和低保等转移支付支出</t>
  </si>
  <si>
    <t xml:space="preserve">    新型农村合作医疗等转移支付收入</t>
  </si>
  <si>
    <t xml:space="preserve">    新型农村合作医疗等转移支付支出</t>
  </si>
  <si>
    <t xml:space="preserve">    农村综合改革转移支付收入</t>
  </si>
  <si>
    <t xml:space="preserve">    农村综合改革转移支付支出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</si>
  <si>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</si>
  <si>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</si>
  <si>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</si>
  <si>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</si>
  <si>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</si>
  <si>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</si>
  <si>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其他一般性转移支付收入</t>
  </si>
  <si>
    <t xml:space="preserve">    其他一般性转移支付支出</t>
  </si>
  <si>
    <t xml:space="preserve">  专项转移支付收入</t>
  </si>
  <si>
    <t xml:space="preserve">  专项转移支付支出</t>
  </si>
  <si>
    <t xml:space="preserve">    一般公共服务</t>
  </si>
  <si>
    <t xml:space="preserve">    外交</t>
  </si>
  <si>
    <t xml:space="preserve">    国防</t>
  </si>
  <si>
    <t xml:space="preserve">    公共安全</t>
  </si>
  <si>
    <t xml:space="preserve">    教育</t>
  </si>
  <si>
    <t xml:space="preserve">    科学技术</t>
  </si>
  <si>
    <t xml:space="preserve">    文化体育与传媒</t>
  </si>
  <si>
    <t xml:space="preserve">    社会保障和就业</t>
  </si>
  <si>
    <t xml:space="preserve">    医疗卫生与计划生育</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</si>
  <si>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</si>
  <si>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</si>
  <si>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</si>
  <si>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</si>
  <si>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</si>
  <si>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</si>
  <si>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</si>
  <si>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国土海洋气象等</t>
  </si>
  <si>
    <t xml:space="preserve">    住房保障</t>
  </si>
  <si>
    <t xml:space="preserve">    粮油物资储备</t>
  </si>
  <si>
    <t xml:space="preserve">    其他收入</t>
  </si>
  <si>
    <t>下级上解收入</t>
  </si>
  <si>
    <t>上解上级支出</t>
  </si>
  <si>
    <t xml:space="preserve">  体制上解收入</t>
  </si>
  <si>
    <t xml:space="preserve">  体制上解支出</t>
  </si>
  <si>
    <t xml:space="preserve">  出口退税专项上解收入</t>
  </si>
  <si>
    <t xml:space="preserve">  出口退税专项上解支出</t>
  </si>
  <si>
    <t xml:space="preserve">  成品油价格和税费改革专项上解收入</t>
  </si>
  <si>
    <t xml:space="preserve">  成品油价格和税费改革专项上解支出</t>
  </si>
  <si>
    <t xml:space="preserve">  专项上解收入</t>
  </si>
  <si>
    <t xml:space="preserve">  专项上解支出</t>
  </si>
  <si>
    <t>待偿债置换一般债券上年结余</t>
  </si>
  <si>
    <t>上年结余</t>
  </si>
  <si>
    <t xml:space="preserve">调入资金   </t>
  </si>
  <si>
    <t>调出资金</t>
  </si>
  <si>
    <t xml:space="preserve">  政府性基金调入</t>
  </si>
  <si>
    <t xml:space="preserve">  国有资本经营调入</t>
  </si>
  <si>
    <t xml:space="preserve">  其他调入</t>
  </si>
  <si>
    <t>债务收入</t>
  </si>
  <si>
    <t>债务还本支出</t>
  </si>
  <si>
    <t xml:space="preserve">  地方政府债务收入</t>
  </si>
  <si>
    <t xml:space="preserve">  地方政府一般债务还本支出</t>
  </si>
  <si>
    <t xml:space="preserve">    一般债务收入</t>
  </si>
  <si>
    <t xml:space="preserve">    地方政府一般债券还本支出</t>
  </si>
  <si>
    <t xml:space="preserve">      地方政府一般债券收入</t>
  </si>
  <si>
    <t xml:space="preserve">    地方政府向外国政府借款还本支出</t>
  </si>
  <si>
    <t xml:space="preserve">      地方政府向外国政府借款收入</t>
  </si>
  <si>
    <t xml:space="preserve">    地方政府向国际组织借款还本支出</t>
  </si>
  <si>
    <t xml:space="preserve">      地方政府向国际组织借款收入</t>
  </si>
  <si>
    <t xml:space="preserve">    地方政府其他一般债务还本支出</t>
  </si>
  <si>
    <t xml:space="preserve">      地方政府其他一般债务收入</t>
  </si>
  <si>
    <t>债务转贷收入</t>
  </si>
  <si>
    <t>债务转贷支出</t>
  </si>
  <si>
    <t xml:space="preserve">  地方政府一般债务转贷收入</t>
  </si>
  <si>
    <t xml:space="preserve">  地方政府一般债券转贷支出</t>
  </si>
  <si>
    <t xml:space="preserve">    地方政府一般债券转贷收入</t>
  </si>
  <si>
    <t xml:space="preserve">  地方政府向外国政府借款转贷支出</t>
  </si>
  <si>
    <t xml:space="preserve">    地方政府向外国政府借款转贷收入</t>
  </si>
  <si>
    <t xml:space="preserve">  地方政府向国际组织借款转贷支出</t>
  </si>
  <si>
    <t xml:space="preserve">    地方政府向国际组织借款转贷收入</t>
  </si>
  <si>
    <t xml:space="preserve">  地方政府其他一般债务转贷支出</t>
  </si>
  <si>
    <t xml:space="preserve">    地方政府其他一般债务转贷收入</t>
  </si>
  <si>
    <t>国债转贷收入</t>
  </si>
  <si>
    <t>增设预算周转金</t>
  </si>
  <si>
    <t>国债转贷资金上年结余</t>
  </si>
  <si>
    <t>拨付国债转贷资金数</t>
  </si>
  <si>
    <t>国债转贷转补助数</t>
  </si>
  <si>
    <t>国债转贷资金结余</t>
  </si>
  <si>
    <t>调入预算稳定调节基金</t>
  </si>
  <si>
    <t>安排预算稳定调节基金</t>
  </si>
  <si>
    <t>接受其他地区援助收入</t>
  </si>
  <si>
    <t xml:space="preserve">  接受其他省(自治区、直辖市、计划单列市)援助收入</t>
  </si>
  <si>
    <t xml:space="preserve">  援助其他省(自治区、直辖市、计划单列市)支出</t>
  </si>
  <si>
    <t xml:space="preserve">  接受省内其他地市(区)援助收入</t>
  </si>
  <si>
    <t xml:space="preserve">  援助省内其他地市(区)支出</t>
  </si>
  <si>
    <t xml:space="preserve">  接受市内其他县市(区)援助收入</t>
  </si>
  <si>
    <t xml:space="preserve">  援助市内其他县市(区)支出</t>
  </si>
  <si>
    <t>省补助计划单列市收入</t>
  </si>
  <si>
    <t>计划单列市上解省支出</t>
  </si>
  <si>
    <t>计划单列市上解省收入</t>
  </si>
  <si>
    <t>省补助计划单列市支出</t>
  </si>
  <si>
    <t>待偿债置换一般债券结余</t>
  </si>
  <si>
    <t>年终结余</t>
  </si>
  <si>
    <t>减:结转下年的支出</t>
  </si>
  <si>
    <t>净结余</t>
  </si>
  <si>
    <t>收  入  总  计</t>
  </si>
  <si>
    <t>支  出  总  计</t>
  </si>
  <si>
    <t>预算数</t>
  </si>
  <si>
    <t>变动项目</t>
  </si>
  <si>
    <t>调整预算数</t>
  </si>
  <si>
    <t>上级专项调整数</t>
  </si>
  <si>
    <t>增加(减少)_x000D_
预算指标</t>
  </si>
  <si>
    <t>小计</t>
  </si>
  <si>
    <t>企业上下划</t>
  </si>
  <si>
    <t>其他</t>
  </si>
  <si>
    <t xml:space="preserve">  个人所得税</t>
  </si>
  <si>
    <t xml:space="preserve">  车船税</t>
  </si>
  <si>
    <t xml:space="preserve">  船舶吨税</t>
  </si>
  <si>
    <t xml:space="preserve">  车辆购置税</t>
  </si>
  <si>
    <t xml:space="preserve">  关税</t>
  </si>
  <si>
    <t xml:space="preserve">  耕地占用税</t>
  </si>
  <si>
    <t xml:space="preserve">  契税</t>
  </si>
  <si>
    <t xml:space="preserve">  烟叶税</t>
  </si>
  <si>
    <t xml:space="preserve">  其他收入</t>
  </si>
  <si>
    <t>预算结余</t>
  </si>
  <si>
    <t>结转下年使用数</t>
  </si>
  <si>
    <t>返还性收入</t>
  </si>
  <si>
    <t>一般性转
移支付</t>
  </si>
  <si>
    <t>专项转移支付</t>
  </si>
  <si>
    <t>上年结转_x000D_
使用数</t>
  </si>
  <si>
    <t>调入资金</t>
  </si>
  <si>
    <t>动支预_x000D_
备费</t>
  </si>
  <si>
    <t>科目调剂</t>
  </si>
  <si>
    <t>本年短收安排</t>
  </si>
  <si>
    <t>动用预算稳定调节基金</t>
  </si>
  <si>
    <t>补助下级专款</t>
  </si>
  <si>
    <t>省补助计划单列市</t>
  </si>
  <si>
    <t xml:space="preserve">  其他共产党事务支出</t>
  </si>
  <si>
    <t xml:space="preserve">  其他一般公共服务支出</t>
  </si>
  <si>
    <t xml:space="preserve">  对外宣传</t>
  </si>
  <si>
    <t xml:space="preserve">  其他外交支出</t>
  </si>
  <si>
    <t xml:space="preserve">  现役部队</t>
  </si>
  <si>
    <t xml:space="preserve">  国防科研事业</t>
  </si>
  <si>
    <t xml:space="preserve">  专项工程</t>
  </si>
  <si>
    <t xml:space="preserve">  其他国防支出</t>
  </si>
  <si>
    <t xml:space="preserve">  其他公共安全支出</t>
  </si>
  <si>
    <t xml:space="preserve">  其他教育支出</t>
  </si>
  <si>
    <t xml:space="preserve">  其他科学技术支出</t>
  </si>
  <si>
    <t xml:space="preserve">  其他文化体育与传媒支出</t>
  </si>
  <si>
    <t xml:space="preserve">  其他社会保障和就业支出</t>
  </si>
  <si>
    <t xml:space="preserve">  其他医疗卫生与计划生育支出</t>
  </si>
  <si>
    <t xml:space="preserve">    其中:排污费安排的支出</t>
  </si>
  <si>
    <t xml:space="preserve">  已垦草原退耕还草</t>
  </si>
  <si>
    <t xml:space="preserve">  能源节约利用</t>
  </si>
  <si>
    <t xml:space="preserve">  可再生能源</t>
  </si>
  <si>
    <t xml:space="preserve">  循环经济</t>
  </si>
  <si>
    <t xml:space="preserve">  其他节能环保支出</t>
  </si>
  <si>
    <t xml:space="preserve">  城乡社区规划与管理</t>
  </si>
  <si>
    <t xml:space="preserve">  城乡社区环境卫生</t>
  </si>
  <si>
    <t xml:space="preserve">  建设市场管理与监督</t>
  </si>
  <si>
    <t xml:space="preserve">  其他城乡社区支出</t>
  </si>
  <si>
    <t xml:space="preserve">    其中:水资源费安排的支出</t>
  </si>
  <si>
    <t xml:space="preserve">  其他农林水支出</t>
  </si>
  <si>
    <t xml:space="preserve">  其他交通运输支出</t>
  </si>
  <si>
    <t xml:space="preserve">  其他资源勘探信息等支出</t>
  </si>
  <si>
    <t xml:space="preserve">  其他商业服务业等支出</t>
  </si>
  <si>
    <t xml:space="preserve">  其他金融支出</t>
  </si>
  <si>
    <t xml:space="preserve">  其他国土海洋气象等支出</t>
  </si>
  <si>
    <t>预备费</t>
  </si>
  <si>
    <t xml:space="preserve">  年初预留</t>
  </si>
  <si>
    <t>项目</t>
  </si>
  <si>
    <t>待偿债置换专项债券上年结余</t>
  </si>
  <si>
    <t>其中:调入专项收入</t>
  </si>
  <si>
    <t>补助下_x000D_
级支出</t>
  </si>
  <si>
    <t>计划单列市
上解省支出</t>
  </si>
  <si>
    <t>项    目</t>
  </si>
  <si>
    <t>待偿债置换专项债券结余</t>
  </si>
  <si>
    <t>级支出</t>
  </si>
  <si>
    <t>政府性基金收入</t>
  </si>
  <si>
    <t>政府性基金支出</t>
  </si>
  <si>
    <t>政府性基金</t>
  </si>
  <si>
    <t>核电站乏燃料处理处置基金收入</t>
  </si>
  <si>
    <t>核电站乏燃料处理处置基金支出</t>
  </si>
  <si>
    <t>核电站乏燃料处理处置基金</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</si>
  <si>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</si>
  <si>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</si>
  <si>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</si>
  <si>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</si>
  <si>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</si>
  <si>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</si>
  <si>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国家电影事业发展专项资金收入</t>
  </si>
  <si>
    <t>国家电影事业发展专项资金相关支出</t>
  </si>
  <si>
    <t>国家电影事业发展专项资金</t>
  </si>
  <si>
    <t xml:space="preserve">  国家电影事业发展专项资金及对应专项债务收入安排的支出</t>
  </si>
  <si>
    <t xml:space="preserve">    资助国产影片放映</t>
  </si>
  <si>
    <t xml:space="preserve">    资助城市影院</t>
  </si>
  <si>
    <t xml:space="preserve">    资助少数民族电影译制</t>
  </si>
  <si>
    <t xml:space="preserve">    其他国家电影事业发展专项资金支出</t>
  </si>
  <si>
    <t xml:space="preserve">  国家电影事业发展专项资金债务付息支出</t>
  </si>
  <si>
    <t xml:space="preserve">  国家电影事业发展专项资金债务发行费用支出</t>
  </si>
  <si>
    <t>大中型水库移民后期扶持基金收入</t>
  </si>
  <si>
    <t>大中型水库移民后期扶持基金支出</t>
  </si>
  <si>
    <t>大中型水库移民后期扶持基金</t>
  </si>
  <si>
    <t xml:space="preserve">  移民补助</t>
  </si>
  <si>
    <t xml:space="preserve">  基础设施建设和经济发展</t>
  </si>
  <si>
    <t xml:space="preserve">  其他大中型水库移民后期扶持基金支出</t>
  </si>
  <si>
    <t>小型水库移民扶助基金收入</t>
  </si>
  <si>
    <t>小型水库移民扶助基金相关支出</t>
  </si>
  <si>
    <t>小型水库移民扶助基金</t>
  </si>
  <si>
    <t xml:space="preserve">  小型水库移民扶助基金及对应专项债务收入安排的支出</t>
  </si>
  <si>
    <t xml:space="preserve">    移民补助</t>
  </si>
  <si>
    <t xml:space="preserve">    基础设施建设和经济发展</t>
  </si>
  <si>
    <t xml:space="preserve">    其他小型水库移民扶助基金支出</t>
  </si>
  <si>
    <t xml:space="preserve">  小型水库移民扶助基金债务付息支出</t>
  </si>
  <si>
    <t xml:space="preserve">  小型水库移民扶助基金债务发行费用支出</t>
  </si>
  <si>
    <t>可再生能源电价附加收入</t>
  </si>
  <si>
    <t>可再生能源电价附加收入安排的支出</t>
  </si>
  <si>
    <t>可再生能源电价附加</t>
  </si>
  <si>
    <t xml:space="preserve">  风力发电补助</t>
  </si>
  <si>
    <t xml:space="preserve">  太阳能发电补助</t>
  </si>
  <si>
    <t xml:space="preserve">  生物质能发电补助</t>
  </si>
  <si>
    <t xml:space="preserve">  其他可再生能源电价附加收入安排的支出</t>
  </si>
  <si>
    <t>废弃电器电子产品处理基金收入</t>
  </si>
  <si>
    <t>废弃电器电子产品处理基金支出</t>
  </si>
  <si>
    <t>废弃电器电子产品处理基金</t>
  </si>
  <si>
    <t xml:space="preserve">  国家税务局征收的废弃电器电子产品处理基金收入</t>
  </si>
  <si>
    <t xml:space="preserve">  回收处理费用补贴</t>
  </si>
  <si>
    <t xml:space="preserve">  国家税务局征收的废弃电器电子产品处理基金</t>
  </si>
  <si>
    <t xml:space="preserve">  海关征收的废弃电器电子产品处理基金收入</t>
  </si>
  <si>
    <t xml:space="preserve">  信息系统建设</t>
  </si>
  <si>
    <t xml:space="preserve">  海关征收的废弃电器电子产品处理基金</t>
  </si>
  <si>
    <t xml:space="preserve">  基金征管经费</t>
  </si>
  <si>
    <t xml:space="preserve">  其他废弃电器电子产品处理基金支出</t>
  </si>
  <si>
    <t>国有土地使用权出让收入</t>
  </si>
  <si>
    <t>国有土地使用权出让相关支出</t>
  </si>
  <si>
    <t>国有土地使用权出让</t>
  </si>
  <si>
    <t xml:space="preserve">  土地出让价款收入</t>
  </si>
  <si>
    <t xml:space="preserve">  国有土地使用权出让收入及对应专项债务收入安排的支出</t>
  </si>
  <si>
    <t xml:space="preserve">  土地出让价款</t>
  </si>
  <si>
    <t xml:space="preserve">  补缴的土地价款</t>
  </si>
  <si>
    <t xml:space="preserve">    征地和拆迁补偿支出</t>
  </si>
  <si>
    <t xml:space="preserve">  划拨土地收入</t>
  </si>
  <si>
    <t xml:space="preserve">    土地开发支出</t>
  </si>
  <si>
    <t xml:space="preserve">  划拨土地</t>
  </si>
  <si>
    <t xml:space="preserve">  缴纳新增建设用地土地有偿使用费</t>
  </si>
  <si>
    <t xml:space="preserve">    城市建设支出</t>
  </si>
  <si>
    <t xml:space="preserve">  其他土地出让收入</t>
  </si>
  <si>
    <t xml:space="preserve">    农村基础设施建设支出</t>
  </si>
  <si>
    <t xml:space="preserve">  其他土地出让</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</si>
  <si>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</si>
  <si>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</si>
  <si>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</si>
  <si>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</si>
  <si>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</si>
  <si>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</si>
  <si>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2120899</t>
  </si>
  <si>
    <t xml:space="preserve">    其他国有土地使用权出让收入安排的支出</t>
  </si>
  <si>
    <t xml:space="preserve">  国有土地使用权出让债务付息支出</t>
  </si>
  <si>
    <t xml:space="preserve">  国有土地使用权出让债务发行费用支出</t>
  </si>
  <si>
    <t>城市公用事业附加收入</t>
  </si>
  <si>
    <t>城市公用事业附加相关支出</t>
  </si>
  <si>
    <t>城市公用事业附加</t>
  </si>
  <si>
    <t xml:space="preserve">  城市公用事业附加及对应专项债务收入安排的支出</t>
  </si>
  <si>
    <t xml:space="preserve">    城市公共设施</t>
  </si>
  <si>
    <t xml:space="preserve">    城市环境卫生</t>
  </si>
  <si>
    <t xml:space="preserve">    公有房屋</t>
  </si>
  <si>
    <t xml:space="preserve">    城市防洪</t>
  </si>
  <si>
    <t xml:space="preserve">    其他城市公用事业附加安排的支出</t>
  </si>
  <si>
    <t xml:space="preserve">  城市公用事业附加债务付息支出</t>
  </si>
  <si>
    <t xml:space="preserve">  城市公用事业附加债务发行费用支出</t>
  </si>
  <si>
    <t>国有土地收益基金收入</t>
  </si>
  <si>
    <t>国有土地收益基金相关支出</t>
  </si>
  <si>
    <t>国有土地收益基金</t>
  </si>
  <si>
    <t xml:space="preserve">  国有土地收益基金及对应专项债务收入安排的支出</t>
  </si>
  <si>
    <t xml:space="preserve">    其他国有土地收益基金支出</t>
  </si>
  <si>
    <t xml:space="preserve">  国有土地收益基金债务付息支出</t>
  </si>
  <si>
    <t xml:space="preserve">  国有土地收益基金债务发行费用支出</t>
  </si>
  <si>
    <t>农业土地开发资金收入</t>
  </si>
  <si>
    <t>农业土地开发资金相关支出</t>
  </si>
  <si>
    <t>农业土地开发资金</t>
  </si>
  <si>
    <t xml:space="preserve">  农业土地开发资金及对应专项债务收入安排的支出</t>
  </si>
  <si>
    <t xml:space="preserve">  农业土地开发资金债务付息支出</t>
  </si>
  <si>
    <t xml:space="preserve">  农业土地开发资金债务发行费用支出</t>
  </si>
  <si>
    <t>新增建设用地土地有偿使用费收入</t>
  </si>
  <si>
    <t>新增建设用地土地有偿使用费相关支出</t>
  </si>
  <si>
    <t>新增建设用地土地有偿使用费</t>
  </si>
  <si>
    <t xml:space="preserve">  中央新增建设用地土地有偿使用费收入</t>
  </si>
  <si>
    <t xml:space="preserve">  新增建设用地土地有偿使用费及对应专项债务收入安排的支出</t>
  </si>
  <si>
    <t xml:space="preserve">  中央新增建设用地土地有偿使用费</t>
  </si>
  <si>
    <t xml:space="preserve">  地方新增建设用地土地有偿使用费收入</t>
  </si>
  <si>
    <t xml:space="preserve">    耕地开发专项支出</t>
  </si>
  <si>
    <t xml:space="preserve">  地方新增建设用地土地有偿使用费</t>
  </si>
  <si>
    <t xml:space="preserve">    基本农田建设和保护支出</t>
  </si>
  <si>
    <t xml:space="preserve">    土地整理支出</t>
  </si>
  <si>
    <t xml:space="preserve">    用于地震灾后恢复重建的支出</t>
  </si>
  <si>
    <t xml:space="preserve">    其他新增建设用地土地有偿使用费安排的支出</t>
  </si>
  <si>
    <t xml:space="preserve">  新增建设用地土地有偿使用费债务付息支出</t>
  </si>
  <si>
    <t xml:space="preserve">  新增建设用地土地有偿使用费债务发行费用支出</t>
  </si>
  <si>
    <t>城市基础设施配套费收入</t>
  </si>
  <si>
    <t>城市基础设施配套费相关支出</t>
  </si>
  <si>
    <t>城市基础设施配套费</t>
  </si>
  <si>
    <t xml:space="preserve">  城市基础设施配套费及对应专项债务收入安排的支出</t>
  </si>
  <si>
    <t xml:space="preserve">    其他城市基础设施配套费安排的支出</t>
  </si>
  <si>
    <t xml:space="preserve">  城市基础设施配套费债务付息支出</t>
  </si>
  <si>
    <t xml:space="preserve">  城市基础设施配套费债务发行费用支出</t>
  </si>
  <si>
    <t>污水处理费收入</t>
  </si>
  <si>
    <t>污水处理费相关支出</t>
  </si>
  <si>
    <t>污水处理费</t>
  </si>
  <si>
    <t xml:space="preserve">  污水处理费及对应专项债务收入安排的支出</t>
  </si>
  <si>
    <t xml:space="preserve">    污水处理设施建设和运营</t>
  </si>
  <si>
    <t xml:space="preserve">    代征手续费</t>
  </si>
  <si>
    <t xml:space="preserve">    其他污水处理费安排的支出</t>
  </si>
  <si>
    <t xml:space="preserve">  污水处理费债务付息支出</t>
  </si>
  <si>
    <t xml:space="preserve">  污水处理费债务发行费用支出</t>
  </si>
  <si>
    <t>新菜地开发建设基金收入</t>
  </si>
  <si>
    <t>新菜地开发建设基金相关支出</t>
  </si>
  <si>
    <t>新菜地开发建设基金</t>
  </si>
  <si>
    <t xml:space="preserve">  新菜地开发建设基金及对应专项债务收入安排的支出</t>
  </si>
  <si>
    <t xml:space="preserve">    开发新菜地工程</t>
  </si>
  <si>
    <t xml:space="preserve">    改造老菜地工程</t>
  </si>
  <si>
    <t xml:space="preserve">    设备购置</t>
  </si>
  <si>
    <t xml:space="preserve">    技术培训与推广</t>
  </si>
  <si>
    <t xml:space="preserve">    其他新菜地开发建设基金支出</t>
  </si>
  <si>
    <t xml:space="preserve">  新菜地开发建设基金债务付息支出</t>
  </si>
  <si>
    <t xml:space="preserve">  新菜地开发建设基金债务发行费用支出</t>
  </si>
  <si>
    <t>大中型水库库区基金收入</t>
  </si>
  <si>
    <t>大中型水库库区基金相关支出</t>
  </si>
  <si>
    <t>大中型水库库区基金</t>
  </si>
  <si>
    <t xml:space="preserve">  中央大中型水库库区基金收入</t>
  </si>
  <si>
    <t xml:space="preserve">  大中型水库库区基金及对应专项债务收入安排的支出</t>
  </si>
  <si>
    <t xml:space="preserve">  中央大中型水库库区基金</t>
  </si>
  <si>
    <t xml:space="preserve">  地方大中型水库库区基金收入</t>
  </si>
  <si>
    <t xml:space="preserve">  地方大中型水库库区基金</t>
  </si>
  <si>
    <t xml:space="preserve">    解决移民遗留问题</t>
  </si>
  <si>
    <t xml:space="preserve">    库区防护工程维护</t>
  </si>
  <si>
    <t xml:space="preserve">    其他大中型水库库区基金支出</t>
  </si>
  <si>
    <t xml:space="preserve">  大中型水库库区基金债务付息支出</t>
  </si>
  <si>
    <t xml:space="preserve">  大中型水库库区基金债务发行费用支出</t>
  </si>
  <si>
    <t>三峡水库库区基金收入</t>
  </si>
  <si>
    <t>三峡水库库区基金支出</t>
  </si>
  <si>
    <t>三峡水库库区基金</t>
  </si>
  <si>
    <t xml:space="preserve">  解决移民遗留问题</t>
  </si>
  <si>
    <t xml:space="preserve">  库区维护和管理</t>
  </si>
  <si>
    <t xml:space="preserve">  其他三峡水库库区基金支出</t>
  </si>
  <si>
    <t>南水北调工程基金收入</t>
  </si>
  <si>
    <t>南水北调工程基金相关支出</t>
  </si>
  <si>
    <t>南水北调工程基金</t>
  </si>
  <si>
    <t xml:space="preserve">  南水北调工程基金及对应专项债务收入安排的支出</t>
  </si>
  <si>
    <t xml:space="preserve">    偿还南水北调工程贷款本息</t>
  </si>
  <si>
    <t xml:space="preserve">  南水北调工程基金债务付息支出</t>
  </si>
  <si>
    <t xml:space="preserve">  南水北调工程基金债务发行费用支出</t>
  </si>
  <si>
    <t>国家重大水利工程建设基金收入</t>
  </si>
  <si>
    <t>国家重大水利工程建设相关支出</t>
  </si>
  <si>
    <t>国家重大水利工程建设基金</t>
  </si>
  <si>
    <t xml:space="preserve">  南水北调工程建设资金</t>
  </si>
  <si>
    <t xml:space="preserve">  国家重大水利工程建设基金及对应专项债务收入安排的支出</t>
  </si>
  <si>
    <t xml:space="preserve">  三峡工程后续工作资金</t>
  </si>
  <si>
    <t xml:space="preserve">  省级重大水利工程建设资金</t>
  </si>
  <si>
    <t xml:space="preserve">    三峡工程后续工作</t>
  </si>
  <si>
    <t xml:space="preserve">    地方重大水利工程建设</t>
  </si>
  <si>
    <t xml:space="preserve">    其他重大水利工程建设基金支出</t>
  </si>
  <si>
    <t xml:space="preserve">  国家重大水利工程建设基金债务付息支出</t>
  </si>
  <si>
    <t xml:space="preserve">  国家重大水利工程建设基金债务发行费用支出</t>
  </si>
  <si>
    <t>海南省高等级公路车辆通行附加费收入</t>
  </si>
  <si>
    <t>海南省高等级公路车辆通行附加费相关支出</t>
  </si>
  <si>
    <t>海南省高等级公路车辆通行附加费</t>
  </si>
  <si>
    <t xml:space="preserve">  海南省高等级公路车辆通行附加费及对应专项债务收入安排的支出</t>
  </si>
  <si>
    <t xml:space="preserve">    公路建设</t>
  </si>
  <si>
    <t xml:space="preserve">    公路还贷</t>
  </si>
  <si>
    <t xml:space="preserve">    其他海南省高等级公路车辆通行附加费安排的支出</t>
  </si>
  <si>
    <t xml:space="preserve">  海南省高等级公路车辆通行附加费债务付息支出</t>
  </si>
  <si>
    <t xml:space="preserve">  海南省高等级公路车辆通行附加费债务发行费用支出</t>
  </si>
  <si>
    <t>车辆通行费</t>
  </si>
  <si>
    <t>车辆通行费相关支出</t>
  </si>
  <si>
    <t xml:space="preserve">  车辆通行费及对应专项债务收入安排的支出</t>
  </si>
  <si>
    <t xml:space="preserve">    政府还贷公路养护</t>
  </si>
  <si>
    <t xml:space="preserve">    政府还贷公路管理</t>
  </si>
  <si>
    <t xml:space="preserve">    其他车辆通行费安排的支出</t>
  </si>
  <si>
    <t xml:space="preserve">  车辆通行费债务付息支出</t>
  </si>
  <si>
    <t xml:space="preserve">  车辆通行费债务发行费用支出</t>
  </si>
  <si>
    <t>港口建设费收入</t>
  </si>
  <si>
    <t>港口建设费相关支出</t>
  </si>
  <si>
    <t>港口建设费</t>
  </si>
  <si>
    <t xml:space="preserve">  港口建设费及对应专项债务收入安排的支出</t>
  </si>
  <si>
    <t xml:space="preserve">    航道建设和维护</t>
  </si>
  <si>
    <t xml:space="preserve">    航运保障系统建设</t>
  </si>
  <si>
    <t xml:space="preserve">    其他港口建设费安排的支出</t>
  </si>
  <si>
    <t xml:space="preserve">  港口建设费债务付息支出</t>
  </si>
  <si>
    <t xml:space="preserve">  港口建设费债务发行费用支出</t>
  </si>
  <si>
    <t>铁路建设基金收入</t>
  </si>
  <si>
    <t>铁路建设基金支出</t>
  </si>
  <si>
    <t>铁路建设基金</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</si>
  <si>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</si>
  <si>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</si>
  <si>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</si>
  <si>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</si>
  <si>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</si>
  <si>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</si>
  <si>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</si>
  <si>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</si>
  <si>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船舶油污损害赔偿基金收入</t>
  </si>
  <si>
    <t>船舶油污损害赔偿基金支出</t>
  </si>
  <si>
    <t>船舶油污损害赔偿基金</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</si>
  <si>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</si>
  <si>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</si>
  <si>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</si>
  <si>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</si>
  <si>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</si>
  <si>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</si>
  <si>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t>
  </si>
  <si>
    <t>民航发展基金收入</t>
  </si>
  <si>
    <t>民航发展基金支出</t>
  </si>
  <si>
    <t>民航发展基金</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</si>
  <si>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</si>
  <si>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</si>
  <si>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</si>
  <si>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</si>
  <si>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</si>
  <si>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</si>
  <si>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</si>
  <si>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</si>
  <si>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散装水泥专项资金收入</t>
  </si>
  <si>
    <t>散装水泥专项资金相关支出</t>
  </si>
  <si>
    <t>散装水泥专项资金</t>
  </si>
  <si>
    <t xml:space="preserve">　　　　　　　　　　　　　　　　　　　　　　　　　　　　　　　　　　　　　　　　</t>
  </si>
  <si>
    <t xml:space="preserve">  散装水泥专项资金及对应专项债务收入安排的支出</t>
  </si>
  <si>
    <t xml:space="preserve">    建设专用设施</t>
  </si>
  <si>
    <t xml:space="preserve">    专用设备购置和维修</t>
  </si>
  <si>
    <t xml:space="preserve">    贷款贴息</t>
  </si>
  <si>
    <t xml:space="preserve">    技术研发与推广</t>
  </si>
  <si>
    <t xml:space="preserve">    宣传</t>
  </si>
  <si>
    <t xml:space="preserve">    其他散装水泥专项资金支出</t>
  </si>
  <si>
    <t xml:space="preserve">  散装水泥专项资金债务付息支出</t>
  </si>
  <si>
    <t xml:space="preserve">  散装水泥专项资金债务发行费用支出</t>
  </si>
  <si>
    <t>新型墙体材料专项基金收入</t>
  </si>
  <si>
    <t>新型墙体材料专项基金相关支出</t>
  </si>
  <si>
    <t>新型墙体材料专项基金</t>
  </si>
  <si>
    <t xml:space="preserve">  新型墙体材料专项基金及对应专项债务收入安排的支出</t>
  </si>
  <si>
    <t xml:space="preserve">    技改贴息和补助</t>
  </si>
  <si>
    <t xml:space="preserve">    技术研发和推广</t>
  </si>
  <si>
    <t xml:space="preserve">    示范项目补贴</t>
  </si>
  <si>
    <t xml:space="preserve">    宣传和培训</t>
  </si>
  <si>
    <t xml:space="preserve">    其他新型墙体材料专项基金支出</t>
  </si>
  <si>
    <t xml:space="preserve">  新型墙体材料专项基金债务付息支出</t>
  </si>
  <si>
    <t xml:space="preserve">  新型墙体材料专项基金债务发行费用支出</t>
  </si>
  <si>
    <t>农网还贷资金收入</t>
  </si>
  <si>
    <t>农网还贷资金支出</t>
  </si>
  <si>
    <t>农网还贷资金</t>
  </si>
  <si>
    <t xml:space="preserve">  中央农网还贷资金收入</t>
  </si>
  <si>
    <t xml:space="preserve">  中央农网还贷资金支出</t>
  </si>
  <si>
    <t xml:space="preserve">  中央农网还贷资金</t>
  </si>
  <si>
    <t xml:space="preserve">  地方农网还贷资金收入</t>
  </si>
  <si>
    <t xml:space="preserve">  地方农网还贷资金支出</t>
  </si>
  <si>
    <t xml:space="preserve">  地方农网还贷资金</t>
  </si>
  <si>
    <t xml:space="preserve">  其他农网还贷资金支出</t>
  </si>
  <si>
    <t>旅游发展基金收入</t>
  </si>
  <si>
    <t>旅游发展基金支出</t>
  </si>
  <si>
    <t>旅游发展基金</t>
  </si>
  <si>
    <t xml:space="preserve">  宣传促销</t>
  </si>
  <si>
    <t xml:space="preserve">  行业规划</t>
  </si>
  <si>
    <t xml:space="preserve">  旅游事业补助</t>
  </si>
  <si>
    <t xml:space="preserve">  地方旅游开发项目补助</t>
  </si>
  <si>
    <t xml:space="preserve">  其他旅游发展基金支出</t>
  </si>
  <si>
    <t>中央特别国债经营基金收入</t>
  </si>
  <si>
    <t>中央特别国债经营基金支出</t>
  </si>
  <si>
    <t>中央特别国债经营基金</t>
  </si>
  <si>
    <t>中央特别国债经营基金财务收入</t>
  </si>
  <si>
    <t>中央特别国债经营基金财务支出</t>
  </si>
  <si>
    <t>中央特别国债经营基金财务</t>
  </si>
  <si>
    <t>彩票发行机构和彩票销售机构的业务费用</t>
  </si>
  <si>
    <t>彩票发行销售机构业务费安排的支出</t>
  </si>
  <si>
    <t xml:space="preserve">  福利彩票发行机构的业务费用</t>
  </si>
  <si>
    <t xml:space="preserve">  福利彩票发行机构的业务费支出</t>
  </si>
  <si>
    <t xml:space="preserve">  体育彩票发行机构的业务费用</t>
  </si>
  <si>
    <t xml:space="preserve">  体育彩票发行机构的业务费支出</t>
  </si>
  <si>
    <t xml:space="preserve">  福利彩票销售机构的业务费用</t>
  </si>
  <si>
    <t xml:space="preserve">  福利彩票销售机构的业务费支出</t>
  </si>
  <si>
    <t xml:space="preserve">  体育彩票销售机构的业务费用</t>
  </si>
  <si>
    <t xml:space="preserve">  体育彩票销售机构的业务费支出</t>
  </si>
  <si>
    <t xml:space="preserve">  彩票兑奖周转金</t>
  </si>
  <si>
    <t xml:space="preserve">  彩票兑奖周转金支出</t>
  </si>
  <si>
    <t xml:space="preserve">  彩票发行销售风险基金</t>
  </si>
  <si>
    <t xml:space="preserve">  彩票发行销售风险基金支出</t>
  </si>
  <si>
    <t xml:space="preserve">  彩票市场调控资金收入</t>
  </si>
  <si>
    <t xml:space="preserve">  彩票市场调控资金支出</t>
  </si>
  <si>
    <t xml:space="preserve">  彩票市场调控资金</t>
  </si>
  <si>
    <t xml:space="preserve">  其他彩票发行销售机构业务费安排的支出</t>
  </si>
  <si>
    <t>彩票公益金收入</t>
  </si>
  <si>
    <t>彩票公益金相关支出</t>
  </si>
  <si>
    <t>彩票公益金</t>
  </si>
  <si>
    <t xml:space="preserve">  福利彩票公益金收入</t>
  </si>
  <si>
    <t xml:space="preserve">  彩票公益金及对应专项债务收入安排的支出</t>
  </si>
  <si>
    <t xml:space="preserve">  福利彩票公益金</t>
  </si>
  <si>
    <t xml:space="preserve">  体育彩票公益金收入</t>
  </si>
  <si>
    <t xml:space="preserve">    用于补充全国社会保障基金的彩票公益金支出</t>
  </si>
  <si>
    <t xml:space="preserve">  体育彩票公益金</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</si>
  <si>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</si>
  <si>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</si>
  <si>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</si>
  <si>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</si>
  <si>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</si>
  <si>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</si>
  <si>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</si>
  <si>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</si>
  <si>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</si>
  <si>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</si>
  <si>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 xml:space="preserve">  彩票公益金债务付息支出</t>
  </si>
  <si>
    <t xml:space="preserve">  彩票公益金债务发行费用支出</t>
  </si>
  <si>
    <t>烟草企业上缴专项收入</t>
  </si>
  <si>
    <t>烟草企业上缴专项收入安排的支出</t>
  </si>
  <si>
    <t>烟草企业上缴专项</t>
  </si>
  <si>
    <t>其他政府性基金收入</t>
  </si>
  <si>
    <t>其他政府性基金相关支出</t>
  </si>
  <si>
    <t>其他政府性基金</t>
  </si>
  <si>
    <t xml:space="preserve">  其他政府性基金及对应专项债务收入安排的支出</t>
  </si>
  <si>
    <t xml:space="preserve">  其他政府性基金债务付息支出</t>
  </si>
  <si>
    <t xml:space="preserve">  其他政府性基金债务发行费用支出</t>
  </si>
  <si>
    <t>政府性基金上级补助收入</t>
  </si>
  <si>
    <t>政府性基金补助下级支出</t>
  </si>
  <si>
    <t>政府性基金下级上解收入</t>
  </si>
  <si>
    <t>政府性基金上解上级支出</t>
  </si>
  <si>
    <t>政府性基金上年结余</t>
  </si>
  <si>
    <t>政府性基金调入资金</t>
  </si>
  <si>
    <t>政府性基金调出资金</t>
  </si>
  <si>
    <t xml:space="preserve">  一般公共预算调入</t>
  </si>
  <si>
    <t xml:space="preserve">  调入专项收入</t>
  </si>
  <si>
    <t xml:space="preserve">  地方政府专项债务还本支出</t>
  </si>
  <si>
    <t xml:space="preserve">    专项债务收入</t>
  </si>
  <si>
    <t xml:space="preserve">  地方政府专项债务转贷收入</t>
  </si>
  <si>
    <t>政府性基金省补助计划单列市收入</t>
  </si>
  <si>
    <t>政府性基金计划单列市上解省支出</t>
  </si>
  <si>
    <t>政府性基金计划单列市上解省收入</t>
  </si>
  <si>
    <t>政府性基金省补助计划单列市支出</t>
  </si>
  <si>
    <t>政府性基金年终结余</t>
  </si>
  <si>
    <t xml:space="preserve">收　　入　　总　　计　</t>
  </si>
  <si>
    <t xml:space="preserve">支　　出　　总　　计　</t>
  </si>
  <si>
    <t>增加（减少）
预算指标</t>
  </si>
  <si>
    <t>专项补助</t>
  </si>
  <si>
    <t>动用上年结余</t>
  </si>
  <si>
    <t>本年超、短收安排</t>
  </si>
  <si>
    <t xml:space="preserve">  核电站乏燃料处理处置基金支出</t>
  </si>
  <si>
    <t xml:space="preserve">  大中型水库移民后期扶持基金支出</t>
  </si>
  <si>
    <t xml:space="preserve">  可再生能源电价附加收入安排的支出</t>
  </si>
  <si>
    <t xml:space="preserve">  废弃电器电子产品处理基金支出</t>
  </si>
  <si>
    <t xml:space="preserve">  三峡水库库区基金支出</t>
  </si>
  <si>
    <t xml:space="preserve">  铁路建设基金支出</t>
  </si>
  <si>
    <t xml:space="preserve">  船舶油污损害赔偿基金支出</t>
  </si>
  <si>
    <t xml:space="preserve">  民航发展基金支出</t>
  </si>
  <si>
    <t xml:space="preserve">  农网还贷资金支出</t>
  </si>
  <si>
    <t xml:space="preserve">  旅游发展基金支出</t>
  </si>
  <si>
    <t xml:space="preserve">    中央特别国债经营基金支出</t>
  </si>
  <si>
    <t xml:space="preserve">    中央特别国债经营基金财务支出</t>
  </si>
  <si>
    <t>其他支出</t>
  </si>
  <si>
    <t xml:space="preserve">  彩票发行销售机构业务费安排的支出</t>
  </si>
  <si>
    <t xml:space="preserve">  烟草企业上缴专项收入安排的支出</t>
  </si>
  <si>
    <t>国有资本经营收入</t>
  </si>
  <si>
    <t>国有资本经营支出</t>
  </si>
  <si>
    <t xml:space="preserve">    国有资本经营预算补充社保基金支出</t>
  </si>
  <si>
    <t xml:space="preserve">      烟草企业利润收入</t>
  </si>
  <si>
    <t>国有资本经营预算支出</t>
  </si>
  <si>
    <t xml:space="preserve">      石油石化企业利润收入</t>
  </si>
  <si>
    <t xml:space="preserve">　解决历史遗留问题及改革成本支出</t>
  </si>
  <si>
    <t xml:space="preserve">      电力企业利润收入</t>
  </si>
  <si>
    <t xml:space="preserve">　　厂办大集体改革支出</t>
  </si>
  <si>
    <t xml:space="preserve">      电信企业利润收入</t>
  </si>
  <si>
    <t xml:space="preserve">　　"三供一业"移交补助支出</t>
  </si>
  <si>
    <t xml:space="preserve">      煤炭企业利润收入</t>
  </si>
  <si>
    <t xml:space="preserve">　　国有企业办职教幼教补助支出</t>
  </si>
  <si>
    <t xml:space="preserve">      有色冶金采掘企业利润收入</t>
  </si>
  <si>
    <t xml:space="preserve">　　国有企业办公共服务机构移交补助支出</t>
  </si>
  <si>
    <t xml:space="preserve">      钢铁企业利润收入</t>
  </si>
  <si>
    <t xml:space="preserve">　　国有企业退休人员社会化管理补助支出</t>
  </si>
  <si>
    <t xml:space="preserve">      化工企业利润收入</t>
  </si>
  <si>
    <t xml:space="preserve">　　国有企业棚户区改造支出</t>
  </si>
  <si>
    <t xml:space="preserve">      运输企业利润收入</t>
  </si>
  <si>
    <t xml:space="preserve">　　国有企业改革成本支出</t>
  </si>
  <si>
    <t xml:space="preserve">      电子企业利润收入</t>
  </si>
  <si>
    <t xml:space="preserve">　　离休干部医药费补助支出</t>
  </si>
  <si>
    <t xml:space="preserve">      机械企业利润收入</t>
  </si>
  <si>
    <t xml:space="preserve">　　其他解决历史遗留问题及改革成本支出</t>
  </si>
  <si>
    <t xml:space="preserve">      投资服务企业利润收入</t>
  </si>
  <si>
    <t xml:space="preserve">　国有企业资本金注入</t>
  </si>
  <si>
    <t xml:space="preserve">      纺织轻工企业利润收入</t>
  </si>
  <si>
    <t xml:space="preserve">　　国有经济结构调整支出</t>
  </si>
  <si>
    <t xml:space="preserve">      贸易企业利润收入</t>
  </si>
  <si>
    <t xml:space="preserve">　　公益性设施投资支出</t>
  </si>
  <si>
    <t xml:space="preserve">      建筑施工企业利润收入</t>
  </si>
  <si>
    <t xml:space="preserve">　　前瞻性战略性产业发展支出</t>
  </si>
  <si>
    <t xml:space="preserve">      房地产企业利润收入</t>
  </si>
  <si>
    <t xml:space="preserve">　　生态环境保护支出</t>
  </si>
  <si>
    <t xml:space="preserve">      建材企业利润收入</t>
  </si>
  <si>
    <t xml:space="preserve">　　支持科技进步支出</t>
  </si>
  <si>
    <t xml:space="preserve">      境外企业利润收入</t>
  </si>
  <si>
    <t xml:space="preserve">　　保障国家经济安全支出</t>
  </si>
  <si>
    <t xml:space="preserve">      对外合作企业利润收入</t>
  </si>
  <si>
    <t xml:space="preserve">　　对外投资合作支出</t>
  </si>
  <si>
    <t xml:space="preserve">      医药企业利润收入</t>
  </si>
  <si>
    <t xml:space="preserve">　　其他国有企业资本金注入</t>
  </si>
  <si>
    <t xml:space="preserve">      农林牧渔企业利润收入</t>
  </si>
  <si>
    <t xml:space="preserve">　国有企业政策性补贴(款)</t>
  </si>
  <si>
    <t xml:space="preserve">      邮政企业利润收入</t>
  </si>
  <si>
    <t xml:space="preserve">　　国有企业政策性补贴(项)</t>
  </si>
  <si>
    <t xml:space="preserve">      军工企业利润收入</t>
  </si>
  <si>
    <t xml:space="preserve">　金融国有资本经营预算支出</t>
  </si>
  <si>
    <t xml:space="preserve">      转制科研院所利润收入</t>
  </si>
  <si>
    <t xml:space="preserve">　　资本性支出</t>
  </si>
  <si>
    <t xml:space="preserve">      地质勘查企业利润收入</t>
  </si>
  <si>
    <t xml:space="preserve">　　改革性支出</t>
  </si>
  <si>
    <t xml:space="preserve">      卫生体育福利企业利润收入</t>
  </si>
  <si>
    <t xml:space="preserve">　　其他金融国有资本经营预算支出</t>
  </si>
  <si>
    <t xml:space="preserve">      教育文化广播企业利润收入</t>
  </si>
  <si>
    <t xml:space="preserve">　其他国有资本经营预算支出(款)</t>
  </si>
  <si>
    <t xml:space="preserve">      科学研究企业利润收入</t>
  </si>
  <si>
    <t xml:space="preserve">　　其他国有资本经营预算支出(项)</t>
  </si>
  <si>
    <t xml:space="preserve">      机关社团所属企业利润收入</t>
  </si>
  <si>
    <t xml:space="preserve">      其他国有资本经营预算企业利润收入</t>
  </si>
  <si>
    <t xml:space="preserve">      国有控股公司股利、股息收入</t>
  </si>
  <si>
    <t xml:space="preserve">      国有参股公司股利、股息收入</t>
  </si>
  <si>
    <t xml:space="preserve">      金融企业公司股利、股息收入</t>
  </si>
  <si>
    <t xml:space="preserve">      其他国有资本经营预算企业股利、股息收入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</si>
  <si>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</si>
  <si>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</si>
  <si>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</si>
  <si>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</si>
  <si>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</si>
  <si>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</si>
  <si>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</si>
  <si>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</si>
  <si>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</si>
  <si>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国有资本经营上级补助收入</t>
  </si>
  <si>
    <t>国有资本经营补助下级支出</t>
  </si>
  <si>
    <t>国有资本经营预算上年结余</t>
  </si>
  <si>
    <t>国有资本经营预算调出资金</t>
  </si>
  <si>
    <t>国有资本经营省补助计划单列市收入</t>
  </si>
  <si>
    <t>国有资本经营省补助计划单列市支出</t>
  </si>
  <si>
    <t>国有资本经营预算年终结余</t>
  </si>
  <si>
    <t>第四部分:政府性收支及资产负债表</t>
  </si>
  <si>
    <t>合计</t>
  </si>
  <si>
    <t>企业职工基本养老保险基金</t>
  </si>
  <si>
    <t>城乡居民基本养老保险基金</t>
  </si>
  <si>
    <t>机关事业单位基本养老保险基金</t>
  </si>
  <si>
    <t>城镇职工基本医疗保险基金</t>
  </si>
  <si>
    <t>居民基本医疗保险基金</t>
  </si>
  <si>
    <t>工伤保险基金</t>
  </si>
  <si>
    <t>失业保险基金</t>
  </si>
  <si>
    <t xml:space="preserve">生育保险基金 </t>
  </si>
  <si>
    <t>一、收入</t>
  </si>
  <si>
    <t xml:space="preserve">   其中:1.保险费收入</t>
  </si>
  <si>
    <t xml:space="preserve">        2.投资收益</t>
  </si>
  <si>
    <t xml:space="preserve">        3.财政补贴收入</t>
  </si>
  <si>
    <t xml:space="preserve">        4.其他收入</t>
  </si>
  <si>
    <t xml:space="preserve">        5.转移收入</t>
  </si>
  <si>
    <t>二、支出</t>
  </si>
  <si>
    <t xml:space="preserve">   其中:1.社会保险待遇支出</t>
  </si>
  <si>
    <t xml:space="preserve">        2.其他支出</t>
  </si>
  <si>
    <t xml:space="preserve">        3.转移支出</t>
  </si>
  <si>
    <t>三、本年收支结余</t>
  </si>
  <si>
    <t>四、年末滚存结余</t>
  </si>
  <si>
    <t>会计科目</t>
  </si>
  <si>
    <t>期初数</t>
  </si>
  <si>
    <t>期末数</t>
  </si>
  <si>
    <t>其中：本级</t>
  </si>
  <si>
    <t>其中: 本级</t>
  </si>
  <si>
    <t xml:space="preserve">资产             </t>
  </si>
  <si>
    <t xml:space="preserve">  国库存款</t>
  </si>
  <si>
    <t xml:space="preserve">　国库现金管理存款</t>
  </si>
  <si>
    <t xml:space="preserve">  其他财政存款</t>
  </si>
  <si>
    <t xml:space="preserve">　财政零余额账户存款</t>
  </si>
  <si>
    <t xml:space="preserve">  有价证券</t>
  </si>
  <si>
    <t xml:space="preserve">  在途款</t>
  </si>
  <si>
    <t xml:space="preserve">  预拨经费</t>
  </si>
  <si>
    <t xml:space="preserve">　借出款项</t>
  </si>
  <si>
    <t xml:space="preserve">　应收股利</t>
  </si>
  <si>
    <t xml:space="preserve">  与下级往来</t>
  </si>
  <si>
    <t xml:space="preserve">    其中:省与计划单列市往来</t>
  </si>
  <si>
    <t xml:space="preserve">　其他应收款</t>
  </si>
  <si>
    <t xml:space="preserve">　应收地方政府债券转贷款</t>
  </si>
  <si>
    <t xml:space="preserve">　应收主权外债转贷款</t>
  </si>
  <si>
    <t xml:space="preserve">　股权投资</t>
  </si>
  <si>
    <t xml:space="preserve">　待发国债</t>
  </si>
  <si>
    <t>负债</t>
  </si>
  <si>
    <t xml:space="preserve">　应付短期政府债券</t>
  </si>
  <si>
    <t xml:space="preserve">　应付国库集中支付结余</t>
  </si>
  <si>
    <t xml:space="preserve">  与上级往来</t>
  </si>
  <si>
    <t xml:space="preserve">    其中:上级拨付国债转贷资金</t>
  </si>
  <si>
    <t xml:space="preserve">　　　　　计划单列市与省往来</t>
  </si>
  <si>
    <t xml:space="preserve">　其他应付款</t>
  </si>
  <si>
    <t xml:space="preserve">　应付代管资金</t>
  </si>
  <si>
    <t xml:space="preserve">　应付长期政府债券</t>
  </si>
  <si>
    <t xml:space="preserve">　借入款项</t>
  </si>
  <si>
    <t xml:space="preserve">　应付地方政府债券转贷款</t>
  </si>
  <si>
    <t xml:space="preserve">　应付主权外债转贷款</t>
  </si>
  <si>
    <t xml:space="preserve">　其他负债</t>
  </si>
  <si>
    <t xml:space="preserve">　已结报支出</t>
  </si>
  <si>
    <t>净资产</t>
  </si>
  <si>
    <t xml:space="preserve">　一般公共预算结转结余</t>
  </si>
  <si>
    <t xml:space="preserve">　政府性基金预算结转结余</t>
  </si>
  <si>
    <t xml:space="preserve">　国有资本经营预算结转结余</t>
  </si>
  <si>
    <t xml:space="preserve">  专用基金结余</t>
  </si>
  <si>
    <t xml:space="preserve">  预算稳定调节基金</t>
  </si>
  <si>
    <t xml:space="preserve">  预算周转金</t>
  </si>
  <si>
    <t xml:space="preserve">　资产基金</t>
  </si>
  <si>
    <t xml:space="preserve">　待偿债净资产</t>
  </si>
  <si>
    <t>一般债务</t>
  </si>
  <si>
    <t>专项债务</t>
  </si>
  <si>
    <t>一般债券</t>
  </si>
  <si>
    <t>向外国政府借款</t>
  </si>
  <si>
    <t>向国际组织借款</t>
  </si>
  <si>
    <t>其他一般债务</t>
  </si>
  <si>
    <t>专项债券</t>
  </si>
  <si>
    <t>其他专项债务</t>
  </si>
  <si>
    <t>上年末地方政府债务余额</t>
  </si>
  <si>
    <t>本年地方政府债务余额限额(预算数)</t>
  </si>
  <si>
    <t>本年地方政府债务(转贷)收入</t>
  </si>
  <si>
    <t>本年地方政府债务还本支出</t>
  </si>
  <si>
    <t>本年采用其他方式化解的债务本金</t>
  </si>
  <si>
    <t>年末地方政府债务余额</t>
  </si>
  <si>
    <t>农业土地开发资金支出</t>
  </si>
  <si>
    <t>其中:
地级直属乡镇</t>
  </si>
  <si>
    <t>一、税收收入</t>
  </si>
  <si>
    <t>一、一般公共服务支出</t>
  </si>
  <si>
    <t xml:space="preserve">    增值税</t>
  </si>
  <si>
    <t>二、外交支出</t>
  </si>
  <si>
    <t xml:space="preserve">    营业税</t>
  </si>
  <si>
    <t>三、国防支出</t>
  </si>
  <si>
    <t xml:space="preserve">    企业所得税</t>
  </si>
  <si>
    <t>四、公共安全支出</t>
  </si>
  <si>
    <t xml:space="preserve">    企业所得税退税</t>
  </si>
  <si>
    <t>五、教育支出</t>
  </si>
  <si>
    <t xml:space="preserve">    个人所得税</t>
  </si>
  <si>
    <t>六、科学技术支出</t>
  </si>
  <si>
    <t xml:space="preserve">    资源税</t>
  </si>
  <si>
    <t>七、文化体育与传媒支出</t>
  </si>
  <si>
    <t xml:space="preserve">    城市维护建设税</t>
  </si>
  <si>
    <t>八、社会保障和就业支出</t>
  </si>
  <si>
    <t xml:space="preserve">    房产税</t>
  </si>
  <si>
    <t>九、医疗卫生与计划生育支出</t>
  </si>
  <si>
    <t xml:space="preserve">    印花税</t>
  </si>
  <si>
    <t>十、节能环保支出</t>
  </si>
  <si>
    <t xml:space="preserve">    城镇土地使用税</t>
  </si>
  <si>
    <t>十一、城乡社区支出</t>
  </si>
  <si>
    <t xml:space="preserve">    土地增值税</t>
  </si>
  <si>
    <t>十二、农林水支出</t>
  </si>
  <si>
    <t xml:space="preserve">    车船税</t>
  </si>
  <si>
    <t>十三、交通运输支出</t>
  </si>
  <si>
    <t xml:space="preserve">    耕地占用税</t>
  </si>
  <si>
    <t>十四、资源勘探信息等支出</t>
  </si>
  <si>
    <t xml:space="preserve">    契税</t>
  </si>
  <si>
    <t>十五、商业服务业等支出</t>
  </si>
  <si>
    <t xml:space="preserve">    烟叶税</t>
  </si>
  <si>
    <t>十六、金融支出</t>
  </si>
  <si>
    <t xml:space="preserve">    其他税收收入</t>
  </si>
  <si>
    <t>十七、援助其他地区支出</t>
  </si>
  <si>
    <t>二、非税收入</t>
  </si>
  <si>
    <t>十八、国土海洋气象等支出</t>
  </si>
  <si>
    <t xml:space="preserve">    专项收入</t>
  </si>
  <si>
    <t>十九、住房保障支出</t>
  </si>
  <si>
    <t xml:space="preserve">    行政事业性收费收入</t>
  </si>
  <si>
    <t>二十、粮油物资储备支出</t>
  </si>
  <si>
    <t xml:space="preserve">    罚没收入</t>
  </si>
  <si>
    <t>二十一、预备费</t>
  </si>
  <si>
    <t xml:space="preserve">    国有资本经营收入</t>
  </si>
  <si>
    <t>二十二、其他支出</t>
  </si>
  <si>
    <t xml:space="preserve">    国有资源(资产)有偿使用收入</t>
  </si>
  <si>
    <t>二十三、债务付息支出</t>
  </si>
  <si>
    <t xml:space="preserve">    捐赠收入</t>
  </si>
  <si>
    <t>二十四、债务发行费用支出</t>
  </si>
  <si>
    <t xml:space="preserve">    政府住房基金收入</t>
  </si>
  <si>
    <t>债务(转贷)收入</t>
  </si>
  <si>
    <t xml:space="preserve">  其中:净结余</t>
  </si>
  <si>
    <t>其他各项政府性基金收入</t>
  </si>
  <si>
    <t>其他各项政府性基金相关支出</t>
  </si>
  <si>
    <t xml:space="preserve">  其他各项政府性基金及对应专项债务收入安排的支出</t>
  </si>
  <si>
    <t xml:space="preserve">  其他各项政府性基金债务付息支出</t>
  </si>
  <si>
    <t xml:space="preserve">  其他各项政府性基金债务发行费用支出</t>
  </si>
  <si>
    <t>利润收入</t>
  </si>
  <si>
    <t>解决历史遗留问题及改革成本支出</t>
  </si>
  <si>
    <t>股利、股息收入</t>
  </si>
  <si>
    <t>国有企业资本金注入</t>
  </si>
  <si>
    <t>产权转让收入</t>
  </si>
  <si>
    <t>国有企业政策性补贴</t>
  </si>
  <si>
    <t>清算收入</t>
  </si>
  <si>
    <t>金融国有资本经营预算支出</t>
  </si>
  <si>
    <t>其他国有资本经营预算收入</t>
  </si>
  <si>
    <t>其他国有资本经营预算支出</t>
  </si>
  <si>
    <t>单位：个、人</t>
  </si>
  <si>
    <t>年末机
构数
(个)</t>
  </si>
  <si>
    <t>年末人数</t>
  </si>
  <si>
    <t>其中：</t>
  </si>
  <si>
    <t>年末学_x000D_
生人数</t>
  </si>
  <si>
    <t>在职人员</t>
  </si>
  <si>
    <t>离休人员</t>
  </si>
  <si>
    <t>退休人员</t>
  </si>
  <si>
    <t>一般公共预算财政拨款开支人数</t>
  </si>
  <si>
    <t>一般公共预算财政补助开支人数</t>
  </si>
  <si>
    <t>经费自理人数</t>
  </si>
  <si>
    <t>合     计</t>
  </si>
  <si>
    <t>数额</t>
  </si>
  <si>
    <t>一、上划税收</t>
  </si>
  <si>
    <t>上划中央税收</t>
  </si>
  <si>
    <t xml:space="preserve">  上划中央国内增值税</t>
  </si>
  <si>
    <t xml:space="preserve">  上划中央国内消费税</t>
  </si>
  <si>
    <t xml:space="preserve">  上划中央企业所得税</t>
  </si>
  <si>
    <t xml:space="preserve">  上划中央个人所得税</t>
  </si>
  <si>
    <t>上划省税收</t>
  </si>
  <si>
    <t>上划地市税收</t>
  </si>
  <si>
    <t>二、财政专户管理资金</t>
  </si>
  <si>
    <t>财政专户管理资金平衡情况</t>
  </si>
  <si>
    <t xml:space="preserve">  收入总计</t>
  </si>
  <si>
    <t xml:space="preserve">    财政专户管理资金收入</t>
  </si>
  <si>
    <t xml:space="preserve">      其中:行政事业性收费收入(教育收费)</t>
  </si>
  <si>
    <t xml:space="preserve">    上级补助收入</t>
  </si>
  <si>
    <t xml:space="preserve">    省补助计划单列市收入</t>
  </si>
  <si>
    <t xml:space="preserve">    上年结余</t>
  </si>
  <si>
    <t xml:space="preserve">    按规定冲减上年结余</t>
  </si>
  <si>
    <t xml:space="preserve">      缴入一般公共预算</t>
  </si>
  <si>
    <t xml:space="preserve">      缴入政府性基金预算</t>
  </si>
  <si>
    <t xml:space="preserve">  支出总计</t>
  </si>
  <si>
    <t xml:space="preserve">    财政专户管理资金支出</t>
  </si>
  <si>
    <t xml:space="preserve">      其中:教育支出</t>
  </si>
  <si>
    <t xml:space="preserve">    上解上级支出</t>
  </si>
  <si>
    <t xml:space="preserve">    计划单列市上解省支出</t>
  </si>
  <si>
    <t xml:space="preserve">    调出资金</t>
  </si>
  <si>
    <t xml:space="preserve">    年终结余</t>
  </si>
  <si>
    <t>财政专户管理资金年终资产负债情况</t>
  </si>
  <si>
    <t xml:space="preserve">  资产             </t>
  </si>
  <si>
    <t xml:space="preserve">    其他财政存款</t>
  </si>
  <si>
    <t xml:space="preserve">    有价证券</t>
  </si>
  <si>
    <t xml:space="preserve">    暂付款</t>
  </si>
  <si>
    <t xml:space="preserve">  负债</t>
  </si>
  <si>
    <t xml:space="preserve">  净资产</t>
  </si>
  <si>
    <t>三、地方政府债务收支情况统计</t>
  </si>
  <si>
    <t xml:space="preserve">  新增一般债券(转贷)收入</t>
  </si>
  <si>
    <t xml:space="preserve">  置换一般债券(转贷)收入</t>
  </si>
  <si>
    <t xml:space="preserve">  置换一般债券安排的还本支出</t>
  </si>
  <si>
    <t xml:space="preserve">  其他资金安排的债务还本支出</t>
  </si>
  <si>
    <t xml:space="preserve">  新增专项债券(转贷)收入</t>
  </si>
  <si>
    <t xml:space="preserve">  置换专项债券(转贷)收入</t>
  </si>
  <si>
    <t xml:space="preserve">  置换专项债券安排的还本支出</t>
  </si>
  <si>
    <t>四、政府收支统计</t>
  </si>
  <si>
    <t>一般公共预算收入、政府性基金收入、国有资本经营收入、社会保险基金收入、财政专户管理资金收入中重复计算部分</t>
  </si>
  <si>
    <t xml:space="preserve">  1.财政对社会保险基金的补助</t>
  </si>
  <si>
    <t xml:space="preserve">  2.收入中其他重复计算的部分</t>
  </si>
  <si>
    <t xml:space="preserve">    收入中其他重复计算的部分情况说明</t>
  </si>
  <si>
    <t>一般公共预算支出、政府性基金支出、国有资本经营支出、社会保险基金支出、财政专户管理资金支出中重复计算部分</t>
  </si>
  <si>
    <t xml:space="preserve">  2.支出中其他重复计算的部分</t>
  </si>
  <si>
    <t xml:space="preserve">    支出中其他重复计算的部分情况说明</t>
  </si>
  <si>
    <t xml:space="preserve">五、权责发生制核算情况_x0009_</t>
  </si>
  <si>
    <t>一般公共预算</t>
  </si>
  <si>
    <t xml:space="preserve">  权责发生制核算的资金期初数</t>
  </si>
  <si>
    <t xml:space="preserve">  权责发生制核算的资金期末数</t>
  </si>
  <si>
    <t xml:space="preserve">  本年权责发生制核算的资金</t>
  </si>
  <si>
    <t xml:space="preserve">  国库集中支付年终结余期初数</t>
  </si>
  <si>
    <t xml:space="preserve">  国库集中支付年终结余期末数</t>
  </si>
  <si>
    <t xml:space="preserve">  本年国库集中支付结余</t>
  </si>
  <si>
    <t>国有资本经营</t>
  </si>
  <si>
    <t>六、收回存量资金情况</t>
  </si>
  <si>
    <t>收回存量资金</t>
  </si>
  <si>
    <t xml:space="preserve">  收回部门预算存量资金</t>
  </si>
  <si>
    <t xml:space="preserve">    一般公共预算资金</t>
  </si>
  <si>
    <t xml:space="preserve">      其中:已安排使用</t>
  </si>
  <si>
    <t xml:space="preserve">    政府性基金资金</t>
  </si>
  <si>
    <t xml:space="preserve">    国有资本经营资金</t>
  </si>
  <si>
    <t xml:space="preserve">  收回转移支付存量资金</t>
  </si>
  <si>
    <t xml:space="preserve">  收回财政专户存量资金</t>
  </si>
  <si>
    <t>七、一般公共预算支出年初预算情况</t>
  </si>
  <si>
    <t>全辖一般公共预算支出年初预算数(代编)</t>
  </si>
  <si>
    <t>全辖一般公共预算支出年初预算数(汇编)</t>
  </si>
  <si>
    <t>人大批准的本级全辖一般公共预算支出年初预算数(汇总)</t>
  </si>
  <si>
    <t>八、乡镇基本情况</t>
  </si>
  <si>
    <t>本年乡镇数</t>
  </si>
  <si>
    <t xml:space="preserve">  其中:实行“乡财县管”的乡镇数</t>
  </si>
  <si>
    <t>乡镇财政机构数</t>
  </si>
  <si>
    <t xml:space="preserve">  其中:财税所数</t>
  </si>
  <si>
    <t>已建立乡镇国库的乡镇数</t>
  </si>
  <si>
    <t>乡镇财政供养人数</t>
  </si>
  <si>
    <t xml:space="preserve">  一般公共预算财政拨款开支人数</t>
  </si>
  <si>
    <t xml:space="preserve">  一般公共预算财政补助开支人数</t>
  </si>
  <si>
    <t xml:space="preserve">    其中:教师</t>
  </si>
  <si>
    <t>赤字乡镇个数</t>
  </si>
  <si>
    <t>乡镇年末总人口(万人)</t>
  </si>
  <si>
    <t xml:space="preserve">  城镇人口(万人)</t>
  </si>
  <si>
    <t xml:space="preserve">  乡村人口(万人)</t>
  </si>
  <si>
    <t>九、其他统计指标</t>
  </si>
  <si>
    <t>地区生产总值</t>
  </si>
  <si>
    <t xml:space="preserve">  第一产业</t>
  </si>
  <si>
    <t xml:space="preserve">  第二产业</t>
  </si>
  <si>
    <t xml:space="preserve">  第三产业</t>
  </si>
  <si>
    <t>总人口(万人)</t>
  </si>
  <si>
    <t>城镇居民人均可支配收入(元)</t>
  </si>
  <si>
    <t>农村居民人均可支配收入(元)</t>
  </si>
  <si>
    <t>与上级往来（上下级往来款对账）</t>
  </si>
  <si>
    <t>国库存款（人行库款余额）</t>
  </si>
  <si>
    <t>上划中央税收（小，核对数据1）</t>
  </si>
  <si>
    <t>上划中央税收（大，核对数据2）</t>
  </si>
  <si>
    <t xml:space="preserve">  上划中央国内增值税（小，核对数据1）</t>
  </si>
  <si>
    <t xml:space="preserve">  上划中央国内增值税（大，核对数据2）</t>
  </si>
  <si>
    <t xml:space="preserve">  上划中央国内消费税（小，核对数据1）</t>
  </si>
  <si>
    <t xml:space="preserve">  上划中央国内消费税（大，核对数据2）</t>
  </si>
  <si>
    <t xml:space="preserve">  上划中央企业所得税（小，核对数据1）</t>
  </si>
  <si>
    <t xml:space="preserve">  上划中央企业所得税（大，核对数据2）</t>
  </si>
  <si>
    <t xml:space="preserve">  上划中央个人所得税（小，核对数据1）</t>
  </si>
  <si>
    <t xml:space="preserve">  上划中央个人所得税（大，核对数据2）</t>
  </si>
  <si>
    <t>地区生产总值(亿元)（统计年鉴）</t>
  </si>
  <si>
    <t xml:space="preserve">  第一产业（统计年鉴）</t>
  </si>
  <si>
    <t xml:space="preserve">  第二产业（统计年鉴）</t>
  </si>
  <si>
    <t xml:space="preserve">  第三产业（统计年鉴）</t>
  </si>
  <si>
    <t>总人口(万人)（统计年鉴）</t>
  </si>
  <si>
    <t>城镇居民人均可支配收入(元)（统计年鉴）</t>
  </si>
  <si>
    <t>农村居民人均可支配收入(元)（统计年鉴）</t>
  </si>
  <si>
    <t>乡村人口(万人)(L20表)（统计年鉴）</t>
  </si>
  <si>
    <t>乡镇个数（统计年鉴）</t>
  </si>
  <si>
    <t>一般债务限额</t>
  </si>
  <si>
    <t>新增一般债券</t>
  </si>
  <si>
    <t>置换一般债券</t>
  </si>
  <si>
    <t>专项债务限额</t>
  </si>
  <si>
    <t>新增专项债券</t>
  </si>
  <si>
    <t>置换专项债券</t>
  </si>
  <si>
    <t>一般公共预算上级补助</t>
  </si>
  <si>
    <t xml:space="preserve">  专项转移支付收入(J06表)</t>
  </si>
  <si>
    <t>政府性基金上级补助</t>
  </si>
  <si>
    <t>国有资本经营上级补助</t>
  </si>
  <si>
    <t>收 入 合 计</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</si>
</sst>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4" formatCode="* _-&quot;￥&quot;#,##0;* \-&quot;￥&quot;#,##0;* _-&quot;￥&quot;&quot;-&quot;;@"/>
    <numFmt numFmtId="65" formatCode="* _-&quot;￥&quot;#,##0.00;* \-&quot;￥&quot;#,##0.00;* _-&quot;￥&quot;&quot;-&quot;??;@"/>
    <numFmt numFmtId="75" formatCode="* #,##0;* \-#,##0;* &quot;-&quot;;@"/>
    <numFmt numFmtId="77" formatCode="* #,##0.00;* \-#,##0.00;* &quot;-&quot;??;@"/>
  </numFmts>
  <fonts count="26">
    <font>
      <color rgb="FF000000"/>
      <sz val="12"/>
      <name val="宋体"/>
    </font>
    <font>
      <color auto="1"/>
      <sz val="12"/>
      <name val="宋体"/>
    </font>
    <font>
      <color theme="1"/>
      <sz val="11"/>
      <name val="Calibri"/>
      <scheme val="minor"/>
    </font>
    <font>
      <color theme="0"/>
      <sz val="11"/>
      <name val="Calibri"/>
      <scheme val="minor"/>
    </font>
    <font>
      <color rgb="FF9C0006"/>
      <sz val="11"/>
      <name val="Calibri"/>
      <scheme val="minor"/>
    </font>
    <font>
      <b/>
      <color rgb="FFFA7D00"/>
      <sz val="11"/>
      <name val="Calibri"/>
      <scheme val="minor"/>
    </font>
    <font>
      <b/>
      <color theme="0"/>
      <sz val="11"/>
      <name val="Calibri"/>
      <scheme val="minor"/>
    </font>
    <font>
      <color indexed="0"/>
      <sz val="11"/>
      <name val="Calibri"/>
      <family val="2"/>
    </font>
    <font>
      <i/>
      <color rgb="FF7F7F7F"/>
      <sz val="11"/>
      <name val="Calibri"/>
      <scheme val="minor"/>
    </font>
    <font>
      <color rgb="FF006100"/>
      <sz val="11"/>
      <name val="Calibri"/>
      <scheme val="minor"/>
    </font>
    <font>
      <b/>
      <color theme="3"/>
      <sz val="15"/>
      <name val="Calibri"/>
      <scheme val="minor"/>
    </font>
    <font>
      <b/>
      <color theme="3"/>
      <sz val="13"/>
      <name val="Calibri"/>
      <scheme val="minor"/>
    </font>
    <font>
      <b/>
      <color theme="3"/>
      <sz val="11"/>
      <name val="Calibri"/>
      <scheme val="minor"/>
    </font>
    <font>
      <color rgb="FF3F3F76"/>
      <sz val="11"/>
      <name val="Calibri"/>
      <scheme val="minor"/>
    </font>
    <font>
      <color rgb="FFFA7D00"/>
      <sz val="11"/>
      <name val="Calibri"/>
      <scheme val="minor"/>
    </font>
    <font>
      <color rgb="FF9C6500"/>
      <sz val="11"/>
      <name val="Calibri"/>
      <scheme val="minor"/>
    </font>
    <font>
      <b/>
      <color rgb="FF3F3F3F"/>
      <sz val="11"/>
      <name val="Calibri"/>
      <scheme val="minor"/>
    </font>
    <font>
      <b/>
      <color theme="3"/>
      <sz val="18"/>
      <name val="Cambria"/>
      <scheme val="major"/>
    </font>
    <font>
      <b/>
      <color theme="1"/>
      <sz val="11"/>
      <name val="Calibri"/>
      <scheme val="minor"/>
    </font>
    <font>
      <color rgb="FFFF0000"/>
      <sz val="11"/>
      <name val="Calibri"/>
      <scheme val="minor"/>
    </font>
    <font>
      <b/>
      <color auto="1"/>
      <sz val="20"/>
      <name val="宋体"/>
    </font>
    <font>
      <color auto="1"/>
      <sz val="10"/>
      <name val="宋体"/>
    </font>
    <font>
      <color auto="1"/>
      <sz val="11"/>
      <name val="宋体"/>
    </font>
    <font>
      <b/>
      <color auto="1"/>
      <sz val="28"/>
      <name val="宋体"/>
    </font>
    <font>
      <b/>
      <color auto="1"/>
      <sz val="18"/>
      <name val="宋体"/>
    </font>
    <font>
      <b/>
      <color auto="1"/>
      <sz val="10"/>
      <name val="宋体"/>
    </font>
  </fonts>
  <fills count="39">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FF"/>
      </patternFill>
    </fill>
    <fill>
      <patternFill patternType="solid">
        <fgColor rgb="FFC0C0C0"/>
      </patternFill>
    </fill>
    <fill>
      <patternFill patternType="solid">
        <fgColor rgb="FF99CCFF"/>
      </patternFill>
    </fill>
    <fill>
      <patternFill patternType="solid">
        <fgColor rgb="FF33CCCC"/>
      </patternFill>
    </fill>
    <fill>
      <patternFill patternType="solid">
        <fgColor rgb="FFFFFF99"/>
      </patternFill>
    </fill>
    <fill>
      <patternFill patternType="solid">
        <fgColor rgb="FFB4EEB4"/>
      </patternFill>
    </fill>
  </fills>
  <borders count="23">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bottom style="thin">
        <color rgb="FF000000"/>
      </bottom>
    </border>
    <border>
      <left style="thin">
        <color rgb="FF000000"/>
      </left>
      <right style="thin">
        <color rgb="FF000000"/>
      </right>
      <top/>
      <bottom/>
    </border>
    <border>
      <left style="thin">
        <color rgb="FF000000"/>
      </left>
      <right/>
      <top/>
      <bottom style="thin">
        <color rgb="FF000000"/>
      </bottom>
    </border>
    <border>
      <left/>
      <right style="thin">
        <color rgb="FF000000"/>
      </right>
      <top/>
      <bottom style="thin">
        <color rgb="FF000000"/>
      </bottom>
    </border>
    <border>
      <left/>
      <right style="thin">
        <color rgb="FF000000"/>
      </right>
      <top style="thin">
        <color rgb="FF000000"/>
      </top>
      <bottom/>
    </border>
    <border>
      <left/>
      <right style="thin">
        <color rgb="FF000000"/>
      </right>
      <top style="thin">
        <color rgb="FF000000"/>
      </top>
      <bottom style="thin">
        <color rgb="FF000000"/>
      </bottom>
    </border>
    <border>
      <left/>
      <right/>
      <top style="thin">
        <color rgb="FF000000"/>
      </top>
      <bottom style="thin">
        <color rgb="FF000000"/>
      </bottom>
    </border>
    <border>
      <left style="thin">
        <color rgb="FF000000"/>
      </left>
      <right/>
      <top style="thin">
        <color rgb="FF000000"/>
      </top>
      <bottom/>
    </border>
    <border>
      <left/>
      <right/>
      <top/>
      <bottom style="thin">
        <color rgb="FF000000"/>
      </bottom>
    </border>
    <border>
      <left/>
      <right/>
      <top style="thin">
        <color rgb="FF000000"/>
      </top>
      <bottom/>
    </border>
  </borders>
  <cellStyleXfs count="47">
    <xf numFmtId="0" fontId="0" fillId="0" borderId="0" applyFont="1"/>
    <xf numFmtId="0" fontId="2" fillId="2" borderId="0" applyFont="1" applyFill="1">
      <alignment vertical="top"/>
    </xf>
    <xf numFmtId="0" fontId="2" fillId="3" borderId="0" applyFont="1" applyFill="1">
      <alignment vertical="top"/>
    </xf>
    <xf numFmtId="0" fontId="2" fillId="4" borderId="0" applyFont="1" applyFill="1">
      <alignment vertical="top"/>
    </xf>
    <xf numFmtId="0" fontId="2" fillId="5" borderId="0" applyFont="1" applyFill="1">
      <alignment vertical="top"/>
    </xf>
    <xf numFmtId="0" fontId="2" fillId="6" borderId="0" applyFont="1" applyFill="1">
      <alignment vertical="top"/>
    </xf>
    <xf numFmtId="0" fontId="2" fillId="7" borderId="0" applyFont="1" applyFill="1">
      <alignment vertical="top"/>
    </xf>
    <xf numFmtId="0" fontId="2" fillId="8" borderId="0" applyFont="1" applyFill="1">
      <alignment vertical="top"/>
    </xf>
    <xf numFmtId="0" fontId="2" fillId="9" borderId="0" applyFont="1" applyFill="1">
      <alignment vertical="top"/>
    </xf>
    <xf numFmtId="0" fontId="2" fillId="10" borderId="0" applyFont="1" applyFill="1">
      <alignment vertical="top"/>
    </xf>
    <xf numFmtId="0" fontId="2" fillId="11" borderId="0" applyFont="1" applyFill="1">
      <alignment vertical="top"/>
    </xf>
    <xf numFmtId="0" fontId="2" fillId="12" borderId="0" applyFont="1" applyFill="1">
      <alignment vertical="top"/>
    </xf>
    <xf numFmtId="0" fontId="2" fillId="13" borderId="0" applyFont="1" applyFill="1">
      <alignment vertical="top"/>
    </xf>
    <xf numFmtId="0" fontId="3" fillId="14" borderId="0" applyFont="1" applyFill="1">
      <alignment vertical="top"/>
    </xf>
    <xf numFmtId="0" fontId="3" fillId="15" borderId="0" applyFont="1" applyFill="1">
      <alignment vertical="top"/>
    </xf>
    <xf numFmtId="0" fontId="3" fillId="16" borderId="0" applyFont="1" applyFill="1">
      <alignment vertical="top"/>
    </xf>
    <xf numFmtId="0" fontId="3" fillId="17" borderId="0" applyFont="1" applyFill="1">
      <alignment vertical="top"/>
    </xf>
    <xf numFmtId="0" fontId="3" fillId="18" borderId="0" applyFont="1" applyFill="1">
      <alignment vertical="top"/>
    </xf>
    <xf numFmtId="0" fontId="3" fillId="19" borderId="0" applyFont="1" applyFill="1">
      <alignment vertical="top"/>
    </xf>
    <xf numFmtId="0" fontId="3" fillId="20" borderId="0" applyFont="1" applyFill="1">
      <alignment vertical="top"/>
    </xf>
    <xf numFmtId="0" fontId="3" fillId="21" borderId="0" applyFont="1" applyFill="1">
      <alignment vertical="top"/>
    </xf>
    <xf numFmtId="0" fontId="3" fillId="22" borderId="0" applyFont="1" applyFill="1">
      <alignment vertical="top"/>
    </xf>
    <xf numFmtId="0" fontId="3" fillId="23" borderId="0" applyFont="1" applyFill="1">
      <alignment vertical="top"/>
    </xf>
    <xf numFmtId="0" fontId="3" fillId="24" borderId="0" applyFont="1" applyFill="1">
      <alignment vertical="top"/>
    </xf>
    <xf numFmtId="0" fontId="3" fillId="25" borderId="0" applyFont="1" applyFill="1">
      <alignment vertical="top"/>
    </xf>
    <xf numFmtId="0" fontId="4" fillId="26" borderId="0" applyFont="1" applyFill="1">
      <alignment vertical="top"/>
    </xf>
    <xf numFmtId="0" fontId="5" fillId="27" borderId="1" applyFont="1" applyFill="1" applyBorder="1">
      <alignment vertical="top"/>
    </xf>
    <xf numFmtId="0" fontId="6" fillId="28" borderId="2" applyFont="1" applyFill="1" applyBorder="1">
      <alignment vertical="top"/>
    </xf>
    <xf numFmtId="77" fontId="7" fillId="0" borderId="0" applyNumberFormat="1">
      <alignment vertical="top"/>
    </xf>
    <xf numFmtId="75" fontId="7" fillId="0" borderId="0" applyNumberFormat="1">
      <alignment vertical="top"/>
    </xf>
    <xf numFmtId="65" fontId="7" fillId="0" borderId="0" applyNumberFormat="1">
      <alignment vertical="top"/>
    </xf>
    <xf numFmtId="64" fontId="7" fillId="0" borderId="0" applyNumberFormat="1">
      <alignment vertical="top"/>
    </xf>
    <xf numFmtId="0" fontId="8" fillId="0" borderId="0" applyFont="1">
      <alignment vertical="top"/>
    </xf>
    <xf numFmtId="0" fontId="9" fillId="29" borderId="0" applyFont="1" applyFill="1">
      <alignment vertical="top"/>
    </xf>
    <xf numFmtId="0" fontId="10" fillId="0" borderId="3" applyFont="1" applyBorder="1">
      <alignment vertical="top"/>
    </xf>
    <xf numFmtId="0" fontId="11" fillId="0" borderId="4" applyFont="1" applyBorder="1">
      <alignment vertical="top"/>
    </xf>
    <xf numFmtId="0" fontId="12" fillId="0" borderId="5" applyFont="1" applyBorder="1">
      <alignment vertical="top"/>
    </xf>
    <xf numFmtId="0" fontId="12" fillId="0" borderId="0" applyFont="1">
      <alignment vertical="top"/>
    </xf>
    <xf numFmtId="0" fontId="13" fillId="30" borderId="1" applyFont="1" applyFill="1" applyBorder="1">
      <alignment vertical="top"/>
    </xf>
    <xf numFmtId="0" fontId="14" fillId="0" borderId="6" applyFont="1" applyBorder="1">
      <alignment vertical="top"/>
    </xf>
    <xf numFmtId="0" fontId="15" fillId="31" borderId="0" applyFont="1" applyFill="1">
      <alignment vertical="top"/>
    </xf>
    <xf numFmtId="0" fontId="7" fillId="32" borderId="7" applyFill="1" applyBorder="1">
      <alignment vertical="top"/>
    </xf>
    <xf numFmtId="0" fontId="16" fillId="27" borderId="8" applyFont="1" applyFill="1" applyBorder="1">
      <alignment vertical="top"/>
    </xf>
    <xf numFmtId="9" fontId="7" fillId="0" borderId="0" applyNumberFormat="1">
      <alignment vertical="top"/>
    </xf>
    <xf numFmtId="0" fontId="17" fillId="0" borderId="0" applyFont="1">
      <alignment vertical="top"/>
    </xf>
    <xf numFmtId="0" fontId="18" fillId="0" borderId="9" applyFont="1" applyBorder="1">
      <alignment vertical="top"/>
    </xf>
    <xf numFmtId="0" fontId="19" fillId="0" borderId="0" applyFont="1">
      <alignment vertical="top"/>
    </xf>
  </cellStyleXfs>
  <cellXfs count="423">
    <xf numFmtId="0" fontId="1" fillId="0" borderId="0" xfId="0" applyNumberFormat="1" applyFont="1"/>
    <xf numFmtId="0" fontId="0" fillId="0" borderId="0" xfId="0" applyFont="1"/>
    <xf numFmtId="0" fontId="2" fillId="2" borderId="0" xfId="1" applyFont="1" applyFill="1">
      <alignment vertical="top"/>
    </xf>
    <xf numFmtId="0" fontId="2" fillId="3" borderId="0" xfId="2" applyFont="1" applyFill="1">
      <alignment vertical="top"/>
    </xf>
    <xf numFmtId="0" fontId="2" fillId="4" borderId="0" xfId="3" applyFont="1" applyFill="1">
      <alignment vertical="top"/>
    </xf>
    <xf numFmtId="0" fontId="2" fillId="5" borderId="0" xfId="4" applyFont="1" applyFill="1">
      <alignment vertical="top"/>
    </xf>
    <xf numFmtId="0" fontId="2" fillId="6" borderId="0" xfId="5" applyFont="1" applyFill="1">
      <alignment vertical="top"/>
    </xf>
    <xf numFmtId="0" fontId="2" fillId="7" borderId="0" xfId="6" applyFont="1" applyFill="1">
      <alignment vertical="top"/>
    </xf>
    <xf numFmtId="0" fontId="2" fillId="8" borderId="0" xfId="7" applyFont="1" applyFill="1">
      <alignment vertical="top"/>
    </xf>
    <xf numFmtId="0" fontId="2" fillId="9" borderId="0" xfId="8" applyFont="1" applyFill="1">
      <alignment vertical="top"/>
    </xf>
    <xf numFmtId="0" fontId="2" fillId="10" borderId="0" xfId="9" applyFont="1" applyFill="1">
      <alignment vertical="top"/>
    </xf>
    <xf numFmtId="0" fontId="2" fillId="11" borderId="0" xfId="10" applyFont="1" applyFill="1">
      <alignment vertical="top"/>
    </xf>
    <xf numFmtId="0" fontId="2" fillId="12" borderId="0" xfId="11" applyFont="1" applyFill="1">
      <alignment vertical="top"/>
    </xf>
    <xf numFmtId="0" fontId="2" fillId="13" borderId="0" xfId="12" applyFont="1" applyFill="1">
      <alignment vertical="top"/>
    </xf>
    <xf numFmtId="0" fontId="3" fillId="14" borderId="0" xfId="13" applyFont="1" applyFill="1">
      <alignment vertical="top"/>
    </xf>
    <xf numFmtId="0" fontId="3" fillId="15" borderId="0" xfId="14" applyFont="1" applyFill="1">
      <alignment vertical="top"/>
    </xf>
    <xf numFmtId="0" fontId="3" fillId="16" borderId="0" xfId="15" applyFont="1" applyFill="1">
      <alignment vertical="top"/>
    </xf>
    <xf numFmtId="0" fontId="3" fillId="17" borderId="0" xfId="16" applyFont="1" applyFill="1">
      <alignment vertical="top"/>
    </xf>
    <xf numFmtId="0" fontId="3" fillId="18" borderId="0" xfId="17" applyFont="1" applyFill="1">
      <alignment vertical="top"/>
    </xf>
    <xf numFmtId="0" fontId="3" fillId="19" borderId="0" xfId="18" applyFont="1" applyFill="1">
      <alignment vertical="top"/>
    </xf>
    <xf numFmtId="0" fontId="3" fillId="20" borderId="0" xfId="19" applyFont="1" applyFill="1">
      <alignment vertical="top"/>
    </xf>
    <xf numFmtId="0" fontId="3" fillId="21" borderId="0" xfId="20" applyFont="1" applyFill="1">
      <alignment vertical="top"/>
    </xf>
    <xf numFmtId="0" fontId="3" fillId="22" borderId="0" xfId="21" applyFont="1" applyFill="1">
      <alignment vertical="top"/>
    </xf>
    <xf numFmtId="0" fontId="3" fillId="23" borderId="0" xfId="22" applyFont="1" applyFill="1">
      <alignment vertical="top"/>
    </xf>
    <xf numFmtId="0" fontId="3" fillId="24" borderId="0" xfId="23" applyFont="1" applyFill="1">
      <alignment vertical="top"/>
    </xf>
    <xf numFmtId="0" fontId="3" fillId="25" borderId="0" xfId="24" applyFont="1" applyFill="1">
      <alignment vertical="top"/>
    </xf>
    <xf numFmtId="0" fontId="4" fillId="26" borderId="0" xfId="25" applyFont="1" applyFill="1">
      <alignment vertical="top"/>
    </xf>
    <xf numFmtId="0" fontId="5" fillId="27" borderId="1" xfId="26" applyFont="1" applyFill="1" applyBorder="1">
      <alignment vertical="top"/>
    </xf>
    <xf numFmtId="0" fontId="6" fillId="28" borderId="2" xfId="27" applyFont="1" applyFill="1" applyBorder="1">
      <alignment vertical="top"/>
    </xf>
    <xf numFmtId="77" fontId="7" fillId="0" borderId="0" xfId="28" applyNumberFormat="1">
      <alignment vertical="top"/>
    </xf>
    <xf numFmtId="75" fontId="7" fillId="0" borderId="0" xfId="29" applyNumberFormat="1">
      <alignment vertical="top"/>
    </xf>
    <xf numFmtId="65" fontId="7" fillId="0" borderId="0" xfId="30" applyNumberFormat="1">
      <alignment vertical="top"/>
    </xf>
    <xf numFmtId="64" fontId="7" fillId="0" borderId="0" xfId="31" applyNumberFormat="1">
      <alignment vertical="top"/>
    </xf>
    <xf numFmtId="0" fontId="8" fillId="0" borderId="0" xfId="32" applyFont="1">
      <alignment vertical="top"/>
    </xf>
    <xf numFmtId="0" fontId="9" fillId="29" borderId="0" xfId="33" applyFont="1" applyFill="1">
      <alignment vertical="top"/>
    </xf>
    <xf numFmtId="0" fontId="10" fillId="0" borderId="3" xfId="34" applyFont="1" applyBorder="1">
      <alignment vertical="top"/>
    </xf>
    <xf numFmtId="0" fontId="11" fillId="0" borderId="4" xfId="35" applyFont="1" applyBorder="1">
      <alignment vertical="top"/>
    </xf>
    <xf numFmtId="0" fontId="12" fillId="0" borderId="5" xfId="36" applyFont="1" applyBorder="1">
      <alignment vertical="top"/>
    </xf>
    <xf numFmtId="0" fontId="12" fillId="0" borderId="0" xfId="37" applyFont="1">
      <alignment vertical="top"/>
    </xf>
    <xf numFmtId="0" fontId="13" fillId="30" borderId="1" xfId="38" applyFont="1" applyFill="1" applyBorder="1">
      <alignment vertical="top"/>
    </xf>
    <xf numFmtId="0" fontId="14" fillId="0" borderId="6" xfId="39" applyFont="1" applyBorder="1">
      <alignment vertical="top"/>
    </xf>
    <xf numFmtId="0" fontId="15" fillId="31" borderId="0" xfId="40" applyFont="1" applyFill="1">
      <alignment vertical="top"/>
    </xf>
    <xf numFmtId="0" fontId="7" fillId="32" borderId="7" xfId="41" applyFill="1" applyBorder="1">
      <alignment vertical="top"/>
    </xf>
    <xf numFmtId="0" fontId="16" fillId="27" borderId="8" xfId="42" applyFont="1" applyFill="1" applyBorder="1">
      <alignment vertical="top"/>
    </xf>
    <xf numFmtId="9" fontId="7" fillId="0" borderId="0" xfId="43" applyNumberFormat="1">
      <alignment vertical="top"/>
    </xf>
    <xf numFmtId="0" fontId="17" fillId="0" borderId="0" xfId="44" applyFont="1">
      <alignment vertical="top"/>
    </xf>
    <xf numFmtId="0" fontId="18" fillId="0" borderId="9" xfId="45" applyFont="1" applyBorder="1">
      <alignment vertical="top"/>
    </xf>
    <xf numFmtId="0" fontId="19" fillId="0" borderId="0" xfId="46" applyFont="1">
      <alignment vertical="top"/>
    </xf>
    <xf numFmtId="0" fontId="1" fillId="0" borderId="0" xfId="0" applyNumberFormat="1" applyFont="1"/>
    <xf numFmtId="0" fontId="20" fillId="0" borderId="0" xfId="0" applyNumberFormat="1" applyFont="1">
      <alignment horizontal="center" vertical="center"/>
    </xf>
    <xf numFmtId="0" fontId="1" fillId="0" borderId="0" xfId="0" applyNumberFormat="1" applyFont="1">
      <alignment vertical="center"/>
    </xf>
    <xf numFmtId="0" fontId="1" fillId="0" borderId="0" xfId="0" applyNumberFormat="1" applyFont="1">
      <alignment vertical="center"/>
    </xf>
    <xf numFmtId="0" fontId="1" fillId="0" borderId="0" xfId="0" applyNumberFormat="1" applyFont="1">
      <alignment vertical="center"/>
    </xf>
    <xf numFmtId="0" fontId="1" fillId="33" borderId="0" xfId="0" applyNumberFormat="1" applyFont="1" applyFill="1">
      <alignment vertical="center"/>
    </xf>
    <xf numFmtId="0" fontId="1" fillId="33" borderId="0" xfId="0" applyNumberFormat="1" applyFont="1" applyFill="1">
      <alignment horizontal="right" vertical="center"/>
    </xf>
    <xf numFmtId="0" fontId="21" fillId="34" borderId="10" xfId="0" applyNumberFormat="1" applyFont="1" applyFill="1" applyBorder="1">
      <alignment vertical="center"/>
    </xf>
    <xf numFmtId="0" fontId="21" fillId="34" borderId="10" xfId="0" applyNumberFormat="1" applyFont="1" applyFill="1" applyBorder="1">
      <alignment horizontal="center" vertical="center"/>
    </xf>
    <xf numFmtId="0" fontId="1" fillId="33" borderId="0" xfId="0" applyNumberFormat="1" applyFont="1" applyFill="1">
      <alignment horizontal="center" vertical="center"/>
    </xf>
    <xf numFmtId="0" fontId="22" fillId="0" borderId="0" xfId="0" applyNumberFormat="1" applyFont="1">
      <alignment vertical="center"/>
    </xf>
    <xf numFmtId="0" fontId="1" fillId="34" borderId="0" xfId="0" applyNumberFormat="1" applyFont="1" applyFill="1"/>
    <xf numFmtId="0" fontId="1" fillId="0" borderId="0" xfId="0" applyNumberFormat="1" applyFont="1"/>
    <xf numFmtId="0" fontId="1" fillId="0" borderId="0" xfId="0" applyNumberFormat="1" applyFont="1">
      <alignment horizontal="left" vertical="center"/>
    </xf>
    <xf numFmtId="0" fontId="23" fillId="0" borderId="0" xfId="0" applyNumberFormat="1" applyFont="1">
      <alignment horizontal="center" vertical="center"/>
    </xf>
    <xf numFmtId="0" fontId="20" fillId="0" borderId="0" xfId="0" applyNumberFormat="1" applyFont="1">
      <alignment horizontal="center" vertical="center"/>
    </xf>
    <xf numFmtId="0" fontId="22" fillId="0" borderId="10" xfId="0" applyNumberFormat="1" applyFont="1" applyBorder="1">
      <alignment horizontal="center" vertical="center"/>
    </xf>
    <xf numFmtId="0" fontId="23" fillId="0" borderId="0" xfId="0" applyNumberFormat="1" applyFont="1">
      <alignment horizontal="center" vertical="center"/>
    </xf>
    <xf numFmtId="0" fontId="24" fillId="33" borderId="0" xfId="0" applyNumberFormat="1" applyFont="1" applyFill="1">
      <alignment horizontal="center" vertical="center"/>
    </xf>
    <xf numFmtId="0" fontId="21" fillId="0" borderId="0" xfId="0" applyNumberFormat="1" applyFont="1">
      <alignment horizontal="right" vertical="center"/>
    </xf>
    <xf numFmtId="0" fontId="24" fillId="0" borderId="0" xfId="0" applyNumberFormat="1" applyFont="1">
      <alignment horizontal="center" vertical="center"/>
    </xf>
    <xf numFmtId="0" fontId="25" fillId="34" borderId="10" xfId="0" applyNumberFormat="1" applyFont="1" applyFill="1" applyBorder="1">
      <alignment horizontal="center" vertical="center"/>
    </xf>
    <xf numFmtId="0" fontId="25" fillId="34" borderId="10" xfId="0" applyNumberFormat="1" applyFont="1" applyFill="1" applyBorder="1">
      <alignment horizontal="center" vertical="center" wrapText="1"/>
    </xf>
    <xf numFmtId="0" fontId="22" fillId="33" borderId="10" xfId="0" applyNumberFormat="1" applyFont="1" applyFill="1" applyBorder="1">
      <alignment horizontal="center" vertical="center"/>
    </xf>
    <xf numFmtId="0" fontId="25" fillId="34" borderId="10" xfId="0" applyNumberFormat="1" applyFont="1" applyFill="1" applyBorder="1">
      <alignment horizontal="center" vertical="center"/>
    </xf>
    <xf numFmtId="0" fontId="21" fillId="34" borderId="10" xfId="0" applyNumberFormat="1" applyFont="1" applyFill="1" applyBorder="1">
      <alignment horizontal="left" vertical="center"/>
    </xf>
    <xf numFmtId="0" fontId="1" fillId="0" borderId="10" xfId="0" applyNumberFormat="1" applyFont="1" applyBorder="1">
      <alignment vertical="center"/>
    </xf>
    <xf numFmtId="0" fontId="22" fillId="0" borderId="10" xfId="0" applyNumberFormat="1" applyFont="1" applyBorder="1">
      <alignment vertical="center"/>
    </xf>
    <xf numFmtId="0" fontId="21" fillId="0" borderId="10" xfId="0" applyNumberFormat="1" applyFont="1" applyBorder="1">
      <alignment vertical="center"/>
    </xf>
    <xf numFmtId="0" fontId="1" fillId="0" borderId="0" xfId="0" applyNumberFormat="1" applyFont="1">
      <alignment horizontal="right" vertical="center"/>
    </xf>
    <xf numFmtId="0" fontId="21" fillId="0" borderId="10" xfId="0" applyNumberFormat="1" applyFont="1" applyBorder="1">
      <alignment horizontal="center" vertical="center"/>
    </xf>
    <xf numFmtId="0" fontId="25" fillId="34" borderId="11" xfId="0" applyNumberFormat="1" applyFont="1" applyFill="1" applyBorder="1">
      <alignment horizontal="left" vertical="center"/>
    </xf>
    <xf numFmtId="0" fontId="21" fillId="34" borderId="11" xfId="0" applyNumberFormat="1" applyFont="1" applyFill="1" applyBorder="1">
      <alignment vertical="center"/>
    </xf>
    <xf numFmtId="0" fontId="21" fillId="34" borderId="11" xfId="0" applyNumberFormat="1" applyFont="1" applyFill="1" applyBorder="1">
      <alignment horizontal="left" vertical="center"/>
    </xf>
    <xf numFmtId="0" fontId="25" fillId="34" borderId="12" xfId="0" applyNumberFormat="1" applyFont="1" applyFill="1" applyBorder="1">
      <alignment horizontal="center" vertical="center"/>
    </xf>
    <xf numFmtId="0" fontId="25" fillId="34" borderId="11" xfId="0" applyNumberFormat="1" applyFont="1" applyFill="1" applyBorder="1">
      <alignment vertical="center"/>
    </xf>
    <xf numFmtId="0" fontId="21" fillId="34" borderId="11" xfId="0" applyNumberFormat="1" applyFont="1" applyFill="1" applyBorder="1">
      <alignment horizontal="center" vertical="center"/>
    </xf>
    <xf numFmtId="0" fontId="25" fillId="34" borderId="12" xfId="0" applyNumberFormat="1" applyFont="1" applyFill="1" applyBorder="1">
      <alignment horizontal="center" vertical="center"/>
    </xf>
    <xf numFmtId="0" fontId="25" fillId="34" borderId="12" xfId="0" applyNumberFormat="1" applyFont="1" applyFill="1" applyBorder="1">
      <alignment horizontal="center" vertical="center" wrapText="1"/>
    </xf>
    <xf numFmtId="0" fontId="21" fillId="34" borderId="12" xfId="0" applyNumberFormat="1" applyFont="1" applyFill="1" applyBorder="1">
      <alignment horizontal="left" vertical="center"/>
    </xf>
    <xf numFmtId="0" fontId="21" fillId="34" borderId="13" xfId="0" applyNumberFormat="1" applyFont="1" applyFill="1" applyBorder="1">
      <alignment horizontal="left" vertical="center"/>
    </xf>
    <xf numFmtId="0" fontId="1" fillId="0" borderId="0" xfId="0" applyNumberFormat="1" applyFont="1"/>
    <xf numFmtId="0" fontId="1" fillId="0" borderId="12" xfId="0" applyNumberFormat="1" applyFont="1" applyBorder="1">
      <alignment vertical="center"/>
    </xf>
    <xf numFmtId="0" fontId="1" fillId="0" borderId="14" xfId="0" applyNumberFormat="1" applyFont="1" applyBorder="1">
      <alignment vertical="center"/>
    </xf>
    <xf numFmtId="0" fontId="25" fillId="34" borderId="13" xfId="0" applyNumberFormat="1" applyFont="1" applyFill="1" applyBorder="1">
      <alignment horizontal="center" vertical="center"/>
    </xf>
    <xf numFmtId="0" fontId="25" fillId="34" borderId="15" xfId="0" applyNumberFormat="1" applyFont="1" applyFill="1" applyBorder="1">
      <alignment horizontal="center" vertical="center" wrapText="1"/>
    </xf>
    <xf numFmtId="3" fontId="21" fillId="34" borderId="10" xfId="0" applyNumberFormat="1" applyFont="1" applyFill="1" applyBorder="1">
      <alignment horizontal="left" vertical="center"/>
    </xf>
    <xf numFmtId="0" fontId="25" fillId="34" borderId="10" xfId="0" applyNumberFormat="1" applyFont="1" applyFill="1" applyBorder="1">
      <alignment vertical="center"/>
    </xf>
    <xf numFmtId="0" fontId="25" fillId="34" borderId="10" xfId="0" applyNumberFormat="1" applyFont="1" applyFill="1" applyBorder="1">
      <alignment horizontal="left" vertical="center"/>
    </xf>
    <xf numFmtId="0" fontId="25" fillId="34" borderId="13" xfId="0" applyNumberFormat="1" applyFont="1" applyFill="1" applyBorder="1">
      <alignment horizontal="center" vertical="center" wrapText="1"/>
    </xf>
    <xf numFmtId="0" fontId="25" fillId="34" borderId="16" xfId="0" applyNumberFormat="1" applyFont="1" applyFill="1" applyBorder="1">
      <alignment horizontal="center" vertical="center" wrapText="1"/>
    </xf>
    <xf numFmtId="0" fontId="25" fillId="34" borderId="17" xfId="0" applyNumberFormat="1" applyFont="1" applyFill="1" applyBorder="1">
      <alignment horizontal="center" vertical="center" wrapText="1"/>
    </xf>
    <xf numFmtId="0" fontId="22" fillId="34" borderId="10" xfId="0" applyNumberFormat="1" applyFont="1" applyFill="1" applyBorder="1">
      <alignment horizontal="center" vertical="center"/>
    </xf>
    <xf numFmtId="0" fontId="22" fillId="0" borderId="10" xfId="0" applyNumberFormat="1" applyFont="1" applyBorder="1">
      <alignment horizontal="center" vertical="center"/>
    </xf>
    <xf numFmtId="3" fontId="21" fillId="34" borderId="11" xfId="0" applyNumberFormat="1" applyFont="1" applyFill="1" applyBorder="1">
      <alignment horizontal="left" vertical="center"/>
    </xf>
    <xf numFmtId="3" fontId="25" fillId="34" borderId="11" xfId="0" applyNumberFormat="1" applyFont="1" applyFill="1" applyBorder="1">
      <alignment horizontal="left" vertical="center"/>
    </xf>
    <xf numFmtId="0" fontId="22" fillId="0" borderId="12" xfId="0" applyNumberFormat="1" applyFont="1" applyBorder="1">
      <alignment horizontal="center" vertical="center"/>
    </xf>
    <xf numFmtId="0" fontId="21" fillId="34" borderId="18" xfId="0" applyNumberFormat="1" applyFont="1" applyFill="1" applyBorder="1">
      <alignment vertical="center"/>
    </xf>
    <xf numFmtId="0" fontId="1" fillId="0" borderId="13" xfId="0" applyNumberFormat="1" applyFont="1" applyBorder="1">
      <alignment horizontal="center" vertical="center"/>
    </xf>
    <xf numFmtId="3" fontId="21" fillId="0" borderId="12" xfId="0" applyNumberFormat="1" applyFont="1" applyBorder="1">
      <alignment horizontal="center" vertical="center"/>
    </xf>
    <xf numFmtId="0" fontId="22" fillId="0" borderId="18" xfId="0" applyNumberFormat="1" applyFont="1" applyBorder="1">
      <alignment horizontal="center" vertical="center"/>
    </xf>
    <xf numFmtId="3" fontId="21" fillId="35" borderId="0" xfId="0" applyNumberFormat="1" applyFont="1" applyFill="1">
      <alignment horizontal="right" vertical="center"/>
    </xf>
    <xf numFmtId="0" fontId="21" fillId="33" borderId="0" xfId="0" applyNumberFormat="1" applyFont="1" applyFill="1">
      <alignment horizontal="right" vertical="center"/>
    </xf>
    <xf numFmtId="0" fontId="25" fillId="34" borderId="10" xfId="0" applyNumberFormat="1" applyFont="1" applyFill="1" applyBorder="1">
      <alignment horizontal="center" vertical="center" wrapText="1"/>
    </xf>
    <xf numFmtId="0" fontId="25" fillId="34" borderId="12" xfId="0" applyNumberFormat="1" applyFont="1" applyFill="1" applyBorder="1">
      <alignment horizontal="center" vertical="center" wrapText="1"/>
    </xf>
    <xf numFmtId="1" fontId="21" fillId="34" borderId="10" xfId="0" applyNumberFormat="1" applyFont="1" applyFill="1" applyBorder="1">
      <alignment horizontal="left" vertical="center"/>
    </xf>
    <xf numFmtId="3" fontId="21" fillId="34" borderId="10" xfId="0" applyNumberFormat="1" applyFont="1" applyFill="1" applyBorder="1">
      <alignment horizontal="right" vertical="center"/>
    </xf>
    <xf numFmtId="3" fontId="21" fillId="34" borderId="12" xfId="0" applyNumberFormat="1" applyFont="1" applyFill="1" applyBorder="1">
      <alignment horizontal="right" vertical="center"/>
    </xf>
    <xf numFmtId="0" fontId="1" fillId="34" borderId="10" xfId="0" applyNumberFormat="1" applyFont="1" applyFill="1" applyBorder="1">
      <alignment vertical="center"/>
    </xf>
    <xf numFmtId="0" fontId="1" fillId="36" borderId="0" xfId="0" applyNumberFormat="1" applyFont="1" applyFill="1"/>
    <xf numFmtId="0" fontId="21" fillId="34" borderId="19" xfId="0" applyNumberFormat="1" applyFont="1" applyFill="1" applyBorder="1">
      <alignment horizontal="center" vertical="center"/>
    </xf>
    <xf numFmtId="0" fontId="21" fillId="34" borderId="20" xfId="0" applyNumberFormat="1" applyFont="1" applyFill="1" applyBorder="1">
      <alignment vertical="center"/>
    </xf>
    <xf numFmtId="0" fontId="1" fillId="37" borderId="0" xfId="0" applyNumberFormat="1" applyFont="1" applyFill="1"/>
    <xf numFmtId="0" fontId="25" fillId="34" borderId="14" xfId="0" applyNumberFormat="1" applyFont="1" applyFill="1" applyBorder="1">
      <alignment horizontal="center" vertical="center" wrapText="1"/>
    </xf>
    <xf numFmtId="3" fontId="21" fillId="37" borderId="10" xfId="0" applyNumberFormat="1" applyFont="1" applyFill="1" applyBorder="1">
      <alignment horizontal="right" vertical="center"/>
    </xf>
    <xf numFmtId="0" fontId="21" fillId="33" borderId="21" xfId="0" applyNumberFormat="1" applyFont="1" applyFill="1" applyBorder="1">
      <alignment horizontal="right" vertical="center"/>
    </xf>
    <xf numFmtId="3" fontId="21" fillId="37" borderId="13" xfId="0" applyNumberFormat="1" applyFont="1" applyFill="1" applyBorder="1">
      <alignment horizontal="right" vertical="center"/>
    </xf>
    <xf numFmtId="3" fontId="21" fillId="37" borderId="18" xfId="0" applyNumberFormat="1" applyFont="1" applyFill="1" applyBorder="1">
      <alignment horizontal="right" vertical="center"/>
    </xf>
    <xf numFmtId="3" fontId="21" fillId="37" borderId="12" xfId="0" applyNumberFormat="1" applyFont="1" applyFill="1" applyBorder="1">
      <alignment horizontal="right" vertical="center"/>
    </xf>
    <xf numFmtId="3" fontId="21" fillId="37" borderId="10" xfId="0" applyNumberFormat="1" applyFont="1" applyFill="1" applyBorder="1">
      <alignment horizontal="right" vertical="center" wrapText="1"/>
    </xf>
    <xf numFmtId="0" fontId="22" fillId="0" borderId="0" xfId="0" applyNumberFormat="1" applyFont="1">
      <alignment vertical="center"/>
    </xf>
    <xf numFmtId="0" fontId="21" fillId="34" borderId="10" xfId="0" applyNumberFormat="1" applyFont="1" applyFill="1" applyBorder="1">
      <alignment horizontal="center" vertical="center"/>
    </xf>
    <xf numFmtId="3" fontId="25" fillId="34" borderId="10" xfId="0" applyNumberFormat="1" applyFont="1" applyFill="1" applyBorder="1">
      <alignment horizontal="left" vertical="center"/>
    </xf>
    <xf numFmtId="0" fontId="21" fillId="34" borderId="10" xfId="0" applyNumberFormat="1" applyFont="1" applyFill="1" applyBorder="1">
      <alignment horizontal="left" vertical="center" wrapText="1"/>
    </xf>
    <xf numFmtId="3" fontId="21" fillId="34" borderId="10" xfId="0" applyNumberFormat="1" applyFont="1" applyFill="1" applyBorder="1">
      <alignment horizontal="right" vertical="center" wrapText="1"/>
    </xf>
    <xf numFmtId="0" fontId="25" fillId="34" borderId="16" xfId="0" applyNumberFormat="1" applyFont="1" applyFill="1" applyBorder="1">
      <alignment horizontal="center" vertical="center"/>
    </xf>
    <xf numFmtId="0" fontId="21" fillId="0" borderId="12" xfId="0" applyNumberFormat="1" applyFont="1" applyBorder="1">
      <alignment horizontal="center" vertical="center"/>
    </xf>
    <xf numFmtId="0" fontId="21" fillId="0" borderId="14" xfId="0" applyNumberFormat="1" applyFont="1" applyBorder="1">
      <alignment horizontal="center" vertical="center"/>
    </xf>
    <xf numFmtId="0" fontId="22" fillId="33" borderId="12" xfId="0" applyNumberFormat="1" applyFont="1" applyFill="1" applyBorder="1">
      <alignment horizontal="center" vertical="center"/>
    </xf>
    <xf numFmtId="0" fontId="21" fillId="34" borderId="10" xfId="0" applyNumberFormat="1" applyFont="1" applyFill="1" applyBorder="1">
      <alignment horizontal="right" vertical="center"/>
    </xf>
    <xf numFmtId="0" fontId="25" fillId="34" borderId="10" xfId="0" applyNumberFormat="1" applyFont="1" applyFill="1" applyBorder="1">
      <alignment horizontal="left" vertical="center" wrapText="1"/>
    </xf>
    <xf numFmtId="3" fontId="25" fillId="34" borderId="10" xfId="0" applyNumberFormat="1" applyFont="1" applyFill="1" applyBorder="1">
      <alignment horizontal="center" vertical="center"/>
    </xf>
    <xf numFmtId="3" fontId="25" fillId="34" borderId="10" xfId="0" applyNumberFormat="1" applyFont="1" applyFill="1" applyBorder="1">
      <alignment vertical="center"/>
    </xf>
    <xf numFmtId="3" fontId="21" fillId="34" borderId="10" xfId="0" applyNumberFormat="1" applyFont="1" applyFill="1" applyBorder="1">
      <alignment vertical="center"/>
    </xf>
    <xf numFmtId="0" fontId="1" fillId="0" borderId="0" xfId="0" applyNumberFormat="1" applyFont="1"/>
    <xf numFmtId="0" fontId="1" fillId="0" borderId="0" xfId="0" applyNumberFormat="1" applyFont="1"/>
    <xf numFmtId="0" fontId="21" fillId="34" borderId="12" xfId="0" applyNumberFormat="1" applyFont="1" applyFill="1" applyBorder="1">
      <alignment vertical="center"/>
    </xf>
    <xf numFmtId="3" fontId="1" fillId="0" borderId="0" xfId="0" applyNumberFormat="1" applyFont="1"/>
    <xf numFmtId="3" fontId="21" fillId="34" borderId="19" xfId="0" applyNumberFormat="1" applyFont="1" applyFill="1" applyBorder="1">
      <alignment horizontal="left" vertical="center"/>
    </xf>
    <xf numFmtId="0" fontId="1" fillId="0" borderId="0" xfId="0" applyNumberFormat="1" applyFont="1">
      <alignment vertical="center"/>
    </xf>
    <xf numFmtId="0" fontId="25" fillId="34" borderId="10" xfId="0" applyNumberFormat="1" applyFont="1" applyFill="1" applyBorder="1">
      <alignment horizontal="left" vertical="center"/>
    </xf>
    <xf numFmtId="1" fontId="1" fillId="0" borderId="0" xfId="0" applyNumberFormat="1" applyFont="1"/>
    <xf numFmtId="0" fontId="1" fillId="0" borderId="0" xfId="0" applyNumberFormat="1" applyFont="1">
      <alignment horizontal="center" vertical="center"/>
    </xf>
    <xf numFmtId="3" fontId="1" fillId="34" borderId="10" xfId="0" applyNumberFormat="1" applyFont="1" applyFill="1" applyBorder="1">
      <alignment horizontal="right" vertical="center"/>
    </xf>
    <xf numFmtId="0" fontId="25" fillId="34" borderId="21" xfId="0" applyNumberFormat="1" applyFont="1" applyFill="1" applyBorder="1">
      <alignment horizontal="center" vertical="center" wrapText="1"/>
    </xf>
    <xf numFmtId="0" fontId="25" fillId="34" borderId="18" xfId="0" applyNumberFormat="1" applyFont="1" applyFill="1" applyBorder="1">
      <alignment horizontal="center" vertical="center" wrapText="1"/>
    </xf>
    <xf numFmtId="0" fontId="25" fillId="34" borderId="22" xfId="0" applyNumberFormat="1" applyFont="1" applyFill="1" applyBorder="1">
      <alignment horizontal="center" vertical="center" wrapText="1"/>
    </xf>
    <xf numFmtId="0" fontId="21" fillId="34" borderId="10" xfId="0" applyNumberFormat="1" applyFont="1" applyFill="1" applyBorder="1">
      <alignment horizontal="center" vertical="center"/>
    </xf>
    <xf numFmtId="0" fontId="21" fillId="34" borderId="18" xfId="0" applyNumberFormat="1" applyFont="1" applyFill="1" applyBorder="1">
      <alignment horizontal="center" vertical="center"/>
    </xf>
    <xf numFmtId="0" fontId="1" fillId="34" borderId="10" xfId="0" applyNumberFormat="1" applyFont="1" applyFill="1" applyBorder="1">
      <alignment horizontal="right" vertical="center"/>
    </xf>
    <xf numFmtId="0" fontId="1" fillId="34" borderId="10" xfId="0" applyNumberFormat="1" applyFont="1" applyFill="1" applyBorder="1">
      <alignment horizontal="left" vertical="center"/>
    </xf>
    <xf numFmtId="0" fontId="21" fillId="34" borderId="12" xfId="0" applyNumberFormat="1" applyFont="1" applyFill="1" applyBorder="1">
      <alignment horizontal="center" vertical="center"/>
    </xf>
    <xf numFmtId="0" fontId="25" fillId="34" borderId="10" xfId="0" applyNumberFormat="1" applyFont="1" applyFill="1" applyBorder="1">
      <alignment horizontal="right" vertical="center"/>
    </xf>
    <xf numFmtId="0" fontId="25" fillId="34" borderId="10" xfId="0" applyNumberFormat="1" applyFont="1" applyFill="1" applyBorder="1">
      <alignment horizontal="right" vertical="center" wrapText="1"/>
    </xf>
    <xf numFmtId="3" fontId="25" fillId="34" borderId="18" xfId="0" applyNumberFormat="1" applyFont="1" applyFill="1" applyBorder="1">
      <alignment horizontal="left" vertical="center"/>
    </xf>
    <xf numFmtId="3" fontId="21" fillId="34" borderId="18" xfId="0" applyNumberFormat="1" applyFont="1" applyFill="1" applyBorder="1">
      <alignment horizontal="left" vertical="center"/>
    </xf>
    <xf numFmtId="0" fontId="21" fillId="34" borderId="12" xfId="0" applyNumberFormat="1" applyFont="1" applyFill="1" applyBorder="1">
      <alignment horizontal="center" vertical="center"/>
    </xf>
    <xf numFmtId="0" fontId="21" fillId="34" borderId="17" xfId="0" applyNumberFormat="1" applyFont="1" applyFill="1" applyBorder="1">
      <alignment horizontal="center" vertical="center"/>
    </xf>
    <xf numFmtId="0" fontId="25" fillId="34" borderId="10" xfId="0" applyNumberFormat="1" applyFont="1" applyFill="1" applyBorder="1">
      <alignment vertical="center" wrapText="1"/>
    </xf>
    <xf numFmtId="0" fontId="25" fillId="34" borderId="10" xfId="0" applyNumberFormat="1" applyFont="1" applyFill="1" applyBorder="1">
      <alignment vertical="center" wrapText="1"/>
    </xf>
    <xf numFmtId="3" fontId="21" fillId="34" borderId="18" xfId="0" applyNumberFormat="1" applyFont="1" applyFill="1" applyBorder="1">
      <alignment horizontal="right" vertical="center"/>
    </xf>
    <xf numFmtId="0" fontId="25" fillId="34" borderId="14" xfId="0" applyNumberFormat="1" applyFont="1" applyFill="1" applyBorder="1">
      <alignment horizontal="center" vertical="center"/>
    </xf>
    <xf numFmtId="9" fontId="21" fillId="34" borderId="10" xfId="0" applyNumberFormat="1" applyFont="1" applyFill="1" applyBorder="1">
      <alignment horizontal="left" vertical="center"/>
    </xf>
    <xf numFmtId="3" fontId="1" fillId="34" borderId="18" xfId="0" applyNumberFormat="1" applyFont="1" applyFill="1" applyBorder="1">
      <alignment horizontal="right" vertical="center"/>
    </xf>
    <xf numFmtId="0" fontId="21" fillId="34" borderId="13" xfId="0" applyNumberFormat="1" applyFont="1" applyFill="1" applyBorder="1">
      <alignment horizontal="left" vertical="center" wrapText="1"/>
    </xf>
    <xf numFmtId="0" fontId="1" fillId="34" borderId="13" xfId="0" applyNumberFormat="1" applyFont="1" applyFill="1" applyBorder="1">
      <alignment vertical="center"/>
    </xf>
    <xf numFmtId="3" fontId="25" fillId="34" borderId="10" xfId="0" applyNumberFormat="1" applyFont="1" applyFill="1" applyBorder="1">
      <alignment horizontal="right" vertical="center" wrapText="1"/>
    </xf>
    <xf numFmtId="3" fontId="21" fillId="34" borderId="13" xfId="0" applyNumberFormat="1" applyFont="1" applyFill="1" applyBorder="1">
      <alignment horizontal="right" vertical="center"/>
    </xf>
    <xf numFmtId="0" fontId="25" fillId="34" borderId="15" xfId="0" applyNumberFormat="1" applyFont="1" applyFill="1" applyBorder="1">
      <alignment horizontal="center" vertical="center"/>
    </xf>
    <xf numFmtId="0" fontId="25" fillId="34" borderId="11" xfId="0" applyNumberFormat="1" applyFont="1" applyFill="1" applyBorder="1">
      <alignment horizontal="center" vertical="center"/>
    </xf>
    <xf numFmtId="0" fontId="25" fillId="34" borderId="20" xfId="0" applyNumberFormat="1" applyFont="1" applyFill="1" applyBorder="1">
      <alignment horizontal="center" vertical="center"/>
    </xf>
    <xf numFmtId="0" fontId="21" fillId="34" borderId="10" xfId="0" applyNumberFormat="1" applyFont="1" applyFill="1" applyBorder="1">
      <alignment horizontal="center" vertical="center" wrapText="1"/>
    </xf>
    <xf numFmtId="3" fontId="21" fillId="34" borderId="12" xfId="0" applyNumberFormat="1" applyFont="1" applyFill="1" applyBorder="1">
      <alignment horizontal="right" vertical="center" wrapText="1"/>
    </xf>
    <xf numFmtId="4" fontId="22" fillId="35" borderId="21" xfId="0" applyNumberFormat="1" applyFont="1" applyFill="1" applyBorder="1">
      <alignment horizontal="left" vertical="center"/>
    </xf>
    <xf numFmtId="4" fontId="22" fillId="35" borderId="22" xfId="0" applyNumberFormat="1" applyFont="1" applyFill="1" applyBorder="1">
      <alignment horizontal="left" vertical="center"/>
    </xf>
    <xf numFmtId="4" fontId="22" fillId="35" borderId="19" xfId="0" applyNumberFormat="1" applyFont="1" applyFill="1" applyBorder="1">
      <alignment horizontal="left" vertical="center"/>
    </xf>
    <xf numFmtId="4" fontId="22" fillId="35" borderId="0" xfId="0" applyNumberFormat="1" applyFont="1" applyFill="1">
      <alignment horizontal="left" vertical="center"/>
    </xf>
    <xf numFmtId="0" fontId="22" fillId="35" borderId="19" xfId="0" applyNumberFormat="1" applyFont="1" applyFill="1" applyBorder="1">
      <alignment horizontal="left" vertical="center"/>
    </xf>
    <xf numFmtId="3" fontId="21" fillId="35" borderId="10" xfId="0" applyNumberFormat="1" applyFont="1" applyFill="1" applyBorder="1">
      <alignment horizontal="right" vertical="center"/>
    </xf>
    <xf numFmtId="3" fontId="21" fillId="35" borderId="13" xfId="0" applyNumberFormat="1" applyFont="1" applyFill="1" applyBorder="1">
      <alignment horizontal="right" vertical="center"/>
    </xf>
    <xf numFmtId="3" fontId="21" fillId="35" borderId="12" xfId="0" applyNumberFormat="1" applyFont="1" applyFill="1" applyBorder="1">
      <alignment horizontal="right" vertical="center"/>
    </xf>
    <xf numFmtId="3" fontId="21" fillId="35" borderId="10" xfId="0" applyNumberFormat="1" applyFont="1" applyFill="1" applyBorder="1">
      <alignment horizontal="right" vertical="center" wrapText="1"/>
    </xf>
    <xf numFmtId="3" fontId="21" fillId="35" borderId="18" xfId="0" applyNumberFormat="1" applyFont="1" applyFill="1" applyBorder="1">
      <alignment horizontal="right" vertical="center"/>
    </xf>
    <xf numFmtId="3" fontId="21" fillId="35" borderId="17" xfId="0" applyNumberFormat="1" applyFont="1" applyFill="1" applyBorder="1">
      <alignment horizontal="right" vertical="center"/>
    </xf>
    <xf numFmtId="3" fontId="21" fillId="35" borderId="16" xfId="0" applyNumberFormat="1" applyFont="1" applyFill="1" applyBorder="1">
      <alignment horizontal="right" vertical="center"/>
    </xf>
    <xf numFmtId="3" fontId="21" fillId="35" borderId="12" xfId="0" applyNumberFormat="1" applyFont="1" applyFill="1" applyBorder="1">
      <alignment horizontal="right" vertical="center" wrapText="1"/>
    </xf>
    <xf numFmtId="3" fontId="21" fillId="35" borderId="18" xfId="0" applyNumberFormat="1" applyFont="1" applyFill="1" applyBorder="1">
      <alignment horizontal="right" vertical="center" wrapText="1"/>
    </xf>
    <xf numFmtId="3" fontId="21" fillId="35" borderId="17" xfId="0" applyNumberFormat="1" applyFont="1" applyFill="1" applyBorder="1">
      <alignment horizontal="right" vertical="center" wrapText="1"/>
    </xf>
    <xf numFmtId="0" fontId="21" fillId="35" borderId="10" xfId="0" applyNumberFormat="1" applyFont="1" applyFill="1" applyBorder="1">
      <alignment horizontal="right" vertical="center"/>
    </xf>
    <xf numFmtId="0" fontId="21" fillId="35" borderId="12" xfId="0" applyNumberFormat="1" applyFont="1" applyFill="1" applyBorder="1">
      <alignment horizontal="right" vertical="center"/>
    </xf>
    <xf numFmtId="2" fontId="21" fillId="35" borderId="10" xfId="0" applyNumberFormat="1" applyFont="1" applyFill="1" applyBorder="1">
      <alignment horizontal="right" vertical="center"/>
    </xf>
    <xf numFmtId="1" fontId="25" fillId="34" borderId="10" xfId="0" applyNumberFormat="1" applyFont="1" applyFill="1" applyBorder="1">
      <alignment vertical="center"/>
    </xf>
    <xf numFmtId="1" fontId="25" fillId="34" borderId="10" xfId="0" applyNumberFormat="1" applyFont="1" applyFill="1" applyBorder="1">
      <alignment horizontal="left" vertical="center"/>
    </xf>
    <xf numFmtId="0" fontId="25" fillId="34" borderId="18" xfId="0" applyNumberFormat="1" applyFont="1" applyFill="1" applyBorder="1">
      <alignment horizontal="center" vertical="center"/>
    </xf>
    <xf numFmtId="0" fontId="21" fillId="34" borderId="15" xfId="0" applyNumberFormat="1" applyFont="1" applyFill="1" applyBorder="1">
      <alignment vertical="center"/>
    </xf>
    <xf numFmtId="0" fontId="1" fillId="34" borderId="11" xfId="0" applyNumberFormat="1" applyFont="1" applyFill="1" applyBorder="1">
      <alignment horizontal="right" vertical="center"/>
    </xf>
    <xf numFmtId="0" fontId="25" fillId="34" borderId="12" xfId="0" applyNumberFormat="1" applyFont="1" applyFill="1" applyBorder="1">
      <alignment horizontal="right" vertical="center"/>
    </xf>
    <xf numFmtId="0" fontId="25" fillId="34" borderId="12" xfId="0" applyNumberFormat="1" applyFont="1" applyFill="1" applyBorder="1">
      <alignment horizontal="right" vertical="center" wrapText="1"/>
    </xf>
    <xf numFmtId="0" fontId="21" fillId="34" borderId="12" xfId="0" applyNumberFormat="1" applyFont="1" applyFill="1" applyBorder="1">
      <alignment horizontal="center" vertical="center" wrapText="1"/>
    </xf>
    <xf numFmtId="3" fontId="21" fillId="37" borderId="11" xfId="0" applyNumberFormat="1" applyFont="1" applyFill="1" applyBorder="1">
      <alignment horizontal="right" vertical="center"/>
    </xf>
    <xf numFmtId="3" fontId="21" fillId="35" borderId="14" xfId="0" applyNumberFormat="1" applyFont="1" applyFill="1" applyBorder="1">
      <alignment horizontal="right" vertical="center"/>
    </xf>
    <xf numFmtId="0" fontId="1" fillId="34" borderId="12" xfId="0" applyNumberFormat="1" applyFont="1" applyFill="1" applyBorder="1">
      <alignment horizontal="right" vertical="center"/>
    </xf>
    <xf numFmtId="2" fontId="21" fillId="35" borderId="13" xfId="0" applyNumberFormat="1" applyFont="1" applyFill="1" applyBorder="1">
      <alignment horizontal="right" vertical="center"/>
    </xf>
    <xf numFmtId="3" fontId="25" fillId="34" borderId="12" xfId="0" applyNumberFormat="1" applyFont="1" applyFill="1" applyBorder="1">
      <alignment horizontal="left" vertical="center"/>
    </xf>
    <xf numFmtId="3" fontId="25" fillId="34" borderId="13" xfId="0" applyNumberFormat="1" applyFont="1" applyFill="1" applyBorder="1">
      <alignment horizontal="left" vertical="center"/>
    </xf>
    <xf numFmtId="3" fontId="25" fillId="34" borderId="19" xfId="0" applyNumberFormat="1" applyFont="1" applyFill="1" applyBorder="1">
      <alignment horizontal="left" vertical="center"/>
    </xf>
    <xf numFmtId="0" fontId="1" fillId="34" borderId="12" xfId="0" applyNumberFormat="1" applyFont="1" applyFill="1" applyBorder="1">
      <alignment horizontal="left" vertical="center" wrapText="1"/>
    </xf>
    <xf numFmtId="0" fontId="1" fillId="34" borderId="12" xfId="0" applyNumberFormat="1" applyFont="1" applyFill="1" applyBorder="1">
      <alignment vertical="center"/>
    </xf>
    <xf numFmtId="0" fontId="1" fillId="34" borderId="10" xfId="0" applyNumberFormat="1" applyFont="1" applyFill="1" applyBorder="1"/>
    <xf numFmtId="3" fontId="1" fillId="35" borderId="10" xfId="0" applyNumberFormat="1" applyFont="1" applyFill="1" applyBorder="1">
      <alignment horizontal="right" vertical="center"/>
    </xf>
    <xf numFmtId="3" fontId="1" fillId="35" borderId="10" xfId="0" applyNumberFormat="1" applyFont="1" applyFill="1" applyBorder="1">
      <alignment horizontal="right"/>
    </xf>
    <xf numFmtId="0" fontId="1" fillId="34" borderId="11" xfId="0" applyNumberFormat="1" applyFont="1" applyFill="1" applyBorder="1">
      <alignment vertical="center"/>
    </xf>
    <xf numFmtId="3" fontId="1" fillId="35" borderId="13" xfId="0" applyNumberFormat="1" applyFont="1" applyFill="1" applyBorder="1">
      <alignment horizontal="right" vertical="center"/>
    </xf>
    <xf numFmtId="4" fontId="1" fillId="35" borderId="12" xfId="0" applyNumberFormat="1" applyFont="1" applyFill="1" applyBorder="1">
      <alignment horizontal="right" vertical="center"/>
    </xf>
    <xf numFmtId="3" fontId="22" fillId="35" borderId="19" xfId="0" applyNumberFormat="1" applyFont="1" applyFill="1" applyBorder="1">
      <alignment horizontal="left" vertical="center"/>
    </xf>
    <xf numFmtId="3" fontId="21" fillId="35" borderId="10" xfId="0" applyNumberFormat="1" applyFont="1" applyFill="1" applyBorder="1">
      <alignment horizontal="center" vertical="center"/>
    </xf>
    <xf numFmtId="3" fontId="21" fillId="35" borderId="13" xfId="0" applyNumberFormat="1" applyFont="1" applyFill="1" applyBorder="1">
      <alignment horizontal="center" vertical="center"/>
    </xf>
    <xf numFmtId="3" fontId="21" fillId="35" borderId="11" xfId="0" applyNumberFormat="1" applyFont="1" applyFill="1" applyBorder="1">
      <alignment horizontal="center" vertical="center"/>
    </xf>
    <xf numFmtId="3" fontId="21" fillId="35" borderId="11" xfId="0" applyNumberFormat="1" applyFont="1" applyFill="1" applyBorder="1">
      <alignment horizontal="right" vertical="center" wrapText="1"/>
    </xf>
    <xf numFmtId="3" fontId="1" fillId="35" borderId="12" xfId="0" applyNumberFormat="1" applyFont="1" applyFill="1" applyBorder="1">
      <alignment horizontal="right"/>
    </xf>
    <xf numFmtId="0" fontId="1" fillId="34" borderId="11" xfId="0" applyNumberFormat="1" applyFont="1" applyFill="1" applyBorder="1"/>
    <xf numFmtId="3" fontId="1" fillId="35" borderId="13" xfId="0" applyNumberFormat="1" applyFont="1" applyFill="1" applyBorder="1">
      <alignment horizontal="right"/>
    </xf>
    <xf numFmtId="3" fontId="22" fillId="38" borderId="19" xfId="0" applyNumberFormat="1" applyFont="1" applyFill="1" applyBorder="1">
      <alignment horizontal="left" vertical="center"/>
    </xf>
    <xf numFmtId="3" fontId="21" fillId="38" borderId="10" xfId="0" applyNumberFormat="1" applyFont="1" applyFill="1" applyBorder="1">
      <alignment horizontal="right" vertical="center"/>
    </xf>
    <xf numFmtId="3" fontId="21" fillId="38" borderId="10" xfId="0" applyNumberFormat="1" applyFont="1" applyFill="1" applyBorder="1">
      <alignment horizontal="right" vertical="center" wrapText="1"/>
    </xf>
    <xf numFmtId="3" fontId="21" fillId="38" borderId="10" xfId="0" applyNumberFormat="1" applyFont="1" applyFill="1" applyBorder="1">
      <alignment horizontal="center" vertical="center"/>
    </xf>
    <xf numFmtId="4" fontId="1" fillId="38" borderId="10" xfId="0" applyNumberFormat="1" applyFont="1" applyFill="1" applyBorder="1">
      <alignment horizontal="right" vertical="center"/>
    </xf>
    <xf numFmtId="3" fontId="1" fillId="38" borderId="10" xfId="0" applyNumberFormat="1" applyFont="1" applyFill="1" applyBorder="1">
      <alignment horizontal="right" vertical="center"/>
    </xf>
    <xf numFmtId="3" fontId="1" fillId="38" borderId="10" xfId="0" applyNumberFormat="1" applyFont="1" applyFill="1" applyBorder="1">
      <alignment horizontal="right"/>
    </xf>
    <xf numFmtId="0" fontId="1" fillId="0" borderId="0" xfId="0" applyFont="1"/>
    <xf numFmtId="0" fontId="20" fillId="0" borderId="0" xfId="0" applyNumberFormat="1" applyFont="1">
      <alignment horizontal="center" vertical="center"/>
    </xf>
    <xf numFmtId="0" fontId="20" fillId="0" borderId="0" xfId="0" applyNumberFormat="1" applyFont="1">
      <alignment horizontal="center" vertical="center"/>
    </xf>
    <xf numFmtId="0" fontId="1" fillId="0" borderId="0" xfId="0" applyNumberFormat="1" applyFont="1">
      <alignment vertical="center"/>
    </xf>
    <xf numFmtId="0" fontId="1" fillId="33" borderId="0" xfId="0" applyNumberFormat="1" applyFont="1" applyFill="1">
      <alignment vertical="center"/>
    </xf>
    <xf numFmtId="0" fontId="1" fillId="33" borderId="0" xfId="0" applyNumberFormat="1" applyFont="1" applyFill="1">
      <alignment horizontal="right" vertical="center"/>
    </xf>
    <xf numFmtId="4" fontId="22" fillId="35" borderId="21" xfId="0" applyNumberFormat="1" applyFont="1" applyFill="1" applyBorder="1">
      <alignment horizontal="left" vertical="center"/>
    </xf>
    <xf numFmtId="4" fontId="22" fillId="35" borderId="22" xfId="0" applyNumberFormat="1" applyFont="1" applyFill="1" applyBorder="1">
      <alignment horizontal="left" vertical="center"/>
    </xf>
    <xf numFmtId="4" fontId="22" fillId="35" borderId="19" xfId="0" applyNumberFormat="1" applyFont="1" applyFill="1" applyBorder="1">
      <alignment horizontal="left" vertical="center"/>
    </xf>
    <xf numFmtId="4" fontId="22" fillId="35" borderId="0" xfId="0" applyNumberFormat="1" applyFont="1" applyFill="1">
      <alignment horizontal="left" vertical="center"/>
    </xf>
    <xf numFmtId="0" fontId="22" fillId="35" borderId="19" xfId="0" applyFont="1" applyFill="1" applyBorder="1">
      <alignment horizontal="left" vertical="center"/>
    </xf>
    <xf numFmtId="0" fontId="22" fillId="35" borderId="0" xfId="0" applyFont="1" applyFill="1">
      <alignment horizontal="left" vertical="center"/>
    </xf>
    <xf numFmtId="0" fontId="22" fillId="35" borderId="19" xfId="0" applyNumberFormat="1" applyFont="1" applyFill="1" applyBorder="1">
      <alignment horizontal="left" vertical="center"/>
    </xf>
    <xf numFmtId="0" fontId="1" fillId="0" borderId="0" xfId="0" applyNumberFormat="1" applyFont="1">
      <alignment horizontal="right" vertical="center"/>
    </xf>
    <xf numFmtId="3" fontId="22" fillId="38" borderId="19" xfId="0" applyNumberFormat="1" applyFont="1" applyFill="1" applyBorder="1">
      <alignment horizontal="left" vertical="center"/>
    </xf>
    <xf numFmtId="0" fontId="1" fillId="0" borderId="0" xfId="0" applyNumberFormat="1" applyFont="1">
      <alignment horizontal="left" vertical="center"/>
    </xf>
    <xf numFmtId="0" fontId="1" fillId="0" borderId="0" xfId="0" applyNumberFormat="1" applyFont="1"/>
    <xf numFmtId="0" fontId="1" fillId="0" borderId="0" xfId="0" applyNumberFormat="1" applyFont="1"/>
    <xf numFmtId="0" fontId="22" fillId="0" borderId="0" xfId="0" applyNumberFormat="1" applyFont="1">
      <alignment vertical="center"/>
    </xf>
    <xf numFmtId="0" fontId="22" fillId="34" borderId="10" xfId="0" applyNumberFormat="1" applyFont="1" applyFill="1" applyBorder="1">
      <alignment horizontal="center" vertical="center"/>
    </xf>
    <xf numFmtId="0" fontId="22" fillId="0" borderId="12" xfId="0" applyNumberFormat="1" applyFont="1" applyBorder="1">
      <alignment horizontal="center" vertical="center"/>
    </xf>
    <xf numFmtId="0" fontId="22" fillId="0" borderId="10" xfId="0" applyNumberFormat="1" applyFont="1" applyBorder="1">
      <alignment horizontal="center" vertical="center"/>
    </xf>
    <xf numFmtId="0" fontId="21" fillId="34" borderId="10" xfId="0" applyNumberFormat="1" applyFont="1" applyFill="1" applyBorder="1">
      <alignment horizontal="center" vertical="center"/>
    </xf>
    <xf numFmtId="0" fontId="21" fillId="34" borderId="18" xfId="0" applyNumberFormat="1" applyFont="1" applyFill="1" applyBorder="1">
      <alignment vertical="center"/>
    </xf>
    <xf numFmtId="3" fontId="21" fillId="38" borderId="10" xfId="0" applyNumberFormat="1" applyFont="1" applyFill="1" applyBorder="1">
      <alignment horizontal="center" vertical="center"/>
    </xf>
    <xf numFmtId="0" fontId="22" fillId="0" borderId="10" xfId="0" applyNumberFormat="1" applyFont="1" applyBorder="1">
      <alignment vertical="center"/>
    </xf>
    <xf numFmtId="0" fontId="1" fillId="0" borderId="13" xfId="0" applyNumberFormat="1" applyFont="1" applyBorder="1">
      <alignment horizontal="center" vertical="center"/>
    </xf>
    <xf numFmtId="0" fontId="21" fillId="0" borderId="10" xfId="0" applyNumberFormat="1" applyFont="1" applyBorder="1">
      <alignment vertical="center"/>
    </xf>
    <xf numFmtId="3" fontId="21" fillId="0" borderId="12" xfId="0" applyNumberFormat="1" applyFont="1" applyBorder="1">
      <alignment horizontal="center" vertical="center"/>
    </xf>
    <xf numFmtId="0" fontId="21" fillId="34" borderId="11" xfId="0" applyNumberFormat="1" applyFont="1" applyFill="1" applyBorder="1">
      <alignment vertical="center"/>
    </xf>
    <xf numFmtId="0" fontId="22" fillId="0" borderId="18" xfId="0" applyNumberFormat="1" applyFont="1" applyBorder="1">
      <alignment horizontal="center" vertical="center"/>
    </xf>
    <xf numFmtId="0" fontId="21" fillId="34" borderId="10" xfId="0" applyNumberFormat="1" applyFont="1" applyFill="1" applyBorder="1">
      <alignment vertical="center"/>
    </xf>
    <xf numFmtId="0" fontId="22" fillId="0" borderId="10" xfId="0" applyNumberFormat="1" applyFont="1" applyBorder="1">
      <alignment horizontal="center" vertical="center"/>
    </xf>
    <xf numFmtId="0" fontId="1" fillId="0" borderId="0" xfId="0" applyNumberFormat="1" applyFont="1">
      <alignment vertical="center"/>
    </xf>
    <xf numFmtId="0" fontId="1" fillId="0" borderId="10" xfId="0" applyNumberFormat="1" applyFont="1" applyBorder="1">
      <alignment vertical="center"/>
    </xf>
    <xf numFmtId="0" fontId="21" fillId="0" borderId="10" xfId="0" applyNumberFormat="1" applyFont="1" applyBorder="1">
      <alignment horizontal="center" vertical="center"/>
    </xf>
    <xf numFmtId="0" fontId="22" fillId="33" borderId="10" xfId="0" applyNumberFormat="1" applyFont="1" applyFill="1" applyBorder="1">
      <alignment horizontal="center" vertical="center"/>
    </xf>
    <xf numFmtId="0" fontId="21" fillId="0" borderId="12" xfId="0" applyNumberFormat="1" applyFont="1" applyBorder="1">
      <alignment horizontal="center" vertical="center"/>
    </xf>
    <xf numFmtId="0" fontId="1" fillId="0" borderId="12" xfId="0" applyNumberFormat="1" applyFont="1" applyBorder="1">
      <alignment vertical="center"/>
    </xf>
    <xf numFmtId="0" fontId="22" fillId="33" borderId="12" xfId="0" applyNumberFormat="1" applyFont="1" applyFill="1" applyBorder="1">
      <alignment horizontal="center" vertical="center"/>
    </xf>
    <xf numFmtId="0" fontId="22" fillId="0" borderId="0" xfId="0" applyNumberFormat="1" applyFont="1">
      <alignment vertical="center"/>
    </xf>
    <xf numFmtId="0" fontId="21" fillId="34" borderId="10" xfId="0" applyNumberFormat="1" applyFont="1" applyFill="1" applyBorder="1">
      <alignment horizontal="center" vertical="center"/>
    </xf>
    <xf numFmtId="0" fontId="1" fillId="0" borderId="14" xfId="0" applyNumberFormat="1" applyFont="1" applyBorder="1">
      <alignment vertical="center"/>
    </xf>
    <xf numFmtId="0" fontId="21" fillId="0" borderId="14" xfId="0" applyNumberFormat="1" applyFont="1" applyBorder="1">
      <alignment horizontal="center" vertical="center"/>
    </xf>
    <xf numFmtId="3" fontId="21" fillId="35" borderId="0" xfId="0" applyNumberFormat="1" applyFont="1" applyFill="1">
      <alignment horizontal="right" vertical="center"/>
    </xf>
    <xf numFmtId="0" fontId="1" fillId="33" borderId="0" xfId="0" applyNumberFormat="1" applyFont="1" applyFill="1">
      <alignment horizontal="center" vertical="center"/>
    </xf>
    <xf numFmtId="0" fontId="1" fillId="0" borderId="0" xfId="0" applyNumberFormat="1" applyFont="1">
      <alignment vertical="center"/>
    </xf>
    <xf numFmtId="0" fontId="23" fillId="0" borderId="0" xfId="0" applyNumberFormat="1" applyFont="1">
      <alignment horizontal="center" vertical="center"/>
    </xf>
    <xf numFmtId="0" fontId="23" fillId="0" borderId="0" xfId="0" applyNumberFormat="1" applyFont="1">
      <alignment horizontal="center" vertical="center"/>
    </xf>
    <xf numFmtId="0" fontId="24" fillId="0" borderId="0" xfId="0" applyNumberFormat="1" applyFont="1">
      <alignment horizontal="center" vertical="center"/>
    </xf>
    <xf numFmtId="0" fontId="24" fillId="0" borderId="0" xfId="0" applyNumberFormat="1" applyFont="1">
      <alignment horizontal="center" vertical="center"/>
    </xf>
    <xf numFmtId="0" fontId="21" fillId="0" borderId="0" xfId="0" applyNumberFormat="1" applyFont="1">
      <alignment horizontal="right" vertical="center"/>
    </xf>
    <xf numFmtId="0" fontId="25" fillId="34" borderId="10" xfId="0" applyNumberFormat="1" applyFont="1" applyFill="1" applyBorder="1">
      <alignment horizontal="center" vertical="center"/>
    </xf>
    <xf numFmtId="3" fontId="25" fillId="34" borderId="10" xfId="0" applyNumberFormat="1" applyFont="1" applyFill="1" applyBorder="1">
      <alignment horizontal="center" vertical="center"/>
    </xf>
    <xf numFmtId="3" fontId="21" fillId="37" borderId="10" xfId="0" applyNumberFormat="1" applyFont="1" applyFill="1" applyBorder="1">
      <alignment horizontal="right" vertical="center"/>
    </xf>
    <xf numFmtId="0" fontId="21" fillId="34" borderId="10" xfId="0" applyNumberFormat="1" applyFont="1" applyFill="1" applyBorder="1">
      <alignment horizontal="left" vertical="center"/>
    </xf>
    <xf numFmtId="3" fontId="25" fillId="34" borderId="10" xfId="0" applyNumberFormat="1" applyFont="1" applyFill="1" applyBorder="1">
      <alignment horizontal="left" vertical="center"/>
    </xf>
    <xf numFmtId="3" fontId="21" fillId="34" borderId="10" xfId="0" applyNumberFormat="1" applyFont="1" applyFill="1" applyBorder="1">
      <alignment horizontal="left" vertical="center"/>
    </xf>
    <xf numFmtId="3" fontId="21" fillId="35" borderId="10" xfId="0" applyNumberFormat="1" applyFont="1" applyFill="1" applyBorder="1">
      <alignment horizontal="right" vertical="center"/>
    </xf>
    <xf numFmtId="0" fontId="25" fillId="34" borderId="10" xfId="0" applyNumberFormat="1" applyFont="1" applyFill="1" applyBorder="1">
      <alignment horizontal="left" vertical="center"/>
    </xf>
    <xf numFmtId="3" fontId="25" fillId="34" borderId="12" xfId="0" applyNumberFormat="1" applyFont="1" applyFill="1" applyBorder="1">
      <alignment horizontal="left" vertical="center"/>
    </xf>
    <xf numFmtId="3" fontId="21" fillId="35" borderId="12" xfId="0" applyNumberFormat="1" applyFont="1" applyFill="1" applyBorder="1">
      <alignment horizontal="right" vertical="center"/>
    </xf>
    <xf numFmtId="0" fontId="21" fillId="34" borderId="11" xfId="0" applyNumberFormat="1" applyFont="1" applyFill="1" applyBorder="1">
      <alignment horizontal="left" vertical="center"/>
    </xf>
    <xf numFmtId="3" fontId="25" fillId="34" borderId="13" xfId="0" applyNumberFormat="1" applyFont="1" applyFill="1" applyBorder="1">
      <alignment horizontal="left" vertical="center"/>
    </xf>
    <xf numFmtId="3" fontId="21" fillId="37" borderId="13" xfId="0" applyNumberFormat="1" applyFont="1" applyFill="1" applyBorder="1">
      <alignment horizontal="right" vertical="center"/>
    </xf>
    <xf numFmtId="0" fontId="21" fillId="34" borderId="12" xfId="0" applyNumberFormat="1" applyFont="1" applyFill="1" applyBorder="1">
      <alignment horizontal="left" vertical="center"/>
    </xf>
    <xf numFmtId="0" fontId="1" fillId="34" borderId="12" xfId="0" applyNumberFormat="1" applyFont="1" applyFill="1" applyBorder="1">
      <alignment horizontal="left" vertical="center" wrapText="1"/>
    </xf>
    <xf numFmtId="0" fontId="1" fillId="34" borderId="12" xfId="0" applyNumberFormat="1" applyFont="1" applyFill="1" applyBorder="1">
      <alignment vertical="center"/>
    </xf>
    <xf numFmtId="0" fontId="1" fillId="34" borderId="10" xfId="0" applyNumberFormat="1" applyFont="1" applyFill="1" applyBorder="1">
      <alignment vertical="center"/>
    </xf>
    <xf numFmtId="4" fontId="1" fillId="38" borderId="10" xfId="0" applyNumberFormat="1" applyFont="1" applyFill="1" applyBorder="1">
      <alignment horizontal="right" vertical="center"/>
    </xf>
    <xf numFmtId="0" fontId="1" fillId="34" borderId="11" xfId="0" applyNumberFormat="1" applyFont="1" applyFill="1" applyBorder="1">
      <alignment vertical="center"/>
    </xf>
    <xf numFmtId="3" fontId="1" fillId="38" borderId="10" xfId="0" applyNumberFormat="1" applyFont="1" applyFill="1" applyBorder="1">
      <alignment horizontal="right" vertical="center"/>
    </xf>
    <xf numFmtId="3" fontId="1" fillId="35" borderId="10" xfId="0" applyNumberFormat="1" applyFont="1" applyFill="1" applyBorder="1">
      <alignment horizontal="right" vertical="center"/>
    </xf>
    <xf numFmtId="0" fontId="1" fillId="34" borderId="10" xfId="0" applyNumberFormat="1" applyFont="1" applyFill="1" applyBorder="1"/>
    <xf numFmtId="3" fontId="1" fillId="38" borderId="10" xfId="0" applyNumberFormat="1" applyFont="1" applyFill="1" applyBorder="1">
      <alignment horizontal="right"/>
    </xf>
    <xf numFmtId="3" fontId="1" fillId="35" borderId="12" xfId="0" applyNumberFormat="1" applyFont="1" applyFill="1" applyBorder="1">
      <alignment horizontal="right"/>
    </xf>
    <xf numFmtId="0" fontId="1" fillId="34" borderId="11" xfId="0" applyNumberFormat="1" applyFont="1" applyFill="1" applyBorder="1"/>
    <xf numFmtId="3" fontId="1" fillId="35" borderId="10" xfId="0" applyNumberFormat="1" applyFont="1" applyFill="1" applyBorder="1">
      <alignment horizontal="right"/>
    </xf>
    <xf numFmtId="0" fontId="1" fillId="34" borderId="0" xfId="0" applyNumberFormat="1" applyFont="1" applyFill="1"/>
    <xf numFmtId="0" fontId="24" fillId="33" borderId="0" xfId="0" applyNumberFormat="1" applyFont="1" applyFill="1">
      <alignment horizontal="center" vertical="center"/>
    </xf>
    <xf numFmtId="0" fontId="24" fillId="33" borderId="0" xfId="0" applyNumberFormat="1" applyFont="1" applyFill="1">
      <alignment horizontal="center" vertical="center"/>
    </xf>
    <xf numFmtId="0" fontId="25" fillId="34" borderId="10" xfId="0" applyNumberFormat="1" applyFont="1" applyFill="1" applyBorder="1">
      <alignment vertical="center"/>
    </xf>
    <xf numFmtId="3" fontId="21" fillId="38" borderId="10" xfId="0" applyNumberFormat="1" applyFont="1" applyFill="1" applyBorder="1">
      <alignment horizontal="right" vertical="center"/>
    </xf>
    <xf numFmtId="3" fontId="21" fillId="34" borderId="18" xfId="0" applyNumberFormat="1" applyFont="1" applyFill="1" applyBorder="1">
      <alignment horizontal="left" vertical="center"/>
    </xf>
    <xf numFmtId="3" fontId="21" fillId="34" borderId="10" xfId="0" applyNumberFormat="1" applyFont="1" applyFill="1" applyBorder="1">
      <alignment horizontal="right" vertical="center"/>
    </xf>
    <xf numFmtId="3" fontId="21" fillId="34" borderId="12" xfId="0" applyNumberFormat="1" applyFont="1" applyFill="1" applyBorder="1">
      <alignment horizontal="right" vertical="center"/>
    </xf>
    <xf numFmtId="0" fontId="25" fillId="34" borderId="11" xfId="0" applyNumberFormat="1" applyFont="1" applyFill="1" applyBorder="1">
      <alignment horizontal="left" vertical="center"/>
    </xf>
    <xf numFmtId="3" fontId="25" fillId="34" borderId="19" xfId="0" applyNumberFormat="1" applyFont="1" applyFill="1" applyBorder="1">
      <alignment horizontal="left" vertical="center"/>
    </xf>
    <xf numFmtId="3" fontId="21" fillId="35" borderId="13" xfId="0" applyNumberFormat="1" applyFont="1" applyFill="1" applyBorder="1">
      <alignment horizontal="right" vertical="center"/>
    </xf>
    <xf numFmtId="3" fontId="21" fillId="34" borderId="13" xfId="0" applyNumberFormat="1" applyFont="1" applyFill="1" applyBorder="1">
      <alignment horizontal="right" vertical="center"/>
    </xf>
    <xf numFmtId="3" fontId="21" fillId="37" borderId="12" xfId="0" applyNumberFormat="1" applyFont="1" applyFill="1" applyBorder="1">
      <alignment horizontal="right" vertical="center"/>
    </xf>
    <xf numFmtId="3" fontId="25" fillId="34" borderId="18" xfId="0" applyNumberFormat="1" applyFont="1" applyFill="1" applyBorder="1">
      <alignment horizontal="left" vertical="center"/>
    </xf>
    <xf numFmtId="3" fontId="21" fillId="34" borderId="19" xfId="0" applyNumberFormat="1" applyFont="1" applyFill="1" applyBorder="1">
      <alignment horizontal="left" vertical="center"/>
    </xf>
    <xf numFmtId="0" fontId="25" fillId="34" borderId="10" xfId="0" applyNumberFormat="1" applyFont="1" applyFill="1" applyBorder="1">
      <alignment horizontal="right" vertical="center"/>
    </xf>
    <xf numFmtId="3" fontId="25" fillId="34" borderId="11" xfId="0" applyNumberFormat="1" applyFont="1" applyFill="1" applyBorder="1">
      <alignment horizontal="left" vertical="center"/>
    </xf>
    <xf numFmtId="3" fontId="21" fillId="34" borderId="11" xfId="0" applyNumberFormat="1" applyFont="1" applyFill="1" applyBorder="1">
      <alignment horizontal="left" vertical="center"/>
    </xf>
    <xf numFmtId="0" fontId="21" fillId="34" borderId="11" xfId="0" applyNumberFormat="1" applyFont="1" applyFill="1" applyBorder="1">
      <alignment horizontal="center" vertical="center"/>
    </xf>
    <xf numFmtId="0" fontId="21" fillId="34" borderId="19" xfId="0" applyNumberFormat="1" applyFont="1" applyFill="1" applyBorder="1">
      <alignment horizontal="center" vertical="center"/>
    </xf>
    <xf numFmtId="0" fontId="25" fillId="34" borderId="10" xfId="0" applyNumberFormat="1" applyFont="1" applyFill="1" applyBorder="1">
      <alignment horizontal="center" vertical="center"/>
    </xf>
    <xf numFmtId="0" fontId="25" fillId="34" borderId="10" xfId="0" applyNumberFormat="1" applyFont="1" applyFill="1" applyBorder="1">
      <alignment horizontal="center" vertical="center" wrapText="1"/>
    </xf>
    <xf numFmtId="0" fontId="25" fillId="34" borderId="12" xfId="0" applyNumberFormat="1" applyFont="1" applyFill="1" applyBorder="1">
      <alignment horizontal="center" vertical="center"/>
    </xf>
    <xf numFmtId="0" fontId="25" fillId="34" borderId="12" xfId="0" applyNumberFormat="1" applyFont="1" applyFill="1" applyBorder="1">
      <alignment horizontal="center" vertical="center"/>
    </xf>
    <xf numFmtId="0" fontId="25" fillId="34" borderId="12" xfId="0" applyNumberFormat="1" applyFont="1" applyFill="1" applyBorder="1">
      <alignment horizontal="center" vertical="center" wrapText="1"/>
    </xf>
    <xf numFmtId="3" fontId="21" fillId="37" borderId="10" xfId="0" applyNumberFormat="1" applyFont="1" applyFill="1" applyBorder="1">
      <alignment horizontal="right" vertical="center" wrapText="1"/>
    </xf>
    <xf numFmtId="3" fontId="21" fillId="38" borderId="10" xfId="0" applyNumberFormat="1" applyFont="1" applyFill="1" applyBorder="1">
      <alignment horizontal="right" vertical="center" wrapText="1"/>
    </xf>
    <xf numFmtId="0" fontId="1" fillId="0" borderId="0" xfId="0" applyNumberFormat="1" applyFont="1"/>
    <xf numFmtId="0" fontId="21" fillId="33" borderId="0" xfId="0" applyNumberFormat="1" applyFont="1" applyFill="1">
      <alignment horizontal="right" vertical="center"/>
    </xf>
    <xf numFmtId="0" fontId="21" fillId="33" borderId="21" xfId="0" applyNumberFormat="1" applyFont="1" applyFill="1" applyBorder="1">
      <alignment horizontal="right" vertical="center"/>
    </xf>
    <xf numFmtId="0" fontId="25" fillId="34" borderId="13" xfId="0" applyNumberFormat="1" applyFont="1" applyFill="1" applyBorder="1">
      <alignment horizontal="center" vertical="center"/>
    </xf>
    <xf numFmtId="0" fontId="25" fillId="34" borderId="15" xfId="0" applyNumberFormat="1" applyFont="1" applyFill="1" applyBorder="1">
      <alignment horizontal="center" vertical="center"/>
    </xf>
    <xf numFmtId="0" fontId="25" fillId="34" borderId="15" xfId="0" applyNumberFormat="1" applyFont="1" applyFill="1" applyBorder="1">
      <alignment horizontal="center" vertical="center" wrapText="1"/>
    </xf>
    <xf numFmtId="0" fontId="25" fillId="34" borderId="14" xfId="0" applyNumberFormat="1" applyFont="1" applyFill="1" applyBorder="1">
      <alignment horizontal="center" vertical="center"/>
    </xf>
    <xf numFmtId="0" fontId="25" fillId="34" borderId="16" xfId="0" applyNumberFormat="1" applyFont="1" applyFill="1" applyBorder="1">
      <alignment horizontal="center" vertical="center" wrapText="1"/>
    </xf>
    <xf numFmtId="0" fontId="25" fillId="34" borderId="13" xfId="0" applyNumberFormat="1" applyFont="1" applyFill="1" applyBorder="1">
      <alignment horizontal="center" vertical="center" wrapText="1"/>
    </xf>
    <xf numFmtId="0" fontId="25" fillId="34" borderId="11" xfId="0" applyNumberFormat="1" applyFont="1" applyFill="1" applyBorder="1">
      <alignment horizontal="center" vertical="center"/>
    </xf>
    <xf numFmtId="0" fontId="25" fillId="34" borderId="21" xfId="0" applyNumberFormat="1" applyFont="1" applyFill="1" applyBorder="1">
      <alignment horizontal="center" vertical="center" wrapText="1"/>
    </xf>
    <xf numFmtId="0" fontId="25" fillId="34" borderId="18" xfId="0" applyNumberFormat="1" applyFont="1" applyFill="1" applyBorder="1">
      <alignment horizontal="center" vertical="center" wrapText="1"/>
    </xf>
    <xf numFmtId="0" fontId="25" fillId="34" borderId="20" xfId="0" applyNumberFormat="1" applyFont="1" applyFill="1" applyBorder="1">
      <alignment horizontal="center" vertical="center"/>
    </xf>
    <xf numFmtId="0" fontId="25" fillId="34" borderId="17" xfId="0" applyNumberFormat="1" applyFont="1" applyFill="1" applyBorder="1">
      <alignment horizontal="center" vertical="center" wrapText="1"/>
    </xf>
    <xf numFmtId="0" fontId="25" fillId="34" borderId="22" xfId="0" applyNumberFormat="1" applyFont="1" applyFill="1" applyBorder="1">
      <alignment horizontal="center" vertical="center" wrapText="1"/>
    </xf>
    <xf numFmtId="3" fontId="21" fillId="35" borderId="10" xfId="0" applyNumberFormat="1" applyFont="1" applyFill="1" applyBorder="1">
      <alignment horizontal="right" vertical="center" wrapText="1"/>
    </xf>
    <xf numFmtId="3" fontId="21" fillId="35" borderId="18" xfId="0" applyNumberFormat="1" applyFont="1" applyFill="1" applyBorder="1">
      <alignment horizontal="right" vertical="center" wrapText="1"/>
    </xf>
    <xf numFmtId="0" fontId="1" fillId="37" borderId="0" xfId="0" applyNumberFormat="1" applyFont="1" applyFill="1"/>
    <xf numFmtId="0" fontId="25" fillId="34" borderId="10" xfId="0" applyNumberFormat="1" applyFont="1" applyFill="1" applyBorder="1">
      <alignment horizontal="center" vertical="center" wrapText="1"/>
    </xf>
    <xf numFmtId="1" fontId="21" fillId="34" borderId="10" xfId="0" applyNumberFormat="1" applyFont="1" applyFill="1" applyBorder="1">
      <alignment horizontal="left" vertical="center"/>
    </xf>
    <xf numFmtId="0" fontId="1" fillId="34" borderId="10" xfId="0" applyNumberFormat="1" applyFont="1" applyFill="1" applyBorder="1">
      <alignment horizontal="right" vertical="center"/>
    </xf>
    <xf numFmtId="0" fontId="21" fillId="34" borderId="10" xfId="0" applyNumberFormat="1" applyFont="1" applyFill="1" applyBorder="1">
      <alignment horizontal="right" vertical="center"/>
    </xf>
    <xf numFmtId="0" fontId="1" fillId="34" borderId="10" xfId="0" applyNumberFormat="1" applyFont="1" applyFill="1" applyBorder="1">
      <alignment horizontal="left" vertical="center"/>
    </xf>
    <xf numFmtId="3" fontId="25" fillId="34" borderId="10" xfId="0" applyNumberFormat="1" applyFont="1" applyFill="1" applyBorder="1">
      <alignment horizontal="right" vertical="center" wrapText="1"/>
    </xf>
    <xf numFmtId="1" fontId="25" fillId="34" borderId="10" xfId="0" applyNumberFormat="1" applyFont="1" applyFill="1" applyBorder="1">
      <alignment horizontal="left" vertical="center"/>
    </xf>
    <xf numFmtId="0" fontId="25" fillId="34" borderId="10" xfId="0" applyNumberFormat="1" applyFont="1" applyFill="1" applyBorder="1">
      <alignment horizontal="left" vertical="center" wrapText="1"/>
    </xf>
    <xf numFmtId="0" fontId="21" fillId="34" borderId="10" xfId="0" applyNumberFormat="1" applyFont="1" applyFill="1" applyBorder="1">
      <alignment horizontal="left" vertical="center" wrapText="1"/>
    </xf>
    <xf numFmtId="0" fontId="1" fillId="36" borderId="0" xfId="0" applyNumberFormat="1" applyFont="1" applyFill="1"/>
    <xf numFmtId="0" fontId="25" fillId="34" borderId="16" xfId="0" applyNumberFormat="1" applyFont="1" applyFill="1" applyBorder="1">
      <alignment horizontal="center" vertical="center"/>
    </xf>
    <xf numFmtId="0" fontId="25" fillId="34" borderId="14" xfId="0" applyNumberFormat="1" applyFont="1" applyFill="1" applyBorder="1">
      <alignment horizontal="center" vertical="center" wrapText="1"/>
    </xf>
    <xf numFmtId="0" fontId="25" fillId="34" borderId="18" xfId="0" applyNumberFormat="1" applyFont="1" applyFill="1" applyBorder="1">
      <alignment horizontal="center" vertical="center"/>
    </xf>
    <xf numFmtId="0" fontId="21" fillId="34" borderId="15" xfId="0" applyNumberFormat="1" applyFont="1" applyFill="1" applyBorder="1">
      <alignment vertical="center"/>
    </xf>
    <xf numFmtId="3" fontId="25" fillId="34" borderId="10" xfId="0" applyNumberFormat="1" applyFont="1" applyFill="1" applyBorder="1">
      <alignment vertical="center"/>
    </xf>
    <xf numFmtId="3" fontId="21" fillId="34" borderId="10" xfId="0" applyNumberFormat="1" applyFont="1" applyFill="1" applyBorder="1">
      <alignment vertical="center"/>
    </xf>
    <xf numFmtId="0" fontId="1" fillId="0" borderId="0" xfId="0" applyNumberFormat="1" applyFont="1"/>
    <xf numFmtId="0" fontId="21" fillId="34" borderId="12" xfId="0" applyNumberFormat="1" applyFont="1" applyFill="1" applyBorder="1">
      <alignment horizontal="center" vertical="center" wrapText="1"/>
    </xf>
    <xf numFmtId="0" fontId="21" fillId="34" borderId="10" xfId="0" applyNumberFormat="1" applyFont="1" applyFill="1" applyBorder="1">
      <alignment horizontal="center" vertical="center" wrapText="1"/>
    </xf>
    <xf numFmtId="3" fontId="21" fillId="37" borderId="11" xfId="0" applyNumberFormat="1" applyFont="1" applyFill="1" applyBorder="1">
      <alignment horizontal="right" vertical="center"/>
    </xf>
    <xf numFmtId="0" fontId="25" fillId="34" borderId="11" xfId="0" applyNumberFormat="1" applyFont="1" applyFill="1" applyBorder="1">
      <alignment vertical="center"/>
    </xf>
    <xf numFmtId="0" fontId="21" fillId="34" borderId="10" xfId="0" applyNumberFormat="1" applyFont="1" applyFill="1" applyBorder="1">
      <alignment horizontal="center" vertical="center"/>
    </xf>
    <xf numFmtId="0" fontId="21" fillId="34" borderId="18" xfId="0" applyNumberFormat="1" applyFont="1" applyFill="1" applyBorder="1">
      <alignment horizontal="center" vertical="center"/>
    </xf>
    <xf numFmtId="0" fontId="21" fillId="34" borderId="12" xfId="0" applyNumberFormat="1" applyFont="1" applyFill="1" applyBorder="1">
      <alignment horizontal="center" vertical="center"/>
    </xf>
    <xf numFmtId="0" fontId="21" fillId="34" borderId="17" xfId="0" applyNumberFormat="1" applyFont="1" applyFill="1" applyBorder="1">
      <alignment horizontal="center" vertical="center"/>
    </xf>
    <xf numFmtId="0" fontId="21" fillId="34" borderId="12" xfId="0" applyNumberFormat="1" applyFont="1" applyFill="1" applyBorder="1">
      <alignment horizontal="center" vertical="center"/>
    </xf>
    <xf numFmtId="3" fontId="21" fillId="34" borderId="10" xfId="0" applyNumberFormat="1" applyFont="1" applyFill="1" applyBorder="1">
      <alignment horizontal="right" vertical="center" wrapText="1"/>
    </xf>
    <xf numFmtId="3" fontId="1" fillId="34" borderId="10" xfId="0" applyNumberFormat="1" applyFont="1" applyFill="1" applyBorder="1">
      <alignment horizontal="right" vertical="center"/>
    </xf>
    <xf numFmtId="0" fontId="25" fillId="34" borderId="10" xfId="0" applyNumberFormat="1" applyFont="1" applyFill="1" applyBorder="1">
      <alignment horizontal="right" vertical="center" wrapText="1"/>
    </xf>
    <xf numFmtId="0" fontId="25" fillId="34" borderId="10" xfId="0" applyNumberFormat="1" applyFont="1" applyFill="1" applyBorder="1">
      <alignment vertical="center" wrapText="1"/>
    </xf>
    <xf numFmtId="0" fontId="1" fillId="34" borderId="11" xfId="0" applyNumberFormat="1" applyFont="1" applyFill="1" applyBorder="1">
      <alignment horizontal="right" vertical="center"/>
    </xf>
    <xf numFmtId="0" fontId="25" fillId="34" borderId="12" xfId="0" applyNumberFormat="1" applyFont="1" applyFill="1" applyBorder="1">
      <alignment horizontal="center" vertical="center" wrapText="1"/>
    </xf>
    <xf numFmtId="3" fontId="21" fillId="37" borderId="18" xfId="0" applyNumberFormat="1" applyFont="1" applyFill="1" applyBorder="1">
      <alignment horizontal="right" vertical="center"/>
    </xf>
    <xf numFmtId="3" fontId="21" fillId="35" borderId="18" xfId="0" applyNumberFormat="1" applyFont="1" applyFill="1" applyBorder="1">
      <alignment horizontal="right" vertical="center"/>
    </xf>
    <xf numFmtId="3" fontId="1" fillId="0" borderId="0" xfId="0" applyNumberFormat="1" applyFont="1"/>
    <xf numFmtId="3" fontId="21" fillId="35" borderId="17" xfId="0" applyNumberFormat="1" applyFont="1" applyFill="1" applyBorder="1">
      <alignment horizontal="right" vertical="center"/>
    </xf>
    <xf numFmtId="3" fontId="21" fillId="35" borderId="16" xfId="0" applyNumberFormat="1" applyFont="1" applyFill="1" applyBorder="1">
      <alignment horizontal="right" vertical="center"/>
    </xf>
    <xf numFmtId="0" fontId="25" fillId="34" borderId="10" xfId="0" applyNumberFormat="1" applyFont="1" applyFill="1" applyBorder="1">
      <alignment vertical="center" wrapText="1"/>
    </xf>
    <xf numFmtId="0" fontId="25" fillId="34" borderId="12" xfId="0" applyNumberFormat="1" applyFont="1" applyFill="1" applyBorder="1">
      <alignment horizontal="right" vertical="center"/>
    </xf>
    <xf numFmtId="0" fontId="25" fillId="34" borderId="12" xfId="0" applyNumberFormat="1" applyFont="1" applyFill="1" applyBorder="1">
      <alignment horizontal="right" vertical="center" wrapText="1"/>
    </xf>
    <xf numFmtId="3" fontId="21" fillId="35" borderId="17" xfId="0" applyNumberFormat="1" applyFont="1" applyFill="1" applyBorder="1">
      <alignment horizontal="right" vertical="center" wrapText="1"/>
    </xf>
    <xf numFmtId="3" fontId="21" fillId="35" borderId="12" xfId="0" applyNumberFormat="1" applyFont="1" applyFill="1" applyBorder="1">
      <alignment horizontal="right" vertical="center" wrapText="1"/>
    </xf>
    <xf numFmtId="3" fontId="1" fillId="34" borderId="18" xfId="0" applyNumberFormat="1" applyFont="1" applyFill="1" applyBorder="1">
      <alignment horizontal="right" vertical="center"/>
    </xf>
    <xf numFmtId="3" fontId="21" fillId="34" borderId="12" xfId="0" applyNumberFormat="1" applyFont="1" applyFill="1" applyBorder="1">
      <alignment horizontal="right" vertical="center" wrapText="1"/>
    </xf>
    <xf numFmtId="3" fontId="21" fillId="34" borderId="18" xfId="0" applyNumberFormat="1" applyFont="1" applyFill="1" applyBorder="1">
      <alignment horizontal="right" vertical="center"/>
    </xf>
    <xf numFmtId="0" fontId="1" fillId="0" borderId="0" xfId="0" applyNumberFormat="1" applyFont="1"/>
    <xf numFmtId="0" fontId="1" fillId="0" borderId="0" xfId="0" applyNumberFormat="1" applyFont="1">
      <alignment vertical="center"/>
    </xf>
    <xf numFmtId="0" fontId="25" fillId="34" borderId="10" xfId="0" applyNumberFormat="1" applyFont="1" applyFill="1" applyBorder="1">
      <alignment horizontal="left" vertical="center"/>
    </xf>
    <xf numFmtId="1" fontId="1" fillId="0" borderId="0" xfId="0" applyNumberFormat="1" applyFont="1"/>
    <xf numFmtId="1" fontId="25" fillId="34" borderId="10" xfId="0" applyNumberFormat="1" applyFont="1" applyFill="1" applyBorder="1">
      <alignment vertical="center"/>
    </xf>
    <xf numFmtId="3" fontId="21" fillId="35" borderId="14" xfId="0" applyNumberFormat="1" applyFont="1" applyFill="1" applyBorder="1">
      <alignment horizontal="right" vertical="center"/>
    </xf>
    <xf numFmtId="0" fontId="21" fillId="34" borderId="12" xfId="0" applyNumberFormat="1" applyFont="1" applyFill="1" applyBorder="1">
      <alignment vertical="center"/>
    </xf>
    <xf numFmtId="0" fontId="1" fillId="34" borderId="12" xfId="0" applyNumberFormat="1" applyFont="1" applyFill="1" applyBorder="1">
      <alignment horizontal="right" vertical="center"/>
    </xf>
    <xf numFmtId="0" fontId="21" fillId="34" borderId="20" xfId="0" applyNumberFormat="1" applyFont="1" applyFill="1" applyBorder="1">
      <alignment vertical="center"/>
    </xf>
    <xf numFmtId="0" fontId="21" fillId="34" borderId="13" xfId="0" applyNumberFormat="1" applyFont="1" applyFill="1" applyBorder="1">
      <alignment horizontal="left" vertical="center" wrapText="1"/>
    </xf>
    <xf numFmtId="0" fontId="21" fillId="35" borderId="10" xfId="0" applyNumberFormat="1" applyFont="1" applyFill="1" applyBorder="1">
      <alignment horizontal="right" vertical="center"/>
    </xf>
    <xf numFmtId="0" fontId="21" fillId="35" borderId="12" xfId="0" applyNumberFormat="1" applyFont="1" applyFill="1" applyBorder="1">
      <alignment horizontal="right" vertical="center"/>
    </xf>
    <xf numFmtId="0" fontId="21" fillId="34" borderId="13" xfId="0" applyNumberFormat="1" applyFont="1" applyFill="1" applyBorder="1">
      <alignment horizontal="left" vertical="center"/>
    </xf>
    <xf numFmtId="0" fontId="1" fillId="34" borderId="13" xfId="0" applyNumberFormat="1" applyFont="1" applyFill="1" applyBorder="1">
      <alignment vertical="center"/>
    </xf>
    <xf numFmtId="0" fontId="1" fillId="0" borderId="0" xfId="0" applyNumberFormat="1" applyFont="1">
      <alignment horizontal="center" vertical="center"/>
    </xf>
    <xf numFmtId="9" fontId="21" fillId="34" borderId="10" xfId="0" applyNumberFormat="1" applyFont="1" applyFill="1" applyBorder="1">
      <alignment horizontal="left" vertical="center"/>
    </xf>
    <xf numFmtId="2" fontId="21" fillId="35" borderId="10" xfId="0" applyNumberFormat="1" applyFont="1" applyFill="1" applyBorder="1">
      <alignment horizontal="right" vertical="center"/>
    </xf>
    <xf numFmtId="2" fontId="21" fillId="35" borderId="13" xfId="0" applyNumberFormat="1" applyFont="1" applyFill="1" applyBorder="1">
      <alignment horizontal="right"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sharedStrings" Target="sharedStrings.xml"/><Relationship Id="rId31"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057F8-7898-EA68-B77C-8C76FC6485B8}" mc:Ignorable="x14ac">
  <dimension ref="A1:CV100"/>
  <sheetViews>
    <sheetView topLeftCell="A1" workbookViewId="0" showZeros="0">
      <selection activeCell="A1" sqref="A1"/>
    </sheetView>
  </sheetViews>
  <sheetFormatPr defaultColWidth="9.00390625" customHeight="1" defaultRowHeight="12.75"/>
  <sheetData>
    <row customHeight="1" ht="12.75">
      <c r="G1" s="237" t="s">
        <v>0</v>
      </c>
      <c s="237" t="s">
        <v>1</v>
      </c>
      <c s="237" t="s">
        <v>2</v>
      </c>
    </row>
    <row customHeight="1" ht="12.75">
      <c s="237" t="s">
        <v>3</v>
      </c>
      <c s="237" t="s">
        <v>4</v>
      </c>
      <c r="G2" s="237" t="s">
        <v>5</v>
      </c>
      <c s="237" t="s">
        <v>6</v>
      </c>
      <c s="237" t="s">
        <v>7</v>
      </c>
    </row>
    <row customHeight="1" ht="12.75">
      <c s="237" t="s">
        <v>8</v>
      </c>
      <c s="237" t="s">
        <v>9</v>
      </c>
      <c r="G3" s="237" t="s">
        <v>10</v>
      </c>
      <c s="237" t="s">
        <v>11</v>
      </c>
      <c s="237" t="s">
        <v>12</v>
      </c>
    </row>
    <row customHeight="1" ht="12.75">
      <c s="237" t="s">
        <v>13</v>
      </c>
      <c s="237" t="s">
        <v>14</v>
      </c>
      <c r="G4" s="237" t="s">
        <v>15</v>
      </c>
      <c s="237" t="s">
        <v>16</v>
      </c>
      <c s="237" t="s">
        <v>17</v>
      </c>
    </row>
    <row customHeight="1" ht="12.75">
      <c s="237" t="s">
        <v>18</v>
      </c>
      <c s="237" t="s">
        <v>19</v>
      </c>
      <c r="G5" s="237" t="s">
        <v>20</v>
      </c>
      <c s="237" t="s">
        <v>21</v>
      </c>
      <c s="237" t="s">
        <v>22</v>
      </c>
    </row>
    <row customHeight="1" ht="12.75">
      <c s="237" t="s">
        <v>23</v>
      </c>
      <c s="237" t="s">
        <v>24</v>
      </c>
      <c r="G6" s="237" t="s">
        <v>25</v>
      </c>
      <c s="237" t="s">
        <v>26</v>
      </c>
      <c s="237" t="s">
        <v>27</v>
      </c>
    </row>
    <row customHeight="1" ht="12.75">
      <c s="237" t="s">
        <v>28</v>
      </c>
      <c s="237" t="s">
        <v>29</v>
      </c>
      <c r="G7" s="237" t="s">
        <v>30</v>
      </c>
      <c s="237" t="s">
        <v>31</v>
      </c>
      <c s="237" t="s">
        <v>32</v>
      </c>
    </row>
    <row customHeight="1" ht="12.75">
      <c s="237" t="s">
        <v>33</v>
      </c>
      <c s="237" t="s">
        <v>29</v>
      </c>
      <c r="G8" s="237" t="s">
        <v>34</v>
      </c>
      <c s="237" t="s">
        <v>35</v>
      </c>
      <c s="237" t="s">
        <v>36</v>
      </c>
    </row>
    <row customHeight="1" ht="12.75">
      <c s="237" t="s">
        <v>37</v>
      </c>
      <c s="237" t="s">
        <v>38</v>
      </c>
      <c r="G9" s="237" t="s">
        <v>39</v>
      </c>
      <c s="237" t="s">
        <v>40</v>
      </c>
      <c s="237" t="s">
        <v>41</v>
      </c>
    </row>
    <row customHeight="1" ht="12.75">
      <c s="237" t="s">
        <v>42</v>
      </c>
      <c s="237" t="s">
        <v>43</v>
      </c>
      <c r="G10" s="237" t="s">
        <v>44</v>
      </c>
      <c s="237" t="s">
        <v>45</v>
      </c>
      <c s="237" t="s">
        <v>46</v>
      </c>
    </row>
    <row customHeight="1" ht="12.75">
      <c r="G11" s="237" t="s">
        <v>47</v>
      </c>
      <c s="237" t="s">
        <v>48</v>
      </c>
      <c s="237" t="s">
        <v>49</v>
      </c>
    </row>
    <row customHeight="1" ht="12.75">
      <c s="237" t="s">
        <v>50</v>
      </c>
      <c s="237" t="s">
        <v>51</v>
      </c>
      <c r="G12" s="237" t="s">
        <v>52</v>
      </c>
      <c s="237" t="s">
        <v>53</v>
      </c>
      <c s="237" t="s">
        <v>54</v>
      </c>
    </row>
    <row customHeight="1" ht="12.75">
      <c s="237" t="s">
        <v>55</v>
      </c>
      <c s="237" t="s">
        <v>56</v>
      </c>
      <c r="G13" s="237" t="s">
        <v>57</v>
      </c>
      <c s="237" t="s">
        <v>58</v>
      </c>
      <c s="237" t="s">
        <v>59</v>
      </c>
    </row>
    <row customHeight="1" ht="12.75">
      <c s="237" t="s">
        <v>60</v>
      </c>
      <c s="237" t="s">
        <v>51</v>
      </c>
      <c r="G14" s="237" t="s">
        <v>61</v>
      </c>
      <c s="237" t="s">
        <v>62</v>
      </c>
      <c s="237" t="s">
        <v>63</v>
      </c>
    </row>
    <row customHeight="1" ht="12.75">
      <c s="237" t="s">
        <v>64</v>
      </c>
      <c s="237" t="s">
        <v>56</v>
      </c>
      <c r="G15" s="237" t="s">
        <v>65</v>
      </c>
      <c s="237" t="s">
        <v>66</v>
      </c>
      <c s="237" t="s">
        <v>67</v>
      </c>
    </row>
    <row customHeight="1" ht="12.75">
      <c s="237" t="s">
        <v>68</v>
      </c>
      <c s="237" t="s">
        <v>69</v>
      </c>
      <c r="G16" s="237" t="s">
        <v>70</v>
      </c>
      <c s="237" t="s">
        <v>71</v>
      </c>
      <c s="237" t="s">
        <v>72</v>
      </c>
    </row>
    <row customHeight="1" ht="12.75">
      <c s="237" t="s">
        <v>73</v>
      </c>
      <c s="237" t="s">
        <v>74</v>
      </c>
      <c r="G17" s="237" t="s">
        <v>75</v>
      </c>
      <c s="237" t="s">
        <v>76</v>
      </c>
      <c s="237" t="s">
        <v>77</v>
      </c>
    </row>
    <row customHeight="1" ht="12.75">
      <c s="237" t="s">
        <v>78</v>
      </c>
      <c s="237" t="s">
        <v>79</v>
      </c>
      <c r="G18" s="237" t="s">
        <v>80</v>
      </c>
      <c s="237" t="s">
        <v>81</v>
      </c>
      <c s="237" t="s">
        <v>82</v>
      </c>
    </row>
    <row customHeight="1" ht="12.75">
      <c s="237" t="s">
        <v>83</v>
      </c>
      <c s="237" t="s">
        <v>84</v>
      </c>
      <c r="G19" s="237" t="s">
        <v>85</v>
      </c>
      <c s="237" t="s">
        <v>86</v>
      </c>
      <c s="237" t="s">
        <v>87</v>
      </c>
    </row>
    <row customHeight="1" ht="12.75">
      <c r="G20" s="237" t="s">
        <v>88</v>
      </c>
      <c s="237" t="s">
        <v>89</v>
      </c>
      <c s="237" t="s">
        <v>90</v>
      </c>
    </row>
    <row customHeight="1" ht="12.75">
      <c r="G21" s="237" t="s">
        <v>91</v>
      </c>
      <c s="237" t="s">
        <v>92</v>
      </c>
      <c s="237" t="s">
        <v>93</v>
      </c>
    </row>
    <row customHeight="1" ht="12.75">
      <c r="G22" s="237" t="s">
        <v>94</v>
      </c>
      <c s="237" t="s">
        <v>95</v>
      </c>
      <c s="237" t="s">
        <v>96</v>
      </c>
    </row>
    <row customHeight="1" ht="12.75">
      <c r="G23" s="237" t="s">
        <v>97</v>
      </c>
      <c s="237" t="s">
        <v>98</v>
      </c>
      <c s="237" t="s">
        <v>99</v>
      </c>
    </row>
    <row customHeight="1" ht="12.75">
      <c r="G24" s="237" t="s">
        <v>100</v>
      </c>
      <c s="237" t="s">
        <v>101</v>
      </c>
      <c s="237" t="s">
        <v>102</v>
      </c>
    </row>
    <row customHeight="1" ht="12.75">
      <c r="G25" s="237" t="s">
        <v>103</v>
      </c>
      <c s="237" t="s">
        <v>104</v>
      </c>
      <c s="237" t="s">
        <v>105</v>
      </c>
    </row>
    <row customHeight="1" ht="12.75">
      <c r="G26" s="237" t="s">
        <v>106</v>
      </c>
      <c s="237" t="s">
        <v>107</v>
      </c>
      <c s="237" t="s">
        <v>108</v>
      </c>
    </row>
    <row customHeight="1" ht="12.75">
      <c r="G27" s="237" t="s">
        <v>109</v>
      </c>
      <c s="237" t="s">
        <v>110</v>
      </c>
      <c s="237" t="s">
        <v>111</v>
      </c>
    </row>
  </sheetData>
  <sheetProtection autoFilter="0" sort="1" allowResizeRows="1" allowResizeColumns="1" objects="1" allowDragInsertRows="1" allowDragInsertColumns="1"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96228-BA3D-16D8-D367-1FA5DC8048AD}"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54" width="21.75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160</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42878-CF9A-25B8-5308-69B999BA4D28}" mc:Ignorable="x14ac">
  <dimension ref="A1:AA248"/>
  <sheetViews>
    <sheetView defaultGridColor="0" colorId="8" topLeftCell="A1" showGridLines="0" workbookViewId="0" showZeros="0">
      <selection activeCell="A1" sqref="A1:AA1"/>
    </sheetView>
  </sheetViews>
  <sheetFormatPr defaultColWidth="9.125" customHeight="1" defaultRowHeight="12.75"/>
  <cols>
    <col min="1" max="1" style="315" width="10.125" customWidth="1"/>
    <col min="2" max="2" style="315" width="39.875" customWidth="1"/>
    <col min="3" max="13" style="369" width="12.875" customWidth="1"/>
    <col min="14" max="14" style="369" width="10.00390625" customWidth="1"/>
    <col min="15" max="15" style="369" width="51.125" customWidth="1"/>
    <col min="16" max="23" style="369" width="12.625" customWidth="1"/>
    <col min="24" max="24" style="369" width="10.00390625" customWidth="1"/>
    <col min="25" max="25" style="369" width="36.125" customWidth="1"/>
    <col min="26" max="27" style="369" width="12.375" customWidth="1"/>
  </cols>
  <sheetData>
    <row customHeight="1" ht="33.75">
      <c s="316" t="str">
        <f>'##BASEINFO'!$B$2&amp;"度"&amp;'##BASEINFO'!$B$7&amp;"政府性基金收支及结余情况录入表"</f>
        <v>2016年度芷江侗族自治县政府性基金收支及结余情况录入表</v>
      </c>
      <c s="66"/>
      <c s="66"/>
      <c s="66"/>
      <c s="66"/>
      <c s="66"/>
      <c s="66"/>
      <c s="66"/>
      <c s="66"/>
      <c s="66"/>
      <c s="66"/>
      <c s="66"/>
      <c s="66"/>
      <c s="66"/>
      <c s="66"/>
      <c s="66"/>
      <c s="66"/>
      <c s="66"/>
      <c s="66"/>
      <c s="66"/>
      <c s="66"/>
      <c s="66"/>
      <c s="66"/>
      <c s="66"/>
      <c s="66"/>
      <c s="66"/>
      <c s="66"/>
    </row>
    <row customHeight="1" ht="17.25">
      <c s="110" t="s">
        <v>159</v>
      </c>
      <c s="110"/>
      <c s="110"/>
      <c s="110"/>
      <c s="110"/>
      <c s="110"/>
      <c s="110"/>
      <c s="110"/>
      <c s="110"/>
      <c s="110"/>
      <c s="110"/>
      <c s="110"/>
      <c s="110"/>
      <c s="110"/>
      <c s="110"/>
      <c s="110"/>
      <c s="110"/>
      <c s="110"/>
      <c s="110"/>
      <c s="110"/>
      <c s="110"/>
      <c s="110"/>
      <c s="110"/>
      <c s="110"/>
      <c s="110"/>
      <c s="110"/>
      <c s="110"/>
    </row>
    <row customHeight="1" ht="16.5">
      <c s="123" t="s">
        <v>178</v>
      </c>
      <c s="123"/>
      <c s="123"/>
      <c s="123"/>
      <c s="123"/>
      <c s="123"/>
      <c s="123"/>
      <c s="123"/>
      <c s="123"/>
      <c s="123"/>
      <c s="123"/>
      <c s="123"/>
      <c s="123"/>
      <c s="123"/>
      <c s="123"/>
      <c s="123"/>
      <c s="123"/>
      <c s="123"/>
      <c s="123"/>
      <c s="123"/>
      <c s="123"/>
      <c s="123"/>
      <c s="123"/>
      <c s="123"/>
      <c s="123"/>
      <c s="123"/>
      <c s="123"/>
    </row>
    <row customHeight="1" ht="17.25">
      <c s="92" t="s">
        <v>179</v>
      </c>
      <c s="97" t="s">
        <v>2270</v>
      </c>
      <c s="97" t="s">
        <v>181</v>
      </c>
      <c s="97" t="s">
        <v>2069</v>
      </c>
      <c s="97" t="s">
        <v>2141</v>
      </c>
      <c s="97" t="s">
        <v>2271</v>
      </c>
      <c s="97" t="s">
        <v>2152</v>
      </c>
      <c s="97" t="s">
        <v>2230</v>
      </c>
      <c s="97" t="s">
        <v>2272</v>
      </c>
      <c s="97" t="s">
        <v>2158</v>
      </c>
      <c s="97" t="s">
        <v>2171</v>
      </c>
      <c s="97" t="s">
        <v>2197</v>
      </c>
      <c s="97" t="s">
        <v>2199</v>
      </c>
      <c s="92" t="s">
        <v>179</v>
      </c>
      <c s="97" t="s">
        <v>2270</v>
      </c>
      <c s="97" t="s">
        <v>181</v>
      </c>
      <c s="97" t="s">
        <v>2273</v>
      </c>
      <c s="97" t="s">
        <v>2142</v>
      </c>
      <c s="97" t="s">
        <v>2154</v>
      </c>
      <c s="97" t="s">
        <v>2159</v>
      </c>
      <c s="97" t="s">
        <v>2172</v>
      </c>
      <c s="97" t="s">
        <v>2200</v>
      </c>
      <c s="97" t="s">
        <v>2274</v>
      </c>
      <c s="92" t="s">
        <v>179</v>
      </c>
      <c s="97" t="s">
        <v>2275</v>
      </c>
      <c s="97" t="s">
        <v>2276</v>
      </c>
      <c s="97" t="s">
        <v>2202</v>
      </c>
    </row>
    <row customHeight="1" ht="18.75">
      <c s="85"/>
      <c s="86"/>
      <c s="86"/>
      <c s="86"/>
      <c s="86"/>
      <c s="86"/>
      <c s="86"/>
      <c s="86"/>
      <c s="86"/>
      <c s="86"/>
      <c s="86"/>
      <c s="86"/>
      <c s="86"/>
      <c s="85"/>
      <c s="86"/>
      <c s="86"/>
      <c s="86"/>
      <c s="86" t="s">
        <v>2277</v>
      </c>
      <c s="86" t="s">
        <v>2154</v>
      </c>
      <c s="86" t="s">
        <v>2159</v>
      </c>
      <c s="86" t="s">
        <v>2172</v>
      </c>
      <c s="86"/>
      <c s="86"/>
      <c s="85"/>
      <c s="86"/>
      <c s="86"/>
      <c s="86"/>
    </row>
    <row customHeight="1" ht="18.75">
      <c s="73">
        <v>10301</v>
      </c>
      <c s="111" t="s">
        <v>2278</v>
      </c>
      <c s="291">
        <f>C7+C14+C22+C26+C33+C38+C43+C59+C68+C75+C79+C88+C97+C104+C113+C121+C126+C132+C140+C148+C156+C164+C173+C180+C189+C199+C208+C212+C218+C219+C220+C229+C244+C245</f>
        <v>50845</v>
      </c>
      <c s="291">
        <f>D7+D14+D22+D26+D33+D38+D43+D59+D68+D75+D79+D88+D97+D104+D113+D121+D126+D132+D140+D148+D156+D164+D173+D180+D189+D199+D208+D212+D218+D219+D220+D229+D244+D245</f>
        <v>6062</v>
      </c>
      <c s="291">
        <f>E7+E14+E22+E26+E33+E38+E43+E59+E68+E75+E79+E88+E97+E104+E113+E121+E126+E132+E140+E148+E156+E164+E173+E180+E189+E199+E208+E212+E218+E219+E220+E229+E244+E245</f>
        <v>0</v>
      </c>
      <c s="291">
        <f>F7+F14+F22+F26+F33+F38+F43+F59+F68+F75+F79+F88+F97+F104+F113+F121+F126+F132+F140+F148+F156+F164+F173+F180+F189+F199+F208+F212+F218+F219+F220+F229+F244+F245</f>
        <v>0</v>
      </c>
      <c s="340">
        <f>G7+G14+G22+G26+G33+G38+G43+G59+G68+G75+G79+G88+G97+G104+G113+G121+G126+G132+G140+G148+G156+G164+G173+G180+G189+G199+G208+G212+G218+G219+G220+G229+G244+G245</f>
        <v>11</v>
      </c>
      <c s="291">
        <f>H7+H14+H22+H26+H33+H38+H43+H59+H68+H75+H79+H88+H97+H104+H113+H121+H126+H132+H140+H148+H156+H164+H173+H180+H189+H199+H208+H212+H218+H219+H220+H229+H244+H245</f>
        <v>116</v>
      </c>
      <c s="291">
        <f>I7+I14+I22+I26+I33+I38+I43+I59+I68+I75+I79+I88+I97+I104+I113+I121+I126+I132+I140+I148+I156+I164+I173+I180+I189+I199+I208+I212+I218+I219+I220+I229+I244+I245</f>
        <v>0</v>
      </c>
      <c s="291">
        <f>J7+J14+J22+J26+J33+J38+J43+J59+J68+J75+J79+J88+J97+J104+J113+J121+J126+J132+J140+J148+J156+J164+J173+J180+J189+J199+J208+J212+J218+J219+J220+J229+J244+J245</f>
        <v>0</v>
      </c>
      <c s="340">
        <f>K7+K14+K22+K26+K33+K38+K43+K59+K68+K75+K79+K88+K97+K104+K113+K121+K126+K132+K140+K148+K156+K164+K173+K180+K189+K199+K208+K212+K218+K219+K220+K229+K244+K245</f>
        <v>53336</v>
      </c>
      <c s="340">
        <f>L7+L14+L22+L26+L33+L38+L43+L59+L68+L75+L79+L88+L97+L104+L113+L121+L126+L132+L140+L148+L156+L164+L173+L180+L189+L199+L208+L212+L218+L219+L220+L229+L244+L245</f>
        <v>0</v>
      </c>
      <c s="340">
        <f>M7+M14+M22+M26+M33+M38+M43+M59+M68+M75+M79+M88+M97+M104+M113+M121+M126+M132+M140+M148+M156+M164+M173+M180+M189+M199+M208+M212+M218+M219+M220+M229+M244+M245</f>
        <v>0</v>
      </c>
      <c s="113"/>
      <c s="111" t="s">
        <v>2279</v>
      </c>
      <c s="340">
        <f>SUM(P7,P14,P22,P26,P33,P38,P43,P59,P68,P75,P79,P88,P97,P104,P113,P121,P126,P132,P140,P148,P156,P164,P173,P180,P189,P199)+SUM(P208,P212,P218,P219,P220,P229,P244,P245)</f>
        <v>56862</v>
      </c>
      <c s="340">
        <f>SUM(Q7,Q14,Q22,Q26,Q33,Q38,Q43,Q59,Q68,Q75,Q79,Q88,Q97,Q104,Q113,Q121,Q126,Q132,Q140,Q148,Q156,Q164,Q173,Q180,Q189,Q199)+SUM(Q208,Q212,Q218,Q219,Q220,Q229,Q244,Q245)</f>
        <v>0</v>
      </c>
      <c s="340">
        <f>SUM(R7,R14,R22,R26,R33,R38,R43,R59,R68,R75,R79,R88,R97,R104,R113,R121,R126,R132,R140,R148,R156,R164,R173,R180,R189,R199)+SUM(R208,R212,R218,R219,R220,R229,R244,R245)</f>
        <v>162</v>
      </c>
      <c s="340">
        <f>SUM(S7,S14,S22,S26,S33,S38,S43,S59,S68,S75,S79,S88,S97,S104,S113,S121,S126,S132,S140,S148,S156,S164,S173,S180,S189,S199)+SUM(S208,S212,S218,S219,S220,S229,S244,S245)</f>
        <v>0</v>
      </c>
      <c s="340">
        <f>SUM(T7,T14,T22,T26,T33,T38,T43,T59,T68,T75,T79,T88,T97,T104,T113,T121,T126,T132,T140,T148,T156,T164,T173,T180,T189,T199)+SUM(T208,T212,T218,T219,T220,T229,T244,T245)</f>
        <v>53336</v>
      </c>
      <c s="340">
        <f>SUM(U7,U14,U22,U26,U33,U38,U43,U59,U68,U75,U79,U88,U97,U104,U113,U121,U126,U132,U140,U148,U156,U164,U173,U180,U189,U199)+SUM(U208,U212,U218,U219,U220,U229,U244,U245)</f>
        <v>0</v>
      </c>
      <c s="340">
        <f>SUM(V7,V14,V22,V26,V33,V38,V43,V59,V68,V75,V79,V88,V97,V104,V113,V121,V126,V132,V140,V148,V156,V164,V173,V180,V189,V199)+SUM(V208,V212,V218,V219,V220,V229,V244,V245)</f>
        <v>0</v>
      </c>
      <c s="340">
        <f>SUM(W7,W14,W22,W26,W33,W38,W43,W59,W68,W75,W79,W88,W97,W104,W113,W121,W126,W132,W140,W148,W156,W164,W173,W180,W189,W199)+SUM(W208,W212,W218,W219,W220,W229,W244,W245)</f>
        <v>0</v>
      </c>
      <c s="73">
        <v>10301</v>
      </c>
      <c s="111" t="s">
        <v>2280</v>
      </c>
      <c s="340">
        <f>Z7+Z14+Z22+Z26+Z33+Z38+Z43+Z59+Z68+Z75+Z79+Z88+Z97+Z104+Z113+Z121+Z126+Z132+Z140+Z148+Z156+Z164+Z173+Z180+Z189+Z199+Z208+Z212+Z218+Z219+Z220+Z229+Z244+Z245</f>
        <v>0</v>
      </c>
      <c s="291">
        <f>SUM(C6:M6)-SUM(P6:W6)-Z6-I6</f>
        <v>10</v>
      </c>
    </row>
    <row customHeight="1" ht="18.75">
      <c s="73">
        <v>1030166</v>
      </c>
      <c s="96" t="s">
        <v>2281</v>
      </c>
      <c s="295"/>
      <c s="319"/>
      <c s="319"/>
      <c s="295"/>
      <c s="357"/>
      <c s="295"/>
      <c s="295"/>
      <c s="295"/>
      <c s="341"/>
      <c s="341"/>
      <c s="341"/>
      <c s="113">
        <v>20610</v>
      </c>
      <c s="96" t="s">
        <v>2282</v>
      </c>
      <c s="291">
        <f>SUM(P8:P13)</f>
        <v>0</v>
      </c>
      <c s="340">
        <f>SUM(Q8:Q13)</f>
        <v>0</v>
      </c>
      <c s="340">
        <f>SUM(R8:R13)</f>
        <v>0</v>
      </c>
      <c s="291">
        <f>SUM(S8:S13)</f>
        <v>0</v>
      </c>
      <c s="291">
        <f>SUM(T8:T13)</f>
        <v>0</v>
      </c>
      <c s="340">
        <f>SUM(U8:U13)</f>
        <v>0</v>
      </c>
      <c s="340">
        <f>SUM(V8:V13)</f>
        <v>0</v>
      </c>
      <c s="340">
        <f>SUM(W8:W13)</f>
        <v>0</v>
      </c>
      <c s="73">
        <v>1030166</v>
      </c>
      <c s="96" t="s">
        <v>2283</v>
      </c>
      <c s="295"/>
      <c s="291">
        <f>SUM(C7:M7)-SUM(P7:W7)-Z7-I7</f>
        <v>0</v>
      </c>
    </row>
    <row customHeight="1" ht="18.75">
      <c s="73"/>
      <c s="96"/>
      <c s="114"/>
      <c s="157"/>
      <c s="157"/>
      <c s="114"/>
      <c s="157"/>
      <c s="157"/>
      <c s="157"/>
      <c s="157"/>
      <c s="157"/>
      <c s="157"/>
      <c s="157"/>
      <c s="113">
        <v>2061001</v>
      </c>
      <c s="73" t="s">
        <v>2284</v>
      </c>
      <c s="295"/>
      <c s="341"/>
      <c s="341"/>
      <c s="357"/>
      <c s="357"/>
      <c s="341"/>
      <c s="341"/>
      <c s="341"/>
      <c s="73"/>
      <c s="96"/>
      <c s="137"/>
      <c s="114"/>
    </row>
    <row customHeight="1" ht="18.75">
      <c s="73"/>
      <c s="96"/>
      <c s="114"/>
      <c s="157"/>
      <c s="157"/>
      <c s="114"/>
      <c s="157"/>
      <c s="157"/>
      <c s="157"/>
      <c s="157"/>
      <c s="157"/>
      <c s="157"/>
      <c s="157"/>
      <c s="113">
        <v>2061002</v>
      </c>
      <c s="73" t="s">
        <v>2285</v>
      </c>
      <c s="295"/>
      <c s="341"/>
      <c s="341"/>
      <c s="357"/>
      <c s="357"/>
      <c s="341"/>
      <c s="341"/>
      <c s="341"/>
      <c s="73"/>
      <c s="96"/>
      <c s="137"/>
      <c s="114"/>
    </row>
    <row customHeight="1" ht="18.75">
      <c s="73"/>
      <c s="96"/>
      <c s="114"/>
      <c s="157"/>
      <c s="157"/>
      <c s="114"/>
      <c s="157"/>
      <c s="157"/>
      <c s="157"/>
      <c s="157"/>
      <c s="157"/>
      <c s="157"/>
      <c s="157"/>
      <c s="113">
        <v>2061003</v>
      </c>
      <c s="73" t="s">
        <v>2286</v>
      </c>
      <c s="295"/>
      <c s="341"/>
      <c s="341"/>
      <c s="357"/>
      <c s="357"/>
      <c s="341"/>
      <c s="341"/>
      <c s="341"/>
      <c s="73"/>
      <c s="96"/>
      <c s="137"/>
      <c s="114"/>
    </row>
    <row customHeight="1" ht="18.75">
      <c s="73"/>
      <c s="96"/>
      <c s="114"/>
      <c s="157"/>
      <c s="157"/>
      <c s="114"/>
      <c s="157"/>
      <c s="157"/>
      <c s="157"/>
      <c s="157"/>
      <c s="157"/>
      <c s="157"/>
      <c s="157"/>
      <c s="113">
        <v>2061004</v>
      </c>
      <c s="73" t="s">
        <v>2287</v>
      </c>
      <c s="295"/>
      <c s="341"/>
      <c s="341"/>
      <c s="357"/>
      <c s="357"/>
      <c s="341"/>
      <c s="341"/>
      <c s="341"/>
      <c s="73"/>
      <c s="96"/>
      <c s="137"/>
      <c s="114"/>
    </row>
    <row customHeight="1" ht="18.75">
      <c s="73"/>
      <c s="96"/>
      <c s="114"/>
      <c s="157"/>
      <c s="157"/>
      <c s="114"/>
      <c s="157"/>
      <c s="157"/>
      <c s="157"/>
      <c s="157"/>
      <c s="157"/>
      <c s="157"/>
      <c s="157"/>
      <c s="113">
        <v>2061005</v>
      </c>
      <c s="73" t="s">
        <v>2288</v>
      </c>
      <c s="295"/>
      <c s="341"/>
      <c s="341"/>
      <c s="357"/>
      <c s="357"/>
      <c s="341"/>
      <c s="341"/>
      <c s="341"/>
      <c s="73"/>
      <c s="96"/>
      <c s="137"/>
      <c s="114"/>
    </row>
    <row customHeight="1" ht="18.75">
      <c s="73"/>
      <c s="96"/>
      <c s="114"/>
      <c s="157"/>
      <c s="157"/>
      <c s="114"/>
      <c s="157"/>
      <c s="157"/>
      <c s="157"/>
      <c s="157"/>
      <c s="157"/>
      <c s="157"/>
      <c s="157"/>
      <c s="113">
        <v>2061099</v>
      </c>
      <c s="73" t="s">
        <v>2289</v>
      </c>
      <c s="357"/>
      <c s="341"/>
      <c s="341"/>
      <c s="357"/>
      <c s="357"/>
      <c s="341"/>
      <c s="341"/>
      <c s="341"/>
      <c s="73"/>
      <c s="96"/>
      <c s="137"/>
      <c s="114"/>
    </row>
    <row customHeight="1" ht="18.75">
      <c s="73">
        <v>1030129</v>
      </c>
      <c s="96" t="s">
        <v>2290</v>
      </c>
      <c s="295"/>
      <c s="319">
        <v>61</v>
      </c>
      <c s="319"/>
      <c s="295"/>
      <c s="357"/>
      <c s="295"/>
      <c s="295"/>
      <c s="295"/>
      <c s="341"/>
      <c s="341"/>
      <c s="341"/>
      <c s="113"/>
      <c s="96" t="s">
        <v>2291</v>
      </c>
      <c s="291">
        <f>SUM(P15,P20,P21)</f>
        <v>61</v>
      </c>
      <c s="340">
        <f>SUM(Q15,Q20,Q21)</f>
        <v>0</v>
      </c>
      <c s="340">
        <f>SUM(R15,R20,R21)</f>
        <v>0</v>
      </c>
      <c s="291">
        <f>SUM(S15,S20,S21)</f>
        <v>0</v>
      </c>
      <c s="291">
        <f>SUM(T15,T20,T21)</f>
        <v>0</v>
      </c>
      <c s="340">
        <f>SUM(U15,U20,U21)</f>
        <v>0</v>
      </c>
      <c s="340">
        <f>SUM(V15,V20,V21)</f>
        <v>0</v>
      </c>
      <c s="340">
        <f>SUM(W15,W20,W21)</f>
        <v>0</v>
      </c>
      <c s="73">
        <v>1030129</v>
      </c>
      <c s="96" t="s">
        <v>2292</v>
      </c>
      <c s="295"/>
      <c s="291">
        <f>SUM(C14:M14)-SUM(P14:W14)-Z14-I14</f>
        <v>0</v>
      </c>
    </row>
    <row customHeight="1" ht="18.75">
      <c s="73"/>
      <c s="96"/>
      <c s="114"/>
      <c s="157"/>
      <c s="157"/>
      <c s="114"/>
      <c s="157"/>
      <c s="157"/>
      <c s="157"/>
      <c s="157"/>
      <c s="157"/>
      <c s="157"/>
      <c s="157"/>
      <c s="113">
        <v>20707</v>
      </c>
      <c s="96" t="s">
        <v>2293</v>
      </c>
      <c s="291">
        <f>SUM(P16:P19)</f>
        <v>61</v>
      </c>
      <c s="340">
        <f>SUM(Q16:Q19)</f>
        <v>0</v>
      </c>
      <c s="340">
        <f>SUM(R16:R19)</f>
        <v>0</v>
      </c>
      <c s="291">
        <f>SUM(S16:S19)</f>
        <v>0</v>
      </c>
      <c s="291">
        <f>SUM(T16:T19)</f>
        <v>0</v>
      </c>
      <c s="340">
        <f>SUM(U16:U19)</f>
        <v>0</v>
      </c>
      <c s="340">
        <f>SUM(V16:V19)</f>
        <v>0</v>
      </c>
      <c s="340">
        <f>SUM(W16:W19)</f>
        <v>0</v>
      </c>
      <c s="73"/>
      <c s="73"/>
      <c s="137"/>
      <c s="157"/>
    </row>
    <row customHeight="1" ht="18.75">
      <c s="73"/>
      <c s="96"/>
      <c s="114"/>
      <c s="157"/>
      <c s="157"/>
      <c s="114"/>
      <c s="157"/>
      <c s="157"/>
      <c s="157"/>
      <c s="157"/>
      <c s="157"/>
      <c s="157"/>
      <c s="157"/>
      <c s="113">
        <v>2070701</v>
      </c>
      <c s="73" t="s">
        <v>2294</v>
      </c>
      <c s="295">
        <v>1</v>
      </c>
      <c s="341"/>
      <c s="341"/>
      <c s="357"/>
      <c s="357"/>
      <c s="341"/>
      <c s="341"/>
      <c s="341"/>
      <c s="73"/>
      <c s="73"/>
      <c s="137"/>
      <c s="157"/>
    </row>
    <row customHeight="1" ht="18.75">
      <c s="73"/>
      <c s="73"/>
      <c s="114"/>
      <c s="157"/>
      <c s="157"/>
      <c s="114"/>
      <c s="157"/>
      <c s="157"/>
      <c s="157"/>
      <c s="157"/>
      <c s="157"/>
      <c s="157"/>
      <c s="157"/>
      <c s="113">
        <v>2070702</v>
      </c>
      <c s="73" t="s">
        <v>2295</v>
      </c>
      <c s="295">
        <v>60</v>
      </c>
      <c s="341"/>
      <c s="341"/>
      <c s="357"/>
      <c s="357"/>
      <c s="341"/>
      <c s="341"/>
      <c s="341"/>
      <c s="73"/>
      <c s="96"/>
      <c s="137"/>
      <c s="114"/>
    </row>
    <row customHeight="1" ht="18.75">
      <c s="73"/>
      <c s="73"/>
      <c s="114"/>
      <c s="157"/>
      <c s="157"/>
      <c s="114"/>
      <c s="157"/>
      <c s="157"/>
      <c s="157"/>
      <c s="157"/>
      <c s="157"/>
      <c s="157"/>
      <c s="157"/>
      <c s="113">
        <v>2070703</v>
      </c>
      <c s="73" t="s">
        <v>2296</v>
      </c>
      <c s="295"/>
      <c s="341"/>
      <c s="341"/>
      <c s="357"/>
      <c s="357"/>
      <c s="341"/>
      <c s="341"/>
      <c s="341"/>
      <c s="73"/>
      <c s="96"/>
      <c s="137"/>
      <c s="114"/>
    </row>
    <row customHeight="1" ht="18.75">
      <c s="73"/>
      <c s="73"/>
      <c s="114"/>
      <c s="157"/>
      <c s="157"/>
      <c s="114"/>
      <c s="157"/>
      <c s="157"/>
      <c s="157"/>
      <c s="157"/>
      <c s="157"/>
      <c s="157"/>
      <c s="157"/>
      <c s="113">
        <v>2070799</v>
      </c>
      <c s="73" t="s">
        <v>2297</v>
      </c>
      <c s="295"/>
      <c s="341"/>
      <c s="341"/>
      <c s="357"/>
      <c s="357"/>
      <c s="341"/>
      <c s="341"/>
      <c s="341"/>
      <c s="73"/>
      <c s="96"/>
      <c s="137"/>
      <c s="114"/>
    </row>
    <row customHeight="1" ht="18.75">
      <c s="73"/>
      <c s="73"/>
      <c s="114"/>
      <c s="157"/>
      <c s="157"/>
      <c s="114"/>
      <c s="157"/>
      <c s="157"/>
      <c s="157"/>
      <c s="157"/>
      <c s="157"/>
      <c s="157"/>
      <c s="157"/>
      <c s="113">
        <v>2320405</v>
      </c>
      <c s="96" t="s">
        <v>2298</v>
      </c>
      <c s="295"/>
      <c s="341"/>
      <c s="341"/>
      <c s="357"/>
      <c s="357"/>
      <c s="341"/>
      <c s="341"/>
      <c s="341"/>
      <c s="73"/>
      <c s="96"/>
      <c s="137"/>
      <c s="114"/>
    </row>
    <row customHeight="1" ht="18.75">
      <c s="73"/>
      <c s="73"/>
      <c s="114"/>
      <c s="157"/>
      <c s="157"/>
      <c s="114"/>
      <c s="157"/>
      <c s="157"/>
      <c s="157"/>
      <c s="157"/>
      <c s="157"/>
      <c s="157"/>
      <c s="157"/>
      <c s="113">
        <v>2330405</v>
      </c>
      <c s="96" t="s">
        <v>2299</v>
      </c>
      <c s="357"/>
      <c s="341"/>
      <c s="341"/>
      <c s="357"/>
      <c s="357"/>
      <c s="341"/>
      <c s="341"/>
      <c s="341"/>
      <c s="73"/>
      <c s="96"/>
      <c s="137"/>
      <c s="114"/>
    </row>
    <row customHeight="1" ht="18.75">
      <c s="73">
        <v>1030149</v>
      </c>
      <c s="96" t="s">
        <v>2300</v>
      </c>
      <c s="295"/>
      <c s="319">
        <v>1626</v>
      </c>
      <c s="319"/>
      <c s="295"/>
      <c s="357"/>
      <c s="295"/>
      <c s="295"/>
      <c s="295"/>
      <c s="341"/>
      <c s="341"/>
      <c s="341"/>
      <c s="113">
        <v>20822</v>
      </c>
      <c s="96" t="s">
        <v>2301</v>
      </c>
      <c s="291">
        <f>SUM(P23:P25)</f>
        <v>1626</v>
      </c>
      <c s="340">
        <f>SUM(Q23:Q25)</f>
        <v>0</v>
      </c>
      <c s="340">
        <f>SUM(R23:R25)</f>
        <v>0</v>
      </c>
      <c s="291">
        <f>SUM(S23:S25)</f>
        <v>0</v>
      </c>
      <c s="291">
        <f>SUM(T23:T25)</f>
        <v>0</v>
      </c>
      <c s="340">
        <f>SUM(U23:U25)</f>
        <v>0</v>
      </c>
      <c s="340">
        <f>SUM(V23:V25)</f>
        <v>0</v>
      </c>
      <c s="340">
        <f>SUM(W23:W25)</f>
        <v>0</v>
      </c>
      <c s="73">
        <v>1030149</v>
      </c>
      <c s="96" t="s">
        <v>2302</v>
      </c>
      <c s="295"/>
      <c s="291">
        <f>SUM(C22:M22)-SUM(P22:W22)-Z22-I22</f>
        <v>0</v>
      </c>
    </row>
    <row customHeight="1" ht="18.75">
      <c s="73"/>
      <c s="96"/>
      <c s="114"/>
      <c s="157"/>
      <c s="157"/>
      <c s="114"/>
      <c s="157"/>
      <c s="157"/>
      <c s="157"/>
      <c s="157"/>
      <c s="157"/>
      <c s="157"/>
      <c s="157"/>
      <c s="113">
        <v>2082201</v>
      </c>
      <c s="73" t="s">
        <v>2303</v>
      </c>
      <c s="295">
        <v>1029</v>
      </c>
      <c s="341"/>
      <c s="341"/>
      <c s="357"/>
      <c s="357"/>
      <c s="341"/>
      <c s="341"/>
      <c s="341"/>
      <c s="73"/>
      <c s="96"/>
      <c s="137"/>
      <c s="114"/>
    </row>
    <row customHeight="1" ht="18.75">
      <c s="73"/>
      <c s="96"/>
      <c s="114"/>
      <c s="157"/>
      <c s="157"/>
      <c s="114"/>
      <c s="157"/>
      <c s="157"/>
      <c s="157"/>
      <c s="157"/>
      <c s="157"/>
      <c s="157"/>
      <c s="157"/>
      <c s="113">
        <v>2082202</v>
      </c>
      <c s="73" t="s">
        <v>2304</v>
      </c>
      <c s="295">
        <v>580</v>
      </c>
      <c s="341"/>
      <c s="341"/>
      <c s="357"/>
      <c s="357"/>
      <c s="341"/>
      <c s="341"/>
      <c s="341"/>
      <c s="73"/>
      <c s="96"/>
      <c s="137"/>
      <c s="114"/>
    </row>
    <row customHeight="1" ht="18.75">
      <c s="73"/>
      <c s="96"/>
      <c s="114"/>
      <c s="157"/>
      <c s="157"/>
      <c s="114"/>
      <c s="157"/>
      <c s="157"/>
      <c s="157"/>
      <c s="157"/>
      <c s="157"/>
      <c s="157"/>
      <c s="157"/>
      <c s="113">
        <v>2082299</v>
      </c>
      <c s="73" t="s">
        <v>2305</v>
      </c>
      <c s="357">
        <v>17</v>
      </c>
      <c s="341"/>
      <c s="341"/>
      <c s="357"/>
      <c s="357"/>
      <c s="341"/>
      <c s="341"/>
      <c s="341"/>
      <c s="73"/>
      <c s="96"/>
      <c s="137"/>
      <c s="114"/>
    </row>
    <row customHeight="1" ht="18.75">
      <c s="73">
        <v>1030157</v>
      </c>
      <c s="96" t="s">
        <v>2306</v>
      </c>
      <c s="295"/>
      <c s="319">
        <v>101</v>
      </c>
      <c s="319"/>
      <c s="295"/>
      <c s="357"/>
      <c s="295"/>
      <c s="295"/>
      <c s="295"/>
      <c s="341"/>
      <c s="341"/>
      <c s="341"/>
      <c s="113"/>
      <c s="96" t="s">
        <v>2307</v>
      </c>
      <c s="291">
        <f>SUM(P27,P31,P32)</f>
        <v>101</v>
      </c>
      <c s="340">
        <f>SUM(Q27,Q31,Q32)</f>
        <v>0</v>
      </c>
      <c s="340">
        <f>SUM(R27,R31,R32)</f>
        <v>0</v>
      </c>
      <c s="291">
        <f>SUM(S27,S31,S32)</f>
        <v>0</v>
      </c>
      <c s="291">
        <f>SUM(T27,T31,T32)</f>
        <v>0</v>
      </c>
      <c s="340">
        <f>SUM(U27,U31,U32)</f>
        <v>0</v>
      </c>
      <c s="340">
        <f>SUM(V27,V31,V32)</f>
        <v>0</v>
      </c>
      <c s="340">
        <f>SUM(W27,W31,W32)</f>
        <v>0</v>
      </c>
      <c s="73">
        <v>1030157</v>
      </c>
      <c s="96" t="s">
        <v>2308</v>
      </c>
      <c s="295"/>
      <c s="291">
        <f>SUM(C26:M26)-SUM(P26:W26)-Z26-I26</f>
        <v>0</v>
      </c>
    </row>
    <row customHeight="1" ht="18.75">
      <c s="73"/>
      <c s="96"/>
      <c s="114"/>
      <c s="157"/>
      <c s="157"/>
      <c s="114"/>
      <c s="157"/>
      <c s="157"/>
      <c s="157"/>
      <c s="157"/>
      <c s="157"/>
      <c s="157"/>
      <c s="157"/>
      <c s="113">
        <v>20823</v>
      </c>
      <c s="96" t="s">
        <v>2309</v>
      </c>
      <c s="291">
        <f>SUM(P28:P30)</f>
        <v>101</v>
      </c>
      <c s="340">
        <f>SUM(Q28:Q30)</f>
        <v>0</v>
      </c>
      <c s="340">
        <f>SUM(R28:R30)</f>
        <v>0</v>
      </c>
      <c s="291">
        <f>SUM(S28:S30)</f>
        <v>0</v>
      </c>
      <c s="291">
        <f>SUM(T28:T30)</f>
        <v>0</v>
      </c>
      <c s="340">
        <f>SUM(U28:U30)</f>
        <v>0</v>
      </c>
      <c s="340">
        <f>SUM(V28:V30)</f>
        <v>0</v>
      </c>
      <c s="340">
        <f>SUM(W28:W30)</f>
        <v>0</v>
      </c>
      <c s="73"/>
      <c s="96"/>
      <c s="137"/>
      <c s="114"/>
    </row>
    <row customHeight="1" ht="18.75">
      <c s="73"/>
      <c s="96"/>
      <c s="114"/>
      <c s="157"/>
      <c s="157"/>
      <c s="114"/>
      <c s="157"/>
      <c s="157"/>
      <c s="157"/>
      <c s="157"/>
      <c s="157"/>
      <c s="157"/>
      <c s="157"/>
      <c s="113">
        <v>2082301</v>
      </c>
      <c s="73" t="s">
        <v>2310</v>
      </c>
      <c s="295"/>
      <c s="341"/>
      <c s="341"/>
      <c s="357"/>
      <c s="357"/>
      <c s="341"/>
      <c s="341"/>
      <c s="341"/>
      <c s="73"/>
      <c s="96"/>
      <c s="137"/>
      <c s="114"/>
    </row>
    <row customHeight="1" ht="18.75">
      <c s="73"/>
      <c s="96"/>
      <c s="114"/>
      <c s="157"/>
      <c s="157"/>
      <c s="114"/>
      <c s="157"/>
      <c s="157"/>
      <c s="157"/>
      <c s="157"/>
      <c s="157"/>
      <c s="157"/>
      <c s="157"/>
      <c s="113">
        <v>2082302</v>
      </c>
      <c s="73" t="s">
        <v>2311</v>
      </c>
      <c s="295">
        <v>101</v>
      </c>
      <c s="341"/>
      <c s="341"/>
      <c s="357"/>
      <c s="357"/>
      <c s="341"/>
      <c s="341"/>
      <c s="341"/>
      <c s="73"/>
      <c s="96"/>
      <c s="137"/>
      <c s="114"/>
    </row>
    <row customHeight="1" ht="18.75">
      <c s="73"/>
      <c s="96"/>
      <c s="114"/>
      <c s="157"/>
      <c s="157"/>
      <c s="114"/>
      <c s="157"/>
      <c s="157"/>
      <c s="157"/>
      <c s="157"/>
      <c s="157"/>
      <c s="157"/>
      <c s="157"/>
      <c s="113">
        <v>2082399</v>
      </c>
      <c s="73" t="s">
        <v>2312</v>
      </c>
      <c s="295"/>
      <c s="341"/>
      <c s="341"/>
      <c s="357"/>
      <c s="357"/>
      <c s="341"/>
      <c s="341"/>
      <c s="341"/>
      <c s="73"/>
      <c s="96"/>
      <c s="137"/>
      <c s="114"/>
    </row>
    <row customHeight="1" ht="18.75">
      <c s="73"/>
      <c s="96"/>
      <c s="114"/>
      <c s="157"/>
      <c s="157"/>
      <c s="114"/>
      <c s="157"/>
      <c s="157"/>
      <c s="157"/>
      <c s="157"/>
      <c s="157"/>
      <c s="157"/>
      <c s="157"/>
      <c s="113">
        <v>2320417</v>
      </c>
      <c s="96" t="s">
        <v>2313</v>
      </c>
      <c s="295"/>
      <c s="341"/>
      <c s="341"/>
      <c s="357"/>
      <c s="357"/>
      <c s="341"/>
      <c s="341"/>
      <c s="341"/>
      <c s="73"/>
      <c s="96"/>
      <c s="137"/>
      <c s="114"/>
    </row>
    <row customHeight="1" ht="18.75">
      <c s="73"/>
      <c s="96"/>
      <c s="114"/>
      <c s="157"/>
      <c s="157"/>
      <c s="114"/>
      <c s="157"/>
      <c s="157"/>
      <c s="157"/>
      <c s="157"/>
      <c s="157"/>
      <c s="157"/>
      <c s="157"/>
      <c s="113">
        <v>2330417</v>
      </c>
      <c s="96" t="s">
        <v>2314</v>
      </c>
      <c s="357"/>
      <c s="341"/>
      <c s="341"/>
      <c s="357"/>
      <c s="357"/>
      <c s="341"/>
      <c s="341"/>
      <c s="341"/>
      <c s="73"/>
      <c s="96"/>
      <c s="137"/>
      <c s="114"/>
    </row>
    <row customHeight="1" ht="18.75">
      <c s="73">
        <v>1030168</v>
      </c>
      <c s="96" t="s">
        <v>2315</v>
      </c>
      <c s="295"/>
      <c s="319"/>
      <c s="319"/>
      <c s="295"/>
      <c s="357"/>
      <c s="295"/>
      <c s="295"/>
      <c s="295"/>
      <c s="341"/>
      <c s="341"/>
      <c s="341"/>
      <c s="113">
        <v>21160</v>
      </c>
      <c s="96" t="s">
        <v>2316</v>
      </c>
      <c s="291">
        <f>SUM(P34:P37)</f>
        <v>0</v>
      </c>
      <c s="340">
        <f>SUM(Q34:Q37)</f>
        <v>0</v>
      </c>
      <c s="340">
        <f>SUM(R34:R37)</f>
        <v>0</v>
      </c>
      <c s="291">
        <f>SUM(S34:S37)</f>
        <v>0</v>
      </c>
      <c s="291">
        <f>SUM(T34:T37)</f>
        <v>0</v>
      </c>
      <c s="340">
        <f>SUM(U34:U37)</f>
        <v>0</v>
      </c>
      <c s="340">
        <f>SUM(V34:V37)</f>
        <v>0</v>
      </c>
      <c s="340">
        <f>SUM(W34:W37)</f>
        <v>0</v>
      </c>
      <c s="73">
        <v>1030168</v>
      </c>
      <c s="96" t="s">
        <v>2317</v>
      </c>
      <c s="295"/>
      <c s="291">
        <f>SUM(C33:M33)-SUM(P33:W33)-Z33-I33</f>
        <v>0</v>
      </c>
    </row>
    <row customHeight="1" ht="18.75">
      <c s="73"/>
      <c s="96"/>
      <c s="157"/>
      <c s="157"/>
      <c s="157"/>
      <c s="137"/>
      <c s="157"/>
      <c s="157"/>
      <c s="157"/>
      <c s="157"/>
      <c s="157"/>
      <c s="157"/>
      <c s="157"/>
      <c s="113">
        <v>2116001</v>
      </c>
      <c s="73" t="s">
        <v>2318</v>
      </c>
      <c s="295"/>
      <c s="341"/>
      <c s="341"/>
      <c s="357"/>
      <c s="357"/>
      <c s="341"/>
      <c s="341"/>
      <c s="341"/>
      <c s="73"/>
      <c s="96"/>
      <c s="137"/>
      <c s="157"/>
    </row>
    <row customHeight="1" ht="18.75">
      <c s="73"/>
      <c s="96"/>
      <c s="157"/>
      <c s="157"/>
      <c s="157"/>
      <c s="137"/>
      <c s="157"/>
      <c s="157"/>
      <c s="157"/>
      <c s="157"/>
      <c s="157"/>
      <c s="157"/>
      <c s="157"/>
      <c s="113">
        <v>2116002</v>
      </c>
      <c s="73" t="s">
        <v>2319</v>
      </c>
      <c s="295"/>
      <c s="341"/>
      <c s="341"/>
      <c s="357"/>
      <c s="357"/>
      <c s="341"/>
      <c s="341"/>
      <c s="341"/>
      <c s="73"/>
      <c s="96"/>
      <c s="137"/>
      <c s="157"/>
    </row>
    <row customHeight="1" ht="18.75">
      <c s="73"/>
      <c s="96"/>
      <c s="157"/>
      <c s="157"/>
      <c s="157"/>
      <c s="137"/>
      <c s="157"/>
      <c s="157"/>
      <c s="157"/>
      <c s="157"/>
      <c s="157"/>
      <c s="157"/>
      <c s="157"/>
      <c s="113">
        <v>2116003</v>
      </c>
      <c s="73" t="s">
        <v>2320</v>
      </c>
      <c s="295"/>
      <c s="341"/>
      <c s="341"/>
      <c s="357"/>
      <c s="357"/>
      <c s="341"/>
      <c s="341"/>
      <c s="341"/>
      <c s="73"/>
      <c s="96"/>
      <c s="137"/>
      <c s="157"/>
    </row>
    <row customHeight="1" ht="18.75">
      <c s="73"/>
      <c s="96"/>
      <c s="114"/>
      <c s="157"/>
      <c s="157"/>
      <c s="114"/>
      <c s="157"/>
      <c s="157"/>
      <c s="157"/>
      <c s="157"/>
      <c s="157"/>
      <c s="157"/>
      <c s="157"/>
      <c s="113">
        <v>2116099</v>
      </c>
      <c s="73" t="s">
        <v>2321</v>
      </c>
      <c s="357"/>
      <c s="341"/>
      <c s="341"/>
      <c s="357"/>
      <c s="357"/>
      <c s="341"/>
      <c s="341"/>
      <c s="341"/>
      <c s="73"/>
      <c s="96"/>
      <c s="137"/>
      <c s="157"/>
    </row>
    <row customHeight="1" ht="18.75">
      <c s="73">
        <v>1030175</v>
      </c>
      <c s="96" t="s">
        <v>2322</v>
      </c>
      <c s="291">
        <f>C39+C40</f>
        <v>0</v>
      </c>
      <c s="291">
        <f>D39+D40</f>
        <v>0</v>
      </c>
      <c s="291">
        <f>E39+E40</f>
        <v>0</v>
      </c>
      <c s="291">
        <f>F39+F40</f>
        <v>0</v>
      </c>
      <c s="340">
        <f>G39+G40</f>
        <v>0</v>
      </c>
      <c s="291">
        <f>H39+H40</f>
        <v>0</v>
      </c>
      <c s="291">
        <f>I39+I40</f>
        <v>0</v>
      </c>
      <c s="291">
        <f>J39+J40</f>
        <v>0</v>
      </c>
      <c s="340">
        <f>K39+K40</f>
        <v>0</v>
      </c>
      <c s="340">
        <f>L39+L40</f>
        <v>0</v>
      </c>
      <c s="340">
        <f>M39+M40</f>
        <v>0</v>
      </c>
      <c s="113">
        <v>21161</v>
      </c>
      <c s="96" t="s">
        <v>2323</v>
      </c>
      <c s="291">
        <f>SUM(P39:P42)</f>
        <v>0</v>
      </c>
      <c s="340">
        <f>SUM(Q39:Q42)</f>
        <v>0</v>
      </c>
      <c s="340">
        <f>SUM(R39:R42)</f>
        <v>0</v>
      </c>
      <c s="291">
        <f>SUM(S39:S42)</f>
        <v>0</v>
      </c>
      <c s="291">
        <f>SUM(T39:T42)</f>
        <v>0</v>
      </c>
      <c s="340">
        <f>SUM(U39:U42)</f>
        <v>0</v>
      </c>
      <c s="340">
        <f>SUM(V39:V42)</f>
        <v>0</v>
      </c>
      <c s="340">
        <f>SUM(W39:W42)</f>
        <v>0</v>
      </c>
      <c s="73">
        <v>1030175</v>
      </c>
      <c s="96" t="s">
        <v>2324</v>
      </c>
      <c s="291">
        <f>Z39+Z40</f>
        <v>0</v>
      </c>
      <c s="291">
        <f>SUM(C38:M38)-SUM(P38:W38)-Z38-I38</f>
        <v>0</v>
      </c>
    </row>
    <row customHeight="1" ht="18.75">
      <c s="73">
        <v>103017501</v>
      </c>
      <c s="73" t="s">
        <v>2325</v>
      </c>
      <c s="295"/>
      <c s="319"/>
      <c s="319"/>
      <c s="295"/>
      <c s="357"/>
      <c s="295"/>
      <c s="295"/>
      <c s="295"/>
      <c s="341"/>
      <c s="341"/>
      <c s="341"/>
      <c s="113">
        <v>2116101</v>
      </c>
      <c s="73" t="s">
        <v>2326</v>
      </c>
      <c s="295"/>
      <c s="341"/>
      <c s="341"/>
      <c s="357"/>
      <c s="357"/>
      <c s="341"/>
      <c s="341"/>
      <c s="341"/>
      <c s="73">
        <v>103017501</v>
      </c>
      <c s="73" t="s">
        <v>2327</v>
      </c>
      <c s="295"/>
      <c s="295"/>
    </row>
    <row customHeight="1" ht="18.75">
      <c s="73">
        <v>103017502</v>
      </c>
      <c s="73" t="s">
        <v>2328</v>
      </c>
      <c s="295"/>
      <c s="319"/>
      <c s="319"/>
      <c s="295"/>
      <c s="357"/>
      <c s="295"/>
      <c s="295"/>
      <c s="295"/>
      <c s="341"/>
      <c s="341"/>
      <c s="341"/>
      <c s="113">
        <v>2116102</v>
      </c>
      <c s="73" t="s">
        <v>2329</v>
      </c>
      <c s="295"/>
      <c s="341"/>
      <c s="341"/>
      <c s="357"/>
      <c s="357"/>
      <c s="341"/>
      <c s="341"/>
      <c s="341"/>
      <c s="73">
        <v>103017502</v>
      </c>
      <c s="73" t="s">
        <v>2330</v>
      </c>
      <c s="295"/>
      <c s="295"/>
    </row>
    <row customHeight="1" ht="18.75">
      <c s="73"/>
      <c s="73"/>
      <c s="114"/>
      <c s="157"/>
      <c s="157"/>
      <c s="114"/>
      <c s="157"/>
      <c s="157"/>
      <c s="157"/>
      <c s="157"/>
      <c s="157"/>
      <c s="157"/>
      <c s="157"/>
      <c s="113">
        <v>2116103</v>
      </c>
      <c s="73" t="s">
        <v>2331</v>
      </c>
      <c s="295"/>
      <c s="341"/>
      <c s="341"/>
      <c s="357"/>
      <c s="357"/>
      <c s="341"/>
      <c s="341"/>
      <c s="341"/>
      <c s="73"/>
      <c s="73"/>
      <c s="137"/>
      <c s="114"/>
    </row>
    <row customHeight="1" ht="18.75">
      <c s="73"/>
      <c s="73"/>
      <c s="114"/>
      <c s="157"/>
      <c s="157"/>
      <c s="114"/>
      <c s="157"/>
      <c s="157"/>
      <c s="157"/>
      <c s="157"/>
      <c s="157"/>
      <c s="157"/>
      <c s="157"/>
      <c s="113">
        <v>2116104</v>
      </c>
      <c s="73" t="s">
        <v>2332</v>
      </c>
      <c s="357"/>
      <c s="341"/>
      <c s="341"/>
      <c s="357"/>
      <c s="357"/>
      <c s="341"/>
      <c s="341"/>
      <c s="341"/>
      <c s="73"/>
      <c s="73"/>
      <c s="137"/>
      <c s="114"/>
    </row>
    <row customHeight="1" ht="18.75">
      <c s="73">
        <v>1030148</v>
      </c>
      <c s="96" t="s">
        <v>2333</v>
      </c>
      <c s="291">
        <f>SUM(C44:C48)</f>
        <v>49902</v>
      </c>
      <c s="291">
        <f>SUM(D44:D48)</f>
        <v>10</v>
      </c>
      <c s="291">
        <f>SUM(E44:E48)</f>
        <v>0</v>
      </c>
      <c s="291">
        <f>SUM(F44:F48)</f>
        <v>0</v>
      </c>
      <c s="340">
        <f>SUM(G44:G48)</f>
        <v>0</v>
      </c>
      <c s="291">
        <f>SUM(H44:H48)</f>
        <v>51</v>
      </c>
      <c s="291">
        <f>SUM(I44:I48)</f>
        <v>0</v>
      </c>
      <c s="291">
        <f>SUM(J44:J48)</f>
        <v>0</v>
      </c>
      <c s="340">
        <f>SUM(K44:K48)</f>
        <v>53336</v>
      </c>
      <c s="340">
        <f>SUM(L44:L48)</f>
        <v>0</v>
      </c>
      <c s="340">
        <f>SUM(M44:M48)</f>
        <v>0</v>
      </c>
      <c s="113"/>
      <c s="96" t="s">
        <v>2334</v>
      </c>
      <c s="291">
        <f>SUM(P44,P57,P58)</f>
        <v>49866</v>
      </c>
      <c s="340">
        <f>SUM(Q44,Q57,Q58)</f>
        <v>0</v>
      </c>
      <c s="340">
        <f>SUM(R44,R57,R58)</f>
        <v>97</v>
      </c>
      <c s="291">
        <f>SUM(S44,S57,S58)</f>
        <v>0</v>
      </c>
      <c s="291">
        <f>SUM(T44,T57,T58)</f>
        <v>53336</v>
      </c>
      <c s="340">
        <f>SUM(U44,U57,U58)</f>
        <v>0</v>
      </c>
      <c s="340">
        <f>SUM(V44,V57,V58)</f>
        <v>0</v>
      </c>
      <c s="340">
        <f>SUM(W44,W57,W58)</f>
        <v>0</v>
      </c>
      <c s="73">
        <v>1030148</v>
      </c>
      <c s="96" t="s">
        <v>2335</v>
      </c>
      <c s="291">
        <f>SUM(Z44:Z48)</f>
        <v>0</v>
      </c>
      <c s="291">
        <f>SUM(C43:M43)-SUM(P43:W43)-Z43-I43</f>
        <v>0</v>
      </c>
    </row>
    <row customHeight="1" ht="18.75">
      <c s="73">
        <v>103014801</v>
      </c>
      <c s="73" t="s">
        <v>2336</v>
      </c>
      <c s="295">
        <v>36581</v>
      </c>
      <c s="319"/>
      <c s="319"/>
      <c s="295"/>
      <c s="357"/>
      <c s="295">
        <v>51</v>
      </c>
      <c s="295"/>
      <c s="295"/>
      <c s="341">
        <v>52373</v>
      </c>
      <c s="341"/>
      <c s="341"/>
      <c s="113">
        <v>21208</v>
      </c>
      <c s="96" t="s">
        <v>2337</v>
      </c>
      <c s="291">
        <f>SUM(P45:P56)</f>
        <v>49866</v>
      </c>
      <c s="340">
        <f>SUM(Q45:Q56)</f>
        <v>0</v>
      </c>
      <c s="340">
        <f>SUM(R45:R56)</f>
        <v>46</v>
      </c>
      <c s="291">
        <f>SUM(S45:S56)</f>
        <v>0</v>
      </c>
      <c s="291">
        <f>SUM(T45:T56)</f>
        <v>53336</v>
      </c>
      <c s="340">
        <f>SUM(U45:U56)</f>
        <v>0</v>
      </c>
      <c s="340">
        <f>SUM(V45:V56)</f>
        <v>0</v>
      </c>
      <c s="340">
        <f>SUM(W45:W56)</f>
        <v>0</v>
      </c>
      <c s="73">
        <v>103014801</v>
      </c>
      <c s="73" t="s">
        <v>2338</v>
      </c>
      <c s="295"/>
      <c s="295"/>
    </row>
    <row customHeight="1" ht="18.75">
      <c s="73">
        <v>103014802</v>
      </c>
      <c s="73" t="s">
        <v>2339</v>
      </c>
      <c s="295">
        <v>1212</v>
      </c>
      <c s="319"/>
      <c s="319"/>
      <c s="295"/>
      <c s="357"/>
      <c s="295"/>
      <c s="295"/>
      <c s="295"/>
      <c s="341"/>
      <c s="341"/>
      <c s="341"/>
      <c s="113">
        <v>2120801</v>
      </c>
      <c s="73" t="s">
        <v>2340</v>
      </c>
      <c s="295"/>
      <c s="341"/>
      <c s="341"/>
      <c s="357"/>
      <c s="357"/>
      <c s="341"/>
      <c s="341"/>
      <c s="341"/>
      <c s="73">
        <v>103014802</v>
      </c>
      <c s="73" t="s">
        <v>2339</v>
      </c>
      <c s="295"/>
      <c s="295"/>
    </row>
    <row customHeight="1" ht="18.75">
      <c s="73">
        <v>103014803</v>
      </c>
      <c s="73" t="s">
        <v>2341</v>
      </c>
      <c s="295">
        <v>12053</v>
      </c>
      <c s="319"/>
      <c s="319"/>
      <c s="295"/>
      <c s="357"/>
      <c s="295"/>
      <c s="295"/>
      <c s="295"/>
      <c s="341"/>
      <c s="341"/>
      <c s="341"/>
      <c s="113">
        <v>2120802</v>
      </c>
      <c s="73" t="s">
        <v>2342</v>
      </c>
      <c s="295"/>
      <c s="341"/>
      <c s="341"/>
      <c s="357"/>
      <c s="357"/>
      <c s="341"/>
      <c s="341"/>
      <c s="341"/>
      <c s="73">
        <v>103014803</v>
      </c>
      <c s="73" t="s">
        <v>2343</v>
      </c>
      <c s="295"/>
      <c s="295"/>
    </row>
    <row customHeight="1" ht="18.75">
      <c s="73">
        <v>103014898</v>
      </c>
      <c s="73" t="s">
        <v>2344</v>
      </c>
      <c s="295"/>
      <c s="319"/>
      <c s="319"/>
      <c s="295"/>
      <c s="357"/>
      <c s="295"/>
      <c s="295"/>
      <c s="295"/>
      <c s="341">
        <v>963</v>
      </c>
      <c s="341"/>
      <c s="341"/>
      <c s="113">
        <v>2120803</v>
      </c>
      <c s="73" t="s">
        <v>2345</v>
      </c>
      <c s="295">
        <v>47840</v>
      </c>
      <c s="341"/>
      <c s="341"/>
      <c s="357"/>
      <c s="357">
        <v>53336</v>
      </c>
      <c s="341"/>
      <c s="341"/>
      <c s="341"/>
      <c s="73">
        <v>103014898</v>
      </c>
      <c s="73" t="s">
        <v>2344</v>
      </c>
      <c s="295"/>
      <c s="295"/>
    </row>
    <row customHeight="1" ht="18.75">
      <c s="73">
        <v>103014899</v>
      </c>
      <c s="73" t="s">
        <v>2346</v>
      </c>
      <c s="295">
        <v>56</v>
      </c>
      <c s="319">
        <v>10</v>
      </c>
      <c s="319"/>
      <c s="295"/>
      <c s="357"/>
      <c s="295"/>
      <c s="295"/>
      <c s="295"/>
      <c s="341"/>
      <c s="341"/>
      <c s="341"/>
      <c s="113">
        <v>2120804</v>
      </c>
      <c s="73" t="s">
        <v>2347</v>
      </c>
      <c s="295">
        <v>6</v>
      </c>
      <c s="341"/>
      <c s="341"/>
      <c s="357"/>
      <c s="357"/>
      <c s="341"/>
      <c s="341"/>
      <c s="341"/>
      <c s="73">
        <v>103014899</v>
      </c>
      <c s="73" t="s">
        <v>2348</v>
      </c>
      <c s="295"/>
      <c s="295"/>
    </row>
    <row customHeight="1" ht="18.75">
      <c s="73"/>
      <c s="73"/>
      <c s="114"/>
      <c s="157"/>
      <c s="157"/>
      <c s="114"/>
      <c s="157"/>
      <c s="157"/>
      <c s="157"/>
      <c s="157"/>
      <c s="157"/>
      <c s="157"/>
      <c s="157"/>
      <c s="113">
        <v>2120805</v>
      </c>
      <c s="73" t="s">
        <v>2349</v>
      </c>
      <c s="295"/>
      <c s="341"/>
      <c s="341"/>
      <c s="357"/>
      <c s="357"/>
      <c s="341"/>
      <c s="341"/>
      <c s="341"/>
      <c s="73"/>
      <c s="73"/>
      <c s="137"/>
      <c s="114"/>
    </row>
    <row customHeight="1" ht="18.75">
      <c s="73"/>
      <c s="73"/>
      <c s="114"/>
      <c s="157"/>
      <c s="157"/>
      <c s="114"/>
      <c s="157"/>
      <c s="157"/>
      <c s="157"/>
      <c s="157"/>
      <c s="157"/>
      <c s="157"/>
      <c s="157"/>
      <c s="113">
        <v>2120806</v>
      </c>
      <c s="73" t="s">
        <v>2350</v>
      </c>
      <c s="295"/>
      <c s="341"/>
      <c s="341"/>
      <c s="357"/>
      <c s="357"/>
      <c s="341"/>
      <c s="341"/>
      <c s="341"/>
      <c s="73"/>
      <c s="73"/>
      <c s="137"/>
      <c s="114"/>
    </row>
    <row customHeight="1" ht="18.75">
      <c s="73"/>
      <c s="73"/>
      <c s="114"/>
      <c s="157"/>
      <c s="157"/>
      <c s="114"/>
      <c s="157"/>
      <c s="157"/>
      <c s="157"/>
      <c s="157"/>
      <c s="157"/>
      <c s="157"/>
      <c s="157"/>
      <c s="113">
        <v>2120807</v>
      </c>
      <c s="73" t="s">
        <v>2351</v>
      </c>
      <c s="295">
        <v>1960</v>
      </c>
      <c s="341"/>
      <c s="341"/>
      <c s="357"/>
      <c s="357"/>
      <c s="341"/>
      <c s="341"/>
      <c s="341"/>
      <c s="73"/>
      <c s="73"/>
      <c s="137"/>
      <c s="114"/>
    </row>
    <row customHeight="1" ht="18.75">
      <c s="73"/>
      <c s="73"/>
      <c s="114"/>
      <c s="157"/>
      <c s="157"/>
      <c s="114"/>
      <c s="157"/>
      <c s="157"/>
      <c s="157"/>
      <c s="157"/>
      <c s="157"/>
      <c s="157"/>
      <c s="157"/>
      <c s="113">
        <v>2120809</v>
      </c>
      <c s="73" t="s">
        <v>2352</v>
      </c>
      <c s="295"/>
      <c s="341"/>
      <c s="341"/>
      <c s="357"/>
      <c s="357"/>
      <c s="341"/>
      <c s="341"/>
      <c s="341"/>
      <c s="73"/>
      <c s="73"/>
      <c s="137"/>
      <c s="114"/>
    </row>
    <row customHeight="1" ht="18.75">
      <c s="73"/>
      <c s="73"/>
      <c s="114"/>
      <c s="157"/>
      <c s="157"/>
      <c s="114"/>
      <c s="157"/>
      <c s="157"/>
      <c s="157"/>
      <c s="157"/>
      <c s="157"/>
      <c s="157"/>
      <c s="157"/>
      <c s="113">
        <v>2120810</v>
      </c>
      <c s="73" t="s">
        <v>2353</v>
      </c>
      <c s="295"/>
      <c s="341"/>
      <c s="341"/>
      <c s="357"/>
      <c s="357"/>
      <c s="341"/>
      <c s="341"/>
      <c s="341"/>
      <c s="73"/>
      <c s="73"/>
      <c s="137"/>
      <c s="114"/>
    </row>
    <row customHeight="1" ht="18.75">
      <c s="73"/>
      <c s="73"/>
      <c s="114"/>
      <c s="157"/>
      <c s="157"/>
      <c s="114"/>
      <c s="157"/>
      <c s="157"/>
      <c s="157"/>
      <c s="157"/>
      <c s="157"/>
      <c s="157"/>
      <c s="157"/>
      <c s="113">
        <v>2120811</v>
      </c>
      <c s="73" t="s">
        <v>2354</v>
      </c>
      <c s="295"/>
      <c s="341"/>
      <c s="341"/>
      <c s="357"/>
      <c s="357"/>
      <c s="341"/>
      <c s="341"/>
      <c s="341"/>
      <c s="73"/>
      <c s="73"/>
      <c s="137"/>
      <c s="114"/>
    </row>
    <row customHeight="1" ht="18.75">
      <c s="73"/>
      <c s="73"/>
      <c s="114"/>
      <c s="157"/>
      <c s="157"/>
      <c s="114"/>
      <c s="157"/>
      <c s="157"/>
      <c s="157"/>
      <c s="157"/>
      <c s="157"/>
      <c s="157"/>
      <c s="157"/>
      <c s="113">
        <v>2120813</v>
      </c>
      <c s="73" t="s">
        <v>1992</v>
      </c>
      <c s="295"/>
      <c s="341"/>
      <c s="341"/>
      <c s="357"/>
      <c s="357"/>
      <c s="341"/>
      <c s="341"/>
      <c s="341"/>
      <c s="73"/>
      <c s="73"/>
      <c s="137"/>
      <c s="114"/>
    </row>
    <row customHeight="1" ht="18.75">
      <c s="73"/>
      <c s="73"/>
      <c s="114"/>
      <c s="157"/>
      <c s="157"/>
      <c s="114"/>
      <c s="157"/>
      <c s="157"/>
      <c s="157"/>
      <c s="157"/>
      <c s="157"/>
      <c s="157"/>
      <c s="157"/>
      <c s="113" t="s">
        <v>2355</v>
      </c>
      <c s="73" t="s">
        <v>2356</v>
      </c>
      <c s="295">
        <v>60</v>
      </c>
      <c s="341"/>
      <c s="341">
        <v>46</v>
      </c>
      <c s="357"/>
      <c s="357"/>
      <c s="341"/>
      <c s="341"/>
      <c s="341"/>
      <c s="73"/>
      <c s="73"/>
      <c s="137"/>
      <c s="114"/>
    </row>
    <row customHeight="1" ht="18.75">
      <c s="73"/>
      <c s="73"/>
      <c s="114"/>
      <c s="157"/>
      <c s="157"/>
      <c s="114"/>
      <c s="157"/>
      <c s="157"/>
      <c s="157"/>
      <c s="157"/>
      <c s="157"/>
      <c s="157"/>
      <c s="157"/>
      <c s="113">
        <v>2320411</v>
      </c>
      <c s="96" t="s">
        <v>2357</v>
      </c>
      <c s="295"/>
      <c s="341"/>
      <c s="341"/>
      <c s="357"/>
      <c s="357"/>
      <c s="341"/>
      <c s="341"/>
      <c s="341"/>
      <c s="73"/>
      <c s="73"/>
      <c s="137"/>
      <c s="114"/>
    </row>
    <row customHeight="1" ht="18.75">
      <c s="73"/>
      <c s="73"/>
      <c s="114"/>
      <c s="157"/>
      <c s="157"/>
      <c s="114"/>
      <c s="157"/>
      <c s="157"/>
      <c s="157"/>
      <c s="157"/>
      <c s="157"/>
      <c s="157"/>
      <c s="157"/>
      <c s="113">
        <v>2330411</v>
      </c>
      <c s="96" t="s">
        <v>2358</v>
      </c>
      <c s="357"/>
      <c s="341"/>
      <c s="341">
        <v>51</v>
      </c>
      <c s="357"/>
      <c s="357"/>
      <c s="341"/>
      <c s="341"/>
      <c s="341"/>
      <c s="73"/>
      <c s="73"/>
      <c s="137"/>
      <c s="114"/>
    </row>
    <row customHeight="1" ht="18.75">
      <c s="73">
        <v>1030144</v>
      </c>
      <c s="96" t="s">
        <v>2359</v>
      </c>
      <c s="295"/>
      <c s="319"/>
      <c s="319"/>
      <c s="295"/>
      <c s="357"/>
      <c s="295"/>
      <c s="295"/>
      <c s="295"/>
      <c s="341"/>
      <c s="341"/>
      <c s="341"/>
      <c s="113"/>
      <c s="96" t="s">
        <v>2360</v>
      </c>
      <c s="291">
        <f>SUM(P60,P66,P67)</f>
        <v>0</v>
      </c>
      <c s="340">
        <f>SUM(Q60,Q66,Q67)</f>
        <v>0</v>
      </c>
      <c s="340">
        <f>SUM(R60,R66,R67)</f>
        <v>0</v>
      </c>
      <c s="291">
        <f>SUM(S60,S66,S67)</f>
        <v>0</v>
      </c>
      <c s="291">
        <f>SUM(T60,T66,T67)</f>
        <v>0</v>
      </c>
      <c s="340">
        <f>SUM(U60,U66,U67)</f>
        <v>0</v>
      </c>
      <c s="340">
        <f>SUM(V60,V66,V67)</f>
        <v>0</v>
      </c>
      <c s="340">
        <f>SUM(W60,W66,W67)</f>
        <v>0</v>
      </c>
      <c s="73">
        <v>1030144</v>
      </c>
      <c s="96" t="s">
        <v>2361</v>
      </c>
      <c s="295"/>
      <c s="291">
        <f>SUM(C59:M59)-SUM(P59:W59)-Z59-I59</f>
        <v>0</v>
      </c>
    </row>
    <row customHeight="1" ht="18.75">
      <c s="73"/>
      <c s="96"/>
      <c s="114"/>
      <c s="157"/>
      <c s="157"/>
      <c s="114"/>
      <c s="157"/>
      <c s="157"/>
      <c s="157"/>
      <c s="157"/>
      <c s="157"/>
      <c s="157"/>
      <c s="157"/>
      <c s="113">
        <v>21209</v>
      </c>
      <c s="96" t="s">
        <v>2362</v>
      </c>
      <c s="291">
        <f>SUM(P61:P65)</f>
        <v>0</v>
      </c>
      <c s="340">
        <f>SUM(Q61:Q65)</f>
        <v>0</v>
      </c>
      <c s="340">
        <f>SUM(R61:R65)</f>
        <v>0</v>
      </c>
      <c s="291">
        <f>SUM(S61:S65)</f>
        <v>0</v>
      </c>
      <c s="291">
        <f>SUM(T61:T65)</f>
        <v>0</v>
      </c>
      <c s="340">
        <f>SUM(U61:U65)</f>
        <v>0</v>
      </c>
      <c s="340">
        <f>SUM(V61:V65)</f>
        <v>0</v>
      </c>
      <c s="340">
        <f>SUM(W61:W65)</f>
        <v>0</v>
      </c>
      <c s="73"/>
      <c s="96"/>
      <c s="137"/>
      <c s="114"/>
    </row>
    <row customHeight="1" ht="18.75">
      <c s="73"/>
      <c s="96"/>
      <c s="114"/>
      <c s="157"/>
      <c s="157"/>
      <c s="114"/>
      <c s="157"/>
      <c s="157"/>
      <c s="157"/>
      <c s="157"/>
      <c s="157"/>
      <c s="157"/>
      <c s="157"/>
      <c s="113">
        <v>2120901</v>
      </c>
      <c s="73" t="s">
        <v>2363</v>
      </c>
      <c s="295"/>
      <c s="341"/>
      <c s="341"/>
      <c s="357"/>
      <c s="357"/>
      <c s="341"/>
      <c s="341"/>
      <c s="341"/>
      <c s="73"/>
      <c s="96"/>
      <c s="137"/>
      <c s="114"/>
    </row>
    <row customHeight="1" ht="18.75">
      <c s="73"/>
      <c s="96"/>
      <c s="114"/>
      <c s="157"/>
      <c s="157"/>
      <c s="114"/>
      <c s="157"/>
      <c s="157"/>
      <c s="157"/>
      <c s="157"/>
      <c s="157"/>
      <c s="157"/>
      <c s="157"/>
      <c s="113">
        <v>2120902</v>
      </c>
      <c s="73" t="s">
        <v>2364</v>
      </c>
      <c s="295"/>
      <c s="341"/>
      <c s="341"/>
      <c s="357"/>
      <c s="357"/>
      <c s="341"/>
      <c s="341"/>
      <c s="341"/>
      <c s="73"/>
      <c s="96"/>
      <c s="137"/>
      <c s="114"/>
    </row>
    <row customHeight="1" ht="18.75">
      <c s="73"/>
      <c s="96"/>
      <c s="114"/>
      <c s="157"/>
      <c s="157"/>
      <c s="114"/>
      <c s="157"/>
      <c s="157"/>
      <c s="157"/>
      <c s="157"/>
      <c s="157"/>
      <c s="157"/>
      <c s="157"/>
      <c s="113">
        <v>2120903</v>
      </c>
      <c s="73" t="s">
        <v>2365</v>
      </c>
      <c s="295"/>
      <c s="341"/>
      <c s="341"/>
      <c s="357"/>
      <c s="357"/>
      <c s="341"/>
      <c s="341"/>
      <c s="341"/>
      <c s="73"/>
      <c s="96"/>
      <c s="137"/>
      <c s="114"/>
    </row>
    <row customHeight="1" ht="18.75">
      <c s="73"/>
      <c s="96"/>
      <c s="114"/>
      <c s="157"/>
      <c s="157"/>
      <c s="114"/>
      <c s="157"/>
      <c s="157"/>
      <c s="157"/>
      <c s="157"/>
      <c s="157"/>
      <c s="157"/>
      <c s="157"/>
      <c s="113">
        <v>2120904</v>
      </c>
      <c s="73" t="s">
        <v>2366</v>
      </c>
      <c s="295"/>
      <c s="341"/>
      <c s="341"/>
      <c s="357"/>
      <c s="357"/>
      <c s="341"/>
      <c s="341"/>
      <c s="341"/>
      <c s="73"/>
      <c s="96"/>
      <c s="137"/>
      <c s="114"/>
    </row>
    <row customHeight="1" ht="18.75">
      <c s="73"/>
      <c s="96"/>
      <c s="114"/>
      <c s="157"/>
      <c s="157"/>
      <c s="114"/>
      <c s="157"/>
      <c s="157"/>
      <c s="157"/>
      <c s="157"/>
      <c s="157"/>
      <c s="157"/>
      <c s="157"/>
      <c s="113">
        <v>2120999</v>
      </c>
      <c s="73" t="s">
        <v>2367</v>
      </c>
      <c s="295"/>
      <c s="341"/>
      <c s="341"/>
      <c s="357"/>
      <c s="357"/>
      <c s="341"/>
      <c s="341"/>
      <c s="341"/>
      <c s="73"/>
      <c s="96"/>
      <c s="137"/>
      <c s="114"/>
    </row>
    <row customHeight="1" ht="18.75">
      <c s="73"/>
      <c s="96"/>
      <c s="114"/>
      <c s="157"/>
      <c s="157"/>
      <c s="114"/>
      <c s="157"/>
      <c s="157"/>
      <c s="157"/>
      <c s="157"/>
      <c s="157"/>
      <c s="157"/>
      <c s="157"/>
      <c s="113">
        <v>2320410</v>
      </c>
      <c s="96" t="s">
        <v>2368</v>
      </c>
      <c s="295"/>
      <c s="341"/>
      <c s="341"/>
      <c s="357"/>
      <c s="357"/>
      <c s="341"/>
      <c s="341"/>
      <c s="341"/>
      <c s="73"/>
      <c s="96"/>
      <c s="137"/>
      <c s="114"/>
    </row>
    <row customHeight="1" ht="18.75">
      <c s="73"/>
      <c s="96"/>
      <c s="114"/>
      <c s="157"/>
      <c s="157"/>
      <c s="114"/>
      <c s="157"/>
      <c s="157"/>
      <c s="157"/>
      <c s="157"/>
      <c s="157"/>
      <c s="157"/>
      <c s="157"/>
      <c s="113">
        <v>2330410</v>
      </c>
      <c s="96" t="s">
        <v>2369</v>
      </c>
      <c s="357"/>
      <c s="341"/>
      <c s="341"/>
      <c s="357"/>
      <c s="357"/>
      <c s="341"/>
      <c s="341"/>
      <c s="341"/>
      <c s="73"/>
      <c s="96"/>
      <c s="137"/>
      <c s="114"/>
    </row>
    <row customHeight="1" ht="18.75">
      <c s="73">
        <v>1030146</v>
      </c>
      <c s="96" t="s">
        <v>2370</v>
      </c>
      <c s="295"/>
      <c s="319"/>
      <c s="319"/>
      <c s="295"/>
      <c s="357"/>
      <c s="295"/>
      <c s="295"/>
      <c s="295"/>
      <c s="341"/>
      <c s="341"/>
      <c s="341"/>
      <c s="113"/>
      <c s="96" t="s">
        <v>2371</v>
      </c>
      <c s="291">
        <f>SUM(P69,P73,P74)</f>
        <v>0</v>
      </c>
      <c s="340">
        <f>SUM(Q69,Q73,Q74)</f>
        <v>0</v>
      </c>
      <c s="340">
        <f>SUM(R69,R73,R74)</f>
        <v>0</v>
      </c>
      <c s="291">
        <f>SUM(S69,S73,S74)</f>
        <v>0</v>
      </c>
      <c s="291">
        <f>SUM(T69,T73,T74)</f>
        <v>0</v>
      </c>
      <c s="340">
        <f>SUM(U69,U73,U74)</f>
        <v>0</v>
      </c>
      <c s="340">
        <f>SUM(V69,V73,V74)</f>
        <v>0</v>
      </c>
      <c s="340">
        <f>SUM(W69,W73,W74)</f>
        <v>0</v>
      </c>
      <c s="73">
        <v>1030146</v>
      </c>
      <c s="96" t="s">
        <v>2372</v>
      </c>
      <c s="295"/>
      <c s="291">
        <f>SUM(C68:M68)-SUM(P68:W68)-Z68-I68</f>
        <v>0</v>
      </c>
    </row>
    <row customHeight="1" ht="18.75">
      <c s="73"/>
      <c s="73"/>
      <c s="114"/>
      <c s="157"/>
      <c s="157"/>
      <c s="114"/>
      <c s="157"/>
      <c s="157"/>
      <c s="157"/>
      <c s="157"/>
      <c s="157"/>
      <c s="157"/>
      <c s="157"/>
      <c s="113">
        <v>21210</v>
      </c>
      <c s="96" t="s">
        <v>2373</v>
      </c>
      <c s="291">
        <f>SUM(P70:P72)</f>
        <v>0</v>
      </c>
      <c s="340">
        <f>SUM(Q70:Q72)</f>
        <v>0</v>
      </c>
      <c s="340">
        <f>SUM(R70:R72)</f>
        <v>0</v>
      </c>
      <c s="291">
        <f>SUM(S70:S72)</f>
        <v>0</v>
      </c>
      <c s="291">
        <f>SUM(T70:T72)</f>
        <v>0</v>
      </c>
      <c s="340">
        <f>SUM(U70:U72)</f>
        <v>0</v>
      </c>
      <c s="340">
        <f>SUM(V70:V72)</f>
        <v>0</v>
      </c>
      <c s="340">
        <f>SUM(W70:W72)</f>
        <v>0</v>
      </c>
      <c s="73"/>
      <c s="73"/>
      <c s="137"/>
      <c s="114"/>
    </row>
    <row customHeight="1" ht="18.75">
      <c s="73"/>
      <c s="73"/>
      <c s="114"/>
      <c s="157"/>
      <c s="157"/>
      <c s="114"/>
      <c s="157"/>
      <c s="157"/>
      <c s="157"/>
      <c s="157"/>
      <c s="157"/>
      <c s="157"/>
      <c s="157"/>
      <c s="113">
        <v>2121001</v>
      </c>
      <c s="73" t="s">
        <v>2340</v>
      </c>
      <c s="295"/>
      <c s="341"/>
      <c s="341"/>
      <c s="357"/>
      <c s="357"/>
      <c s="341"/>
      <c s="341"/>
      <c s="341"/>
      <c s="73"/>
      <c s="73"/>
      <c s="137"/>
      <c s="114"/>
    </row>
    <row customHeight="1" ht="18.75">
      <c s="73"/>
      <c s="73"/>
      <c s="114"/>
      <c s="157"/>
      <c s="157"/>
      <c s="114"/>
      <c s="157"/>
      <c s="157"/>
      <c s="157"/>
      <c s="157"/>
      <c s="157"/>
      <c s="157"/>
      <c s="157"/>
      <c s="113">
        <v>2121002</v>
      </c>
      <c s="73" t="s">
        <v>2342</v>
      </c>
      <c s="295"/>
      <c s="341"/>
      <c s="341"/>
      <c s="357"/>
      <c s="357"/>
      <c s="341"/>
      <c s="341"/>
      <c s="341"/>
      <c s="73"/>
      <c s="73"/>
      <c s="137"/>
      <c s="114"/>
    </row>
    <row customHeight="1" ht="18.75">
      <c s="73"/>
      <c s="73"/>
      <c s="114"/>
      <c s="157"/>
      <c s="157"/>
      <c s="114"/>
      <c s="157"/>
      <c s="157"/>
      <c s="157"/>
      <c s="157"/>
      <c s="157"/>
      <c s="157"/>
      <c s="157"/>
      <c s="113">
        <v>2121099</v>
      </c>
      <c s="73" t="s">
        <v>2374</v>
      </c>
      <c s="295"/>
      <c s="341"/>
      <c s="341"/>
      <c s="357"/>
      <c s="357"/>
      <c s="341"/>
      <c s="341"/>
      <c s="341"/>
      <c s="73"/>
      <c s="73"/>
      <c s="137"/>
      <c s="114"/>
    </row>
    <row customHeight="1" ht="18.75">
      <c s="73"/>
      <c s="73"/>
      <c s="114"/>
      <c s="157"/>
      <c s="157"/>
      <c s="114"/>
      <c s="157"/>
      <c s="157"/>
      <c s="157"/>
      <c s="157"/>
      <c s="157"/>
      <c s="157"/>
      <c s="157"/>
      <c s="113">
        <v>2320412</v>
      </c>
      <c s="96" t="s">
        <v>2375</v>
      </c>
      <c s="295"/>
      <c s="341"/>
      <c s="341"/>
      <c s="357"/>
      <c s="357"/>
      <c s="341"/>
      <c s="341"/>
      <c s="341"/>
      <c s="73"/>
      <c s="73"/>
      <c s="137"/>
      <c s="114"/>
    </row>
    <row customHeight="1" ht="18.75">
      <c s="73"/>
      <c s="73"/>
      <c s="114"/>
      <c s="157"/>
      <c s="157"/>
      <c s="114"/>
      <c s="157"/>
      <c s="157"/>
      <c s="157"/>
      <c s="157"/>
      <c s="157"/>
      <c s="157"/>
      <c s="157"/>
      <c s="113">
        <v>2330412</v>
      </c>
      <c s="96" t="s">
        <v>2376</v>
      </c>
      <c s="357"/>
      <c s="341"/>
      <c s="341"/>
      <c s="357"/>
      <c s="357"/>
      <c s="341"/>
      <c s="341"/>
      <c s="341"/>
      <c s="73"/>
      <c s="73"/>
      <c s="137"/>
      <c s="114"/>
    </row>
    <row customHeight="1" ht="18.75">
      <c s="73">
        <v>1030147</v>
      </c>
      <c s="96" t="s">
        <v>2377</v>
      </c>
      <c s="295"/>
      <c s="319">
        <v>400</v>
      </c>
      <c s="319"/>
      <c s="295"/>
      <c s="357"/>
      <c s="295">
        <v>65</v>
      </c>
      <c s="295"/>
      <c s="295"/>
      <c s="341"/>
      <c s="341"/>
      <c s="341"/>
      <c s="113"/>
      <c s="96" t="s">
        <v>2378</v>
      </c>
      <c s="291">
        <f>SUM(P76:P78)</f>
        <v>400</v>
      </c>
      <c s="340">
        <f>SUM(Q76:Q78)</f>
        <v>0</v>
      </c>
      <c s="340">
        <f>SUM(R76:R78)</f>
        <v>65</v>
      </c>
      <c s="291">
        <f>SUM(S76:S78)</f>
        <v>0</v>
      </c>
      <c s="291">
        <f>SUM(T76:T78)</f>
        <v>0</v>
      </c>
      <c s="340">
        <f>SUM(U76:U78)</f>
        <v>0</v>
      </c>
      <c s="340">
        <f>SUM(V76:V78)</f>
        <v>0</v>
      </c>
      <c s="340">
        <f>SUM(W76:W78)</f>
        <v>0</v>
      </c>
      <c s="73">
        <v>1030147</v>
      </c>
      <c s="96" t="s">
        <v>2379</v>
      </c>
      <c s="295"/>
      <c s="291">
        <f>SUM(C75:M75)-SUM(P75:W75)-Z75-I75</f>
        <v>0</v>
      </c>
    </row>
    <row customHeight="1" ht="18.75">
      <c s="73"/>
      <c s="96"/>
      <c s="114"/>
      <c s="157"/>
      <c s="157"/>
      <c s="114"/>
      <c s="157"/>
      <c s="157"/>
      <c s="157"/>
      <c s="157"/>
      <c s="157"/>
      <c s="157"/>
      <c s="157"/>
      <c s="113">
        <v>21211</v>
      </c>
      <c s="96" t="s">
        <v>2380</v>
      </c>
      <c s="295">
        <v>400</v>
      </c>
      <c s="341"/>
      <c s="341">
        <v>65</v>
      </c>
      <c s="357"/>
      <c s="357"/>
      <c s="341"/>
      <c s="341"/>
      <c s="341"/>
      <c s="116"/>
      <c s="116"/>
      <c s="137"/>
      <c s="157"/>
    </row>
    <row customHeight="1" ht="18.75">
      <c s="73"/>
      <c s="96"/>
      <c s="114"/>
      <c s="157"/>
      <c s="157"/>
      <c s="114"/>
      <c s="157"/>
      <c s="157"/>
      <c s="157"/>
      <c s="157"/>
      <c s="157"/>
      <c s="157"/>
      <c s="157"/>
      <c s="113">
        <v>2320413</v>
      </c>
      <c s="96" t="s">
        <v>2381</v>
      </c>
      <c s="295"/>
      <c s="341"/>
      <c s="341"/>
      <c s="357"/>
      <c s="357"/>
      <c s="341"/>
      <c s="341"/>
      <c s="341"/>
      <c s="116"/>
      <c s="116"/>
      <c s="137"/>
      <c s="157"/>
    </row>
    <row customHeight="1" ht="18.75">
      <c s="73"/>
      <c s="96"/>
      <c s="114"/>
      <c s="157"/>
      <c s="157"/>
      <c s="114"/>
      <c s="157"/>
      <c s="157"/>
      <c s="157"/>
      <c s="157"/>
      <c s="157"/>
      <c s="157"/>
      <c s="157"/>
      <c s="113">
        <v>2330413</v>
      </c>
      <c s="96" t="s">
        <v>2382</v>
      </c>
      <c s="357"/>
      <c s="341"/>
      <c s="341"/>
      <c s="357"/>
      <c s="357"/>
      <c s="341"/>
      <c s="341"/>
      <c s="341"/>
      <c s="116"/>
      <c s="116"/>
      <c s="137"/>
      <c s="157"/>
    </row>
    <row customHeight="1" ht="18.75">
      <c s="73">
        <v>1030133</v>
      </c>
      <c s="96" t="s">
        <v>2383</v>
      </c>
      <c s="291">
        <f>SUM(C80:C81)</f>
        <v>0</v>
      </c>
      <c s="291">
        <f>SUM(D80:D81)</f>
        <v>3090</v>
      </c>
      <c s="291">
        <f>SUM(E80:E81)</f>
        <v>0</v>
      </c>
      <c s="291">
        <f>F80+F81</f>
        <v>0</v>
      </c>
      <c s="340">
        <f>SUM(G80:G81)</f>
        <v>0</v>
      </c>
      <c s="291">
        <f>SUM(H80:H81)</f>
        <v>0</v>
      </c>
      <c s="291">
        <f>SUM(I80:I81)</f>
        <v>0</v>
      </c>
      <c s="291">
        <f>SUM(J80:J81)</f>
        <v>0</v>
      </c>
      <c s="340">
        <f>SUM(K80:K81)</f>
        <v>0</v>
      </c>
      <c s="340">
        <f>SUM(L80:L81)</f>
        <v>0</v>
      </c>
      <c s="340">
        <f>SUM(M80:M81)</f>
        <v>0</v>
      </c>
      <c s="113"/>
      <c s="96" t="s">
        <v>2384</v>
      </c>
      <c s="291">
        <f>SUM(P80,P86,P87)</f>
        <v>3090</v>
      </c>
      <c s="340">
        <f>SUM(Q80,Q86,Q87)</f>
        <v>0</v>
      </c>
      <c s="340">
        <f>SUM(R80,R86,R87)</f>
        <v>0</v>
      </c>
      <c s="291">
        <f>SUM(S80,S86,S87)</f>
        <v>0</v>
      </c>
      <c s="291">
        <f>SUM(T80,T86,T87)</f>
        <v>0</v>
      </c>
      <c s="340">
        <f>SUM(U80,U86,U87)</f>
        <v>0</v>
      </c>
      <c s="340">
        <f>SUM(V80,V86,V87)</f>
        <v>0</v>
      </c>
      <c s="340">
        <f>SUM(W80,W86,W87)</f>
        <v>0</v>
      </c>
      <c s="73">
        <v>1030133</v>
      </c>
      <c s="96" t="s">
        <v>2385</v>
      </c>
      <c s="291">
        <f>Z80+Z81</f>
        <v>0</v>
      </c>
      <c s="291">
        <f>SUM(C79:M79)-SUM(P79:W79)-Z79-I79</f>
        <v>0</v>
      </c>
    </row>
    <row customHeight="1" ht="18.75">
      <c s="73">
        <v>103013301</v>
      </c>
      <c s="73" t="s">
        <v>2386</v>
      </c>
      <c s="295"/>
      <c s="319"/>
      <c s="319"/>
      <c s="295"/>
      <c s="357"/>
      <c s="295"/>
      <c s="295"/>
      <c s="295"/>
      <c s="341"/>
      <c s="341"/>
      <c s="341"/>
      <c s="113">
        <v>21212</v>
      </c>
      <c s="96" t="s">
        <v>2387</v>
      </c>
      <c s="291">
        <f>SUM(P81:P85)</f>
        <v>3090</v>
      </c>
      <c s="340">
        <f>SUM(Q81:Q85)</f>
        <v>0</v>
      </c>
      <c s="340">
        <f>SUM(R81:R85)</f>
        <v>0</v>
      </c>
      <c s="291">
        <f>SUM(S81:S85)</f>
        <v>0</v>
      </c>
      <c s="291">
        <f>SUM(T81:T85)</f>
        <v>0</v>
      </c>
      <c s="340">
        <f>SUM(U81:U85)</f>
        <v>0</v>
      </c>
      <c s="340">
        <f>SUM(V81:V85)</f>
        <v>0</v>
      </c>
      <c s="340">
        <f>SUM(W81:W85)</f>
        <v>0</v>
      </c>
      <c s="73">
        <v>103013301</v>
      </c>
      <c s="73" t="s">
        <v>2388</v>
      </c>
      <c s="295"/>
      <c s="295"/>
    </row>
    <row customHeight="1" ht="18.75">
      <c s="73">
        <v>103013302</v>
      </c>
      <c s="73" t="s">
        <v>2389</v>
      </c>
      <c s="295"/>
      <c s="319">
        <v>3090</v>
      </c>
      <c s="319"/>
      <c s="295"/>
      <c s="357"/>
      <c s="295"/>
      <c s="295"/>
      <c s="295"/>
      <c s="341"/>
      <c s="341"/>
      <c s="341"/>
      <c s="113">
        <v>2121201</v>
      </c>
      <c s="73" t="s">
        <v>2390</v>
      </c>
      <c s="295"/>
      <c s="341"/>
      <c s="341"/>
      <c s="357"/>
      <c s="357"/>
      <c s="341"/>
      <c s="341"/>
      <c s="341"/>
      <c s="73">
        <v>103013302</v>
      </c>
      <c s="73" t="s">
        <v>2391</v>
      </c>
      <c s="295"/>
      <c s="295"/>
    </row>
    <row customHeight="1" ht="18.75">
      <c s="73"/>
      <c s="96"/>
      <c s="114"/>
      <c s="157"/>
      <c s="157"/>
      <c s="114"/>
      <c s="157"/>
      <c s="157"/>
      <c s="157"/>
      <c s="157"/>
      <c s="157"/>
      <c s="157"/>
      <c s="157"/>
      <c s="113">
        <v>2121202</v>
      </c>
      <c s="73" t="s">
        <v>2392</v>
      </c>
      <c s="295">
        <v>2150</v>
      </c>
      <c s="341"/>
      <c s="341"/>
      <c s="357"/>
      <c s="357"/>
      <c s="341"/>
      <c s="341"/>
      <c s="341"/>
      <c s="73"/>
      <c s="73"/>
      <c s="137"/>
      <c s="114"/>
    </row>
    <row customHeight="1" ht="18.75">
      <c s="73"/>
      <c s="73"/>
      <c s="114"/>
      <c s="157"/>
      <c s="157"/>
      <c s="114"/>
      <c s="157"/>
      <c s="157"/>
      <c s="157"/>
      <c s="157"/>
      <c s="157"/>
      <c s="157"/>
      <c s="157"/>
      <c s="113">
        <v>2121203</v>
      </c>
      <c s="73" t="s">
        <v>2393</v>
      </c>
      <c s="295">
        <v>735</v>
      </c>
      <c s="341"/>
      <c s="341"/>
      <c s="357"/>
      <c s="357"/>
      <c s="341"/>
      <c s="341"/>
      <c s="341"/>
      <c s="73"/>
      <c s="73"/>
      <c s="137"/>
      <c s="114"/>
    </row>
    <row customHeight="1" ht="18.75">
      <c s="73"/>
      <c s="73"/>
      <c s="114"/>
      <c s="157"/>
      <c s="157"/>
      <c s="114"/>
      <c s="157"/>
      <c s="157"/>
      <c s="157"/>
      <c s="157"/>
      <c s="157"/>
      <c s="157"/>
      <c s="157"/>
      <c s="113">
        <v>2121204</v>
      </c>
      <c s="73" t="s">
        <v>2394</v>
      </c>
      <c s="295"/>
      <c s="341"/>
      <c s="341"/>
      <c s="357"/>
      <c s="357"/>
      <c s="341"/>
      <c s="341"/>
      <c s="341"/>
      <c s="73"/>
      <c s="73"/>
      <c s="137"/>
      <c s="114"/>
    </row>
    <row customHeight="1" ht="18.75">
      <c s="73"/>
      <c s="73"/>
      <c s="114"/>
      <c s="157"/>
      <c s="157"/>
      <c s="114"/>
      <c s="157"/>
      <c s="157"/>
      <c s="157"/>
      <c s="157"/>
      <c s="157"/>
      <c s="157"/>
      <c s="157"/>
      <c s="113">
        <v>2121299</v>
      </c>
      <c s="73" t="s">
        <v>2395</v>
      </c>
      <c s="295">
        <v>205</v>
      </c>
      <c s="341"/>
      <c s="341"/>
      <c s="357"/>
      <c s="357"/>
      <c s="341"/>
      <c s="341"/>
      <c s="341"/>
      <c s="73"/>
      <c s="73"/>
      <c s="137"/>
      <c s="114"/>
    </row>
    <row customHeight="1" ht="18.75">
      <c s="73"/>
      <c s="73"/>
      <c s="114"/>
      <c s="157"/>
      <c s="157"/>
      <c s="114"/>
      <c s="157"/>
      <c s="157"/>
      <c s="157"/>
      <c s="157"/>
      <c s="157"/>
      <c s="157"/>
      <c s="157"/>
      <c s="113">
        <v>2320407</v>
      </c>
      <c s="96" t="s">
        <v>2396</v>
      </c>
      <c s="295"/>
      <c s="341"/>
      <c s="341"/>
      <c s="357"/>
      <c s="357"/>
      <c s="341"/>
      <c s="341"/>
      <c s="341"/>
      <c s="73"/>
      <c s="73"/>
      <c s="137"/>
      <c s="114"/>
    </row>
    <row customHeight="1" ht="18.75">
      <c s="73"/>
      <c s="73"/>
      <c s="114"/>
      <c s="157"/>
      <c s="157"/>
      <c s="114"/>
      <c s="157"/>
      <c s="157"/>
      <c s="157"/>
      <c s="157"/>
      <c s="157"/>
      <c s="157"/>
      <c s="157"/>
      <c s="113">
        <v>2330407</v>
      </c>
      <c s="96" t="s">
        <v>2397</v>
      </c>
      <c s="357"/>
      <c s="341"/>
      <c s="341"/>
      <c s="357"/>
      <c s="357"/>
      <c s="341"/>
      <c s="341"/>
      <c s="341"/>
      <c s="73"/>
      <c s="73"/>
      <c s="137"/>
      <c s="114"/>
    </row>
    <row customHeight="1" ht="18.75">
      <c s="73">
        <v>1030156</v>
      </c>
      <c s="96" t="s">
        <v>2398</v>
      </c>
      <c s="295">
        <v>183</v>
      </c>
      <c s="319"/>
      <c s="319"/>
      <c s="295"/>
      <c s="357"/>
      <c s="295"/>
      <c s="295"/>
      <c s="295"/>
      <c s="341"/>
      <c s="341"/>
      <c s="341"/>
      <c s="113"/>
      <c s="96" t="s">
        <v>2399</v>
      </c>
      <c s="291">
        <f>SUM(P89,P95,P96)</f>
        <v>183</v>
      </c>
      <c s="340">
        <f>SUM(Q89,Q95,Q96)</f>
        <v>0</v>
      </c>
      <c s="340">
        <f>SUM(R89,R95,R96)</f>
        <v>0</v>
      </c>
      <c s="291">
        <f>SUM(S89,S95,S96)</f>
        <v>0</v>
      </c>
      <c s="291">
        <f>SUM(T89,T95,T96)</f>
        <v>0</v>
      </c>
      <c s="340">
        <f>SUM(U89,U95,U96)</f>
        <v>0</v>
      </c>
      <c s="340">
        <f>SUM(V89,V95,V96)</f>
        <v>0</v>
      </c>
      <c s="340">
        <f>SUM(W89,W95,W96)</f>
        <v>0</v>
      </c>
      <c s="73">
        <v>1030156</v>
      </c>
      <c s="96" t="s">
        <v>2400</v>
      </c>
      <c s="295"/>
      <c s="291">
        <f>SUM(C88:M88)-SUM(P88:W88)-Z88-I88</f>
        <v>0</v>
      </c>
    </row>
    <row customHeight="1" ht="18.75">
      <c s="73"/>
      <c s="73"/>
      <c s="114"/>
      <c s="157"/>
      <c s="157"/>
      <c s="114"/>
      <c s="157"/>
      <c s="157"/>
      <c s="157"/>
      <c s="157"/>
      <c s="157"/>
      <c s="157"/>
      <c s="157"/>
      <c s="113">
        <v>21213</v>
      </c>
      <c s="96" t="s">
        <v>2401</v>
      </c>
      <c s="291">
        <f>SUM(P90:P94)</f>
        <v>183</v>
      </c>
      <c s="340">
        <f>SUM(Q90:Q94)</f>
        <v>0</v>
      </c>
      <c s="340">
        <f>SUM(R90:R94)</f>
        <v>0</v>
      </c>
      <c s="291">
        <f>SUM(S90:S94)</f>
        <v>0</v>
      </c>
      <c s="291">
        <f>SUM(T90:T94)</f>
        <v>0</v>
      </c>
      <c s="340">
        <f>SUM(U90:U94)</f>
        <v>0</v>
      </c>
      <c s="340">
        <f>SUM(V90:V94)</f>
        <v>0</v>
      </c>
      <c s="340">
        <f>SUM(W90:W94)</f>
        <v>0</v>
      </c>
      <c s="73"/>
      <c s="73"/>
      <c s="137"/>
      <c s="114"/>
    </row>
    <row customHeight="1" ht="18.75">
      <c s="73"/>
      <c s="73"/>
      <c s="114"/>
      <c s="157"/>
      <c s="157"/>
      <c s="114"/>
      <c s="157"/>
      <c s="157"/>
      <c s="157"/>
      <c s="157"/>
      <c s="157"/>
      <c s="157"/>
      <c s="157"/>
      <c s="113">
        <v>2121301</v>
      </c>
      <c s="73" t="s">
        <v>2363</v>
      </c>
      <c s="295"/>
      <c s="341"/>
      <c s="341"/>
      <c s="357"/>
      <c s="357"/>
      <c s="341"/>
      <c s="341"/>
      <c s="341"/>
      <c s="73"/>
      <c s="73"/>
      <c s="137"/>
      <c s="114"/>
    </row>
    <row customHeight="1" ht="18.75">
      <c s="73"/>
      <c s="73"/>
      <c s="114"/>
      <c s="157"/>
      <c s="157"/>
      <c s="114"/>
      <c s="157"/>
      <c s="157"/>
      <c s="157"/>
      <c s="157"/>
      <c s="157"/>
      <c s="157"/>
      <c s="157"/>
      <c s="113">
        <v>2121302</v>
      </c>
      <c s="73" t="s">
        <v>2364</v>
      </c>
      <c s="295"/>
      <c s="341"/>
      <c s="341"/>
      <c s="357"/>
      <c s="357"/>
      <c s="341"/>
      <c s="341"/>
      <c s="341"/>
      <c s="73"/>
      <c s="73"/>
      <c s="137"/>
      <c s="114"/>
    </row>
    <row customHeight="1" ht="18.75">
      <c s="73"/>
      <c s="73"/>
      <c s="114"/>
      <c s="157"/>
      <c s="157"/>
      <c s="114"/>
      <c s="157"/>
      <c s="157"/>
      <c s="157"/>
      <c s="157"/>
      <c s="157"/>
      <c s="157"/>
      <c s="157"/>
      <c s="113">
        <v>2121303</v>
      </c>
      <c s="73" t="s">
        <v>2365</v>
      </c>
      <c s="295"/>
      <c s="341"/>
      <c s="341"/>
      <c s="357"/>
      <c s="357"/>
      <c s="341"/>
      <c s="341"/>
      <c s="341"/>
      <c s="73"/>
      <c s="73"/>
      <c s="137"/>
      <c s="114"/>
    </row>
    <row customHeight="1" ht="18.75">
      <c s="73"/>
      <c s="73"/>
      <c s="114"/>
      <c s="157"/>
      <c s="157"/>
      <c s="114"/>
      <c s="157"/>
      <c s="157"/>
      <c s="157"/>
      <c s="157"/>
      <c s="157"/>
      <c s="157"/>
      <c s="157"/>
      <c s="113">
        <v>2121304</v>
      </c>
      <c s="73" t="s">
        <v>2366</v>
      </c>
      <c s="295"/>
      <c s="341"/>
      <c s="341"/>
      <c s="357"/>
      <c s="357"/>
      <c s="341"/>
      <c s="341"/>
      <c s="341"/>
      <c s="73"/>
      <c s="73"/>
      <c s="137"/>
      <c s="114"/>
    </row>
    <row customHeight="1" ht="18.75">
      <c s="158"/>
      <c s="158"/>
      <c s="157"/>
      <c s="157"/>
      <c s="157"/>
      <c s="137"/>
      <c s="157"/>
      <c s="157"/>
      <c s="157"/>
      <c s="157"/>
      <c s="157"/>
      <c s="157"/>
      <c s="157"/>
      <c s="113">
        <v>2121399</v>
      </c>
      <c s="73" t="s">
        <v>2402</v>
      </c>
      <c s="295">
        <v>183</v>
      </c>
      <c s="341"/>
      <c s="341"/>
      <c s="357"/>
      <c s="357"/>
      <c s="341"/>
      <c s="341"/>
      <c s="341"/>
      <c s="73"/>
      <c s="73"/>
      <c s="137"/>
      <c s="114"/>
    </row>
    <row customHeight="1" ht="18.75">
      <c s="158"/>
      <c s="158"/>
      <c s="157"/>
      <c s="157"/>
      <c s="157"/>
      <c s="137"/>
      <c s="157"/>
      <c s="157"/>
      <c s="157"/>
      <c s="157"/>
      <c s="157"/>
      <c s="157"/>
      <c s="157"/>
      <c s="113">
        <v>2320416</v>
      </c>
      <c s="96" t="s">
        <v>2403</v>
      </c>
      <c s="295"/>
      <c s="341"/>
      <c s="341"/>
      <c s="357"/>
      <c s="357"/>
      <c s="341"/>
      <c s="341"/>
      <c s="341"/>
      <c s="73"/>
      <c s="73"/>
      <c s="137"/>
      <c s="114"/>
    </row>
    <row customHeight="1" ht="18.75">
      <c s="158"/>
      <c s="158"/>
      <c s="114"/>
      <c s="157"/>
      <c s="157"/>
      <c s="114"/>
      <c s="157"/>
      <c s="157"/>
      <c s="157"/>
      <c s="157"/>
      <c s="157"/>
      <c s="157"/>
      <c s="157"/>
      <c s="113">
        <v>2330416</v>
      </c>
      <c s="96" t="s">
        <v>2404</v>
      </c>
      <c s="357"/>
      <c s="341"/>
      <c s="341"/>
      <c s="357"/>
      <c s="357"/>
      <c s="341"/>
      <c s="341"/>
      <c s="341"/>
      <c s="73"/>
      <c s="73"/>
      <c s="137"/>
      <c s="114"/>
    </row>
    <row customHeight="1" ht="18.75">
      <c s="73">
        <v>1030178</v>
      </c>
      <c s="96" t="s">
        <v>2405</v>
      </c>
      <c s="295">
        <v>418</v>
      </c>
      <c s="319"/>
      <c s="319"/>
      <c s="295"/>
      <c s="357"/>
      <c s="295"/>
      <c s="295"/>
      <c s="295"/>
      <c s="341"/>
      <c s="341"/>
      <c s="341"/>
      <c s="113"/>
      <c s="96" t="s">
        <v>2406</v>
      </c>
      <c s="291">
        <f>SUM(P98,P102,P103)</f>
        <v>418</v>
      </c>
      <c s="340">
        <f>SUM(Q98,Q102,Q103)</f>
        <v>0</v>
      </c>
      <c s="340">
        <f>SUM(R98,R102,R103)</f>
        <v>0</v>
      </c>
      <c s="291">
        <f>SUM(S98,S102,S103)</f>
        <v>0</v>
      </c>
      <c s="291">
        <f>SUM(T98,T102,T103)</f>
        <v>0</v>
      </c>
      <c s="340">
        <f>SUM(U98,U102,U103)</f>
        <v>0</v>
      </c>
      <c s="340">
        <f>SUM(V98,V102,V103)</f>
        <v>0</v>
      </c>
      <c s="340">
        <f>SUM(W98,W102,W103)</f>
        <v>0</v>
      </c>
      <c s="73">
        <v>1030178</v>
      </c>
      <c s="96" t="s">
        <v>2407</v>
      </c>
      <c s="295"/>
      <c s="291">
        <f>SUM(C97:M97)-SUM(P97:W97)-Z97-I97</f>
        <v>0</v>
      </c>
    </row>
    <row customHeight="1" ht="18.75">
      <c s="73"/>
      <c s="73"/>
      <c s="114"/>
      <c s="157"/>
      <c s="157"/>
      <c s="114"/>
      <c s="157"/>
      <c s="157"/>
      <c s="157"/>
      <c s="157"/>
      <c s="157"/>
      <c s="157"/>
      <c s="157"/>
      <c s="113">
        <v>21214</v>
      </c>
      <c s="96" t="s">
        <v>2408</v>
      </c>
      <c s="291">
        <f>SUM(P99:P101)</f>
        <v>418</v>
      </c>
      <c s="340">
        <f>SUM(Q99:Q101)</f>
        <v>0</v>
      </c>
      <c s="340">
        <f>SUM(R99:R101)</f>
        <v>0</v>
      </c>
      <c s="291">
        <f>SUM(S99:S101)</f>
        <v>0</v>
      </c>
      <c s="291">
        <f>SUM(T99:T101)</f>
        <v>0</v>
      </c>
      <c s="340">
        <f>SUM(U99:U101)</f>
        <v>0</v>
      </c>
      <c s="340">
        <f>SUM(V99:V101)</f>
        <v>0</v>
      </c>
      <c s="340">
        <f>SUM(W99:W101)</f>
        <v>0</v>
      </c>
      <c s="73"/>
      <c s="73"/>
      <c s="137"/>
      <c s="114"/>
    </row>
    <row customHeight="1" ht="18.75">
      <c s="73"/>
      <c s="73"/>
      <c s="114"/>
      <c s="157"/>
      <c s="157"/>
      <c s="114"/>
      <c s="157"/>
      <c s="157"/>
      <c s="157"/>
      <c s="157"/>
      <c s="157"/>
      <c s="157"/>
      <c s="157"/>
      <c s="113">
        <v>2121401</v>
      </c>
      <c s="73" t="s">
        <v>2409</v>
      </c>
      <c s="295"/>
      <c s="341"/>
      <c s="341"/>
      <c s="357"/>
      <c s="357"/>
      <c s="341"/>
      <c s="341"/>
      <c s="341"/>
      <c s="73"/>
      <c s="73"/>
      <c s="137"/>
      <c s="114"/>
    </row>
    <row customHeight="1" ht="18.75">
      <c s="73"/>
      <c s="73"/>
      <c s="114"/>
      <c s="157"/>
      <c s="157"/>
      <c s="114"/>
      <c s="157"/>
      <c s="157"/>
      <c s="157"/>
      <c s="157"/>
      <c s="157"/>
      <c s="157"/>
      <c s="157"/>
      <c s="113">
        <v>2121402</v>
      </c>
      <c s="73" t="s">
        <v>2410</v>
      </c>
      <c s="295"/>
      <c s="341"/>
      <c s="341"/>
      <c s="357"/>
      <c s="357"/>
      <c s="341"/>
      <c s="341"/>
      <c s="341"/>
      <c s="73"/>
      <c s="73"/>
      <c s="137"/>
      <c s="114"/>
    </row>
    <row customHeight="1" ht="18.75">
      <c s="73"/>
      <c s="73"/>
      <c s="114"/>
      <c s="157"/>
      <c s="157"/>
      <c s="114"/>
      <c s="157"/>
      <c s="157"/>
      <c s="157"/>
      <c s="157"/>
      <c s="157"/>
      <c s="157"/>
      <c s="157"/>
      <c s="113">
        <v>2121499</v>
      </c>
      <c s="73" t="s">
        <v>2411</v>
      </c>
      <c s="295">
        <v>418</v>
      </c>
      <c s="341"/>
      <c s="341"/>
      <c s="357"/>
      <c s="357"/>
      <c s="341"/>
      <c s="341"/>
      <c s="341"/>
      <c s="73"/>
      <c s="73"/>
      <c s="137"/>
      <c s="114"/>
    </row>
    <row customHeight="1" ht="18.75">
      <c s="73"/>
      <c s="73"/>
      <c s="114"/>
      <c s="157"/>
      <c s="157"/>
      <c s="114"/>
      <c s="157"/>
      <c s="157"/>
      <c s="157"/>
      <c s="157"/>
      <c s="157"/>
      <c s="157"/>
      <c s="157"/>
      <c s="113">
        <v>2320420</v>
      </c>
      <c s="96" t="s">
        <v>2412</v>
      </c>
      <c s="295"/>
      <c s="341"/>
      <c s="341"/>
      <c s="357"/>
      <c s="357"/>
      <c s="341"/>
      <c s="341"/>
      <c s="341"/>
      <c s="73"/>
      <c s="73"/>
      <c s="137"/>
      <c s="114"/>
    </row>
    <row customHeight="1" ht="18.75">
      <c s="73"/>
      <c s="73"/>
      <c s="114"/>
      <c s="157"/>
      <c s="157"/>
      <c s="114"/>
      <c s="157"/>
      <c s="157"/>
      <c s="157"/>
      <c s="157"/>
      <c s="157"/>
      <c s="157"/>
      <c s="157"/>
      <c s="113">
        <v>2330420</v>
      </c>
      <c s="96" t="s">
        <v>2413</v>
      </c>
      <c s="357"/>
      <c s="341"/>
      <c s="341"/>
      <c s="357"/>
      <c s="357"/>
      <c s="341"/>
      <c s="341"/>
      <c s="341"/>
      <c s="73"/>
      <c s="73"/>
      <c s="137"/>
      <c s="114"/>
    </row>
    <row customHeight="1" ht="18.75">
      <c s="73">
        <v>1030131</v>
      </c>
      <c s="96" t="s">
        <v>2414</v>
      </c>
      <c s="295"/>
      <c s="319"/>
      <c s="319"/>
      <c s="295"/>
      <c s="357"/>
      <c s="295"/>
      <c s="295"/>
      <c s="295"/>
      <c s="341"/>
      <c s="341"/>
      <c s="341"/>
      <c s="113"/>
      <c s="96" t="s">
        <v>2415</v>
      </c>
      <c s="291">
        <f>SUM(P105,P111,P112)</f>
        <v>0</v>
      </c>
      <c s="340">
        <f>SUM(Q105,Q111,Q112)</f>
        <v>0</v>
      </c>
      <c s="340">
        <f>SUM(R105,R111,R112)</f>
        <v>0</v>
      </c>
      <c s="291">
        <f>SUM(S105,S111,S112)</f>
        <v>0</v>
      </c>
      <c s="291">
        <f>SUM(T105,T111,T112)</f>
        <v>0</v>
      </c>
      <c s="340">
        <f>SUM(U105,U111,U112)</f>
        <v>0</v>
      </c>
      <c s="340">
        <f>SUM(V105,V111,V112)</f>
        <v>0</v>
      </c>
      <c s="340">
        <f>SUM(W105,W111,W112)</f>
        <v>0</v>
      </c>
      <c s="73">
        <v>1030131</v>
      </c>
      <c s="96" t="s">
        <v>2416</v>
      </c>
      <c s="295"/>
      <c s="291">
        <f>SUM(C104:M104)-SUM(P104:W104)-Z104-I104</f>
        <v>0</v>
      </c>
    </row>
    <row customHeight="1" ht="18.75">
      <c s="73"/>
      <c s="96"/>
      <c s="114"/>
      <c s="157"/>
      <c s="157"/>
      <c s="114"/>
      <c s="157"/>
      <c s="157"/>
      <c s="157"/>
      <c s="157"/>
      <c s="157"/>
      <c s="157"/>
      <c s="157"/>
      <c s="113">
        <v>21360</v>
      </c>
      <c s="96" t="s">
        <v>2417</v>
      </c>
      <c s="291">
        <f>SUM(P106:P110)</f>
        <v>0</v>
      </c>
      <c s="340">
        <f>SUM(Q106:Q110)</f>
        <v>0</v>
      </c>
      <c s="340">
        <f>SUM(R106:R110)</f>
        <v>0</v>
      </c>
      <c s="291">
        <f>SUM(S106:S110)</f>
        <v>0</v>
      </c>
      <c s="291">
        <f>SUM(T106:T110)</f>
        <v>0</v>
      </c>
      <c s="340">
        <f>SUM(U106:U110)</f>
        <v>0</v>
      </c>
      <c s="340">
        <f>SUM(V106:V110)</f>
        <v>0</v>
      </c>
      <c s="340">
        <f>SUM(W106:W110)</f>
        <v>0</v>
      </c>
      <c s="73"/>
      <c s="96"/>
      <c s="137"/>
      <c s="114"/>
    </row>
    <row customHeight="1" ht="18.75">
      <c s="73"/>
      <c s="96"/>
      <c s="114"/>
      <c s="157"/>
      <c s="157"/>
      <c s="114"/>
      <c s="157"/>
      <c s="157"/>
      <c s="157"/>
      <c s="157"/>
      <c s="157"/>
      <c s="157"/>
      <c s="157"/>
      <c s="113">
        <v>2136001</v>
      </c>
      <c s="73" t="s">
        <v>2418</v>
      </c>
      <c s="295"/>
      <c s="341"/>
      <c s="341"/>
      <c s="357"/>
      <c s="357"/>
      <c s="341"/>
      <c s="341"/>
      <c s="341"/>
      <c s="73"/>
      <c s="96"/>
      <c s="137"/>
      <c s="114"/>
    </row>
    <row customHeight="1" ht="18.75">
      <c s="73"/>
      <c s="96"/>
      <c s="114"/>
      <c s="157"/>
      <c s="157"/>
      <c s="114"/>
      <c s="157"/>
      <c s="157"/>
      <c s="157"/>
      <c s="157"/>
      <c s="157"/>
      <c s="157"/>
      <c s="157"/>
      <c s="113">
        <v>2136002</v>
      </c>
      <c s="73" t="s">
        <v>2419</v>
      </c>
      <c s="295"/>
      <c s="341"/>
      <c s="341"/>
      <c s="357"/>
      <c s="357"/>
      <c s="341"/>
      <c s="341"/>
      <c s="341"/>
      <c s="73"/>
      <c s="96"/>
      <c s="137"/>
      <c s="114"/>
    </row>
    <row customHeight="1" ht="18.75">
      <c s="73"/>
      <c s="96"/>
      <c s="114"/>
      <c s="157"/>
      <c s="157"/>
      <c s="114"/>
      <c s="157"/>
      <c s="157"/>
      <c s="157"/>
      <c s="157"/>
      <c s="157"/>
      <c s="157"/>
      <c s="157"/>
      <c s="113">
        <v>2136003</v>
      </c>
      <c s="73" t="s">
        <v>2420</v>
      </c>
      <c s="295"/>
      <c s="341"/>
      <c s="341"/>
      <c s="357"/>
      <c s="357"/>
      <c s="341"/>
      <c s="341"/>
      <c s="341"/>
      <c s="73"/>
      <c s="96"/>
      <c s="137"/>
      <c s="114"/>
    </row>
    <row customHeight="1" ht="18.75">
      <c s="73"/>
      <c s="96"/>
      <c s="114"/>
      <c s="157"/>
      <c s="157"/>
      <c s="114"/>
      <c s="157"/>
      <c s="157"/>
      <c s="157"/>
      <c s="157"/>
      <c s="157"/>
      <c s="157"/>
      <c s="157"/>
      <c s="113">
        <v>2136004</v>
      </c>
      <c s="73" t="s">
        <v>2421</v>
      </c>
      <c s="295"/>
      <c s="341"/>
      <c s="341"/>
      <c s="357"/>
      <c s="357"/>
      <c s="341"/>
      <c s="341"/>
      <c s="341"/>
      <c s="73"/>
      <c s="96"/>
      <c s="137"/>
      <c s="114"/>
    </row>
    <row customHeight="1" ht="18.75">
      <c s="73"/>
      <c s="96"/>
      <c s="114"/>
      <c s="157"/>
      <c s="157"/>
      <c s="114"/>
      <c s="157"/>
      <c s="157"/>
      <c s="157"/>
      <c s="157"/>
      <c s="157"/>
      <c s="157"/>
      <c s="157"/>
      <c s="113">
        <v>2136099</v>
      </c>
      <c s="73" t="s">
        <v>2422</v>
      </c>
      <c s="295"/>
      <c s="341"/>
      <c s="341"/>
      <c s="357"/>
      <c s="357"/>
      <c s="341"/>
      <c s="341"/>
      <c s="341"/>
      <c s="73"/>
      <c s="96"/>
      <c s="137"/>
      <c s="114"/>
    </row>
    <row customHeight="1" ht="18.75">
      <c s="73"/>
      <c s="96"/>
      <c s="114"/>
      <c s="157"/>
      <c s="157"/>
      <c s="114"/>
      <c s="157"/>
      <c s="157"/>
      <c s="157"/>
      <c s="157"/>
      <c s="157"/>
      <c s="157"/>
      <c s="157"/>
      <c s="113">
        <v>2320406</v>
      </c>
      <c s="96" t="s">
        <v>2423</v>
      </c>
      <c s="295"/>
      <c s="341"/>
      <c s="341"/>
      <c s="357"/>
      <c s="357"/>
      <c s="341"/>
      <c s="341"/>
      <c s="341"/>
      <c s="73"/>
      <c s="96"/>
      <c s="137"/>
      <c s="114"/>
    </row>
    <row customHeight="1" ht="18.75">
      <c s="73"/>
      <c s="96"/>
      <c s="114"/>
      <c s="157"/>
      <c s="157"/>
      <c s="114"/>
      <c s="157"/>
      <c s="157"/>
      <c s="157"/>
      <c s="157"/>
      <c s="157"/>
      <c s="157"/>
      <c s="157"/>
      <c s="113">
        <v>2330406</v>
      </c>
      <c s="96" t="s">
        <v>2424</v>
      </c>
      <c s="357"/>
      <c s="341"/>
      <c s="341"/>
      <c s="357"/>
      <c s="357"/>
      <c s="341"/>
      <c s="341"/>
      <c s="341"/>
      <c s="73"/>
      <c s="96"/>
      <c s="137"/>
      <c s="114"/>
    </row>
    <row customHeight="1" ht="18.75">
      <c s="73">
        <v>1030150</v>
      </c>
      <c s="96" t="s">
        <v>2425</v>
      </c>
      <c s="291">
        <f>SUM(C114:C115)</f>
        <v>0</v>
      </c>
      <c s="291">
        <f>SUM(D114:D115)</f>
        <v>87</v>
      </c>
      <c s="291">
        <f>SUM(E114:E115)</f>
        <v>0</v>
      </c>
      <c s="291">
        <f>F114+F115</f>
        <v>0</v>
      </c>
      <c s="340">
        <f>SUM(G114:G115)</f>
        <v>0</v>
      </c>
      <c s="291">
        <f>SUM(H114:H115)</f>
        <v>0</v>
      </c>
      <c s="291">
        <f>SUM(I114:I115)</f>
        <v>0</v>
      </c>
      <c s="291">
        <f>SUM(J114:J115)</f>
        <v>0</v>
      </c>
      <c s="340">
        <f>SUM(K114:K115)</f>
        <v>0</v>
      </c>
      <c s="340">
        <f>SUM(L114:L115)</f>
        <v>0</v>
      </c>
      <c s="340">
        <f>SUM(M114:M115)</f>
        <v>0</v>
      </c>
      <c s="113"/>
      <c s="96" t="s">
        <v>2426</v>
      </c>
      <c s="291">
        <f>SUM(P114,P119,P120)</f>
        <v>87</v>
      </c>
      <c s="340">
        <f>SUM(Q114,Q119,Q120)</f>
        <v>0</v>
      </c>
      <c s="340">
        <f>SUM(R114,R119,R120)</f>
        <v>0</v>
      </c>
      <c s="291">
        <f>SUM(S114,S119,S120)</f>
        <v>0</v>
      </c>
      <c s="291">
        <f>SUM(T114,T119,T120)</f>
        <v>0</v>
      </c>
      <c s="340">
        <f>SUM(U114,U119,U120)</f>
        <v>0</v>
      </c>
      <c s="340">
        <f>SUM(V114,V119,V120)</f>
        <v>0</v>
      </c>
      <c s="340">
        <f>SUM(W114,W119,W120)</f>
        <v>0</v>
      </c>
      <c s="73">
        <v>1030150</v>
      </c>
      <c s="96" t="s">
        <v>2427</v>
      </c>
      <c s="291">
        <f>Z114+Z115</f>
        <v>0</v>
      </c>
      <c s="291">
        <f>SUM(C113:M113)-SUM(P113:W113)-Z113-I133</f>
        <v>0</v>
      </c>
    </row>
    <row customHeight="1" ht="18.75">
      <c s="73">
        <v>103015001</v>
      </c>
      <c s="73" t="s">
        <v>2428</v>
      </c>
      <c s="295"/>
      <c s="319"/>
      <c s="319"/>
      <c s="295"/>
      <c s="357"/>
      <c s="295"/>
      <c s="295"/>
      <c s="295"/>
      <c s="341"/>
      <c s="341"/>
      <c s="341"/>
      <c s="113">
        <v>21366</v>
      </c>
      <c s="96" t="s">
        <v>2429</v>
      </c>
      <c s="291">
        <f>SUM(P115:P118)</f>
        <v>87</v>
      </c>
      <c s="340">
        <f>SUM(Q115:Q118)</f>
        <v>0</v>
      </c>
      <c s="340">
        <f>SUM(R115:R118)</f>
        <v>0</v>
      </c>
      <c s="291">
        <f>SUM(S115:S118)</f>
        <v>0</v>
      </c>
      <c s="291">
        <f>SUM(T115:T118)</f>
        <v>0</v>
      </c>
      <c s="340">
        <f>SUM(U115:U118)</f>
        <v>0</v>
      </c>
      <c s="340">
        <f>SUM(V115:V118)</f>
        <v>0</v>
      </c>
      <c s="340">
        <f>SUM(W115:W118)</f>
        <v>0</v>
      </c>
      <c s="73">
        <v>103015001</v>
      </c>
      <c s="73" t="s">
        <v>2430</v>
      </c>
      <c s="295"/>
      <c s="295"/>
    </row>
    <row customHeight="1" ht="18.75">
      <c s="73">
        <v>103015002</v>
      </c>
      <c s="73" t="s">
        <v>2431</v>
      </c>
      <c s="295"/>
      <c s="319">
        <v>87</v>
      </c>
      <c s="319"/>
      <c s="295"/>
      <c s="357"/>
      <c s="295"/>
      <c s="295"/>
      <c s="295"/>
      <c s="341"/>
      <c s="341"/>
      <c s="341"/>
      <c s="113">
        <v>2136601</v>
      </c>
      <c s="73" t="s">
        <v>2311</v>
      </c>
      <c s="295">
        <v>87</v>
      </c>
      <c s="341"/>
      <c s="341"/>
      <c s="357"/>
      <c s="357"/>
      <c s="341"/>
      <c s="341"/>
      <c s="341"/>
      <c s="73">
        <v>103015002</v>
      </c>
      <c s="73" t="s">
        <v>2432</v>
      </c>
      <c s="295"/>
      <c s="295"/>
    </row>
    <row customHeight="1" ht="18.75">
      <c s="73"/>
      <c s="73"/>
      <c s="114"/>
      <c s="157"/>
      <c s="157"/>
      <c s="114"/>
      <c s="157"/>
      <c s="157"/>
      <c s="157"/>
      <c s="157"/>
      <c s="157"/>
      <c s="157"/>
      <c s="157"/>
      <c s="113">
        <v>2136602</v>
      </c>
      <c s="73" t="s">
        <v>2433</v>
      </c>
      <c s="295"/>
      <c s="341"/>
      <c s="341"/>
      <c s="357"/>
      <c s="357"/>
      <c s="341"/>
      <c s="341"/>
      <c s="341"/>
      <c s="73"/>
      <c s="73"/>
      <c s="137"/>
      <c s="114"/>
    </row>
    <row customHeight="1" ht="18.75">
      <c s="73"/>
      <c s="96"/>
      <c s="114"/>
      <c s="157"/>
      <c s="157"/>
      <c s="114"/>
      <c s="157"/>
      <c s="157"/>
      <c s="157"/>
      <c s="157"/>
      <c s="157"/>
      <c s="157"/>
      <c s="157"/>
      <c s="113">
        <v>2136603</v>
      </c>
      <c s="73" t="s">
        <v>2434</v>
      </c>
      <c s="295"/>
      <c s="341"/>
      <c s="341"/>
      <c s="357"/>
      <c s="357"/>
      <c s="341"/>
      <c s="341"/>
      <c s="341"/>
      <c s="73"/>
      <c s="96"/>
      <c s="137"/>
      <c s="114"/>
    </row>
    <row customHeight="1" ht="18.75">
      <c s="73"/>
      <c s="96"/>
      <c s="114"/>
      <c s="157"/>
      <c s="157"/>
      <c s="114"/>
      <c s="157"/>
      <c s="157"/>
      <c s="157"/>
      <c s="157"/>
      <c s="157"/>
      <c s="157"/>
      <c s="157"/>
      <c s="113">
        <v>2136699</v>
      </c>
      <c s="73" t="s">
        <v>2435</v>
      </c>
      <c s="295"/>
      <c s="341"/>
      <c s="341"/>
      <c s="357"/>
      <c s="357"/>
      <c s="341"/>
      <c s="341"/>
      <c s="341"/>
      <c s="73"/>
      <c s="96"/>
      <c s="137"/>
      <c s="114"/>
    </row>
    <row customHeight="1" ht="18.75">
      <c s="73"/>
      <c s="96"/>
      <c s="114"/>
      <c s="157"/>
      <c s="157"/>
      <c s="114"/>
      <c s="157"/>
      <c s="157"/>
      <c s="157"/>
      <c s="157"/>
      <c s="157"/>
      <c s="157"/>
      <c s="157"/>
      <c s="113">
        <v>2320414</v>
      </c>
      <c s="96" t="s">
        <v>2436</v>
      </c>
      <c s="295"/>
      <c s="341"/>
      <c s="341"/>
      <c s="357"/>
      <c s="357"/>
      <c s="341"/>
      <c s="341"/>
      <c s="341"/>
      <c s="73"/>
      <c s="96"/>
      <c s="137"/>
      <c s="114"/>
    </row>
    <row customHeight="1" ht="18.75">
      <c s="73"/>
      <c s="96"/>
      <c s="114"/>
      <c s="157"/>
      <c s="157"/>
      <c s="114"/>
      <c s="157"/>
      <c s="157"/>
      <c s="157"/>
      <c s="157"/>
      <c s="157"/>
      <c s="157"/>
      <c s="157"/>
      <c s="113">
        <v>2330414</v>
      </c>
      <c s="96" t="s">
        <v>2437</v>
      </c>
      <c s="357"/>
      <c s="341"/>
      <c s="341"/>
      <c s="357"/>
      <c s="357"/>
      <c s="341"/>
      <c s="341"/>
      <c s="341"/>
      <c s="73"/>
      <c s="96"/>
      <c s="137"/>
      <c s="114"/>
    </row>
    <row customHeight="1" ht="18.75">
      <c s="73">
        <v>1030152</v>
      </c>
      <c s="96" t="s">
        <v>2438</v>
      </c>
      <c s="295"/>
      <c s="319"/>
      <c s="319"/>
      <c s="295"/>
      <c s="357"/>
      <c s="295"/>
      <c s="295"/>
      <c s="295"/>
      <c s="341"/>
      <c s="341"/>
      <c s="341"/>
      <c s="113">
        <v>21367</v>
      </c>
      <c s="96" t="s">
        <v>2439</v>
      </c>
      <c s="291">
        <f>SUM(P122:P125)</f>
        <v>0</v>
      </c>
      <c s="340">
        <f>SUM(Q122:Q125)</f>
        <v>0</v>
      </c>
      <c s="340">
        <f>SUM(R122:R125)</f>
        <v>0</v>
      </c>
      <c s="291">
        <f>SUM(S122:S125)</f>
        <v>0</v>
      </c>
      <c s="291">
        <f>SUM(T122:T125)</f>
        <v>0</v>
      </c>
      <c s="340">
        <f>SUM(U122:U125)</f>
        <v>0</v>
      </c>
      <c s="340">
        <f>SUM(V122:V125)</f>
        <v>0</v>
      </c>
      <c s="340">
        <f>SUM(W122:W125)</f>
        <v>0</v>
      </c>
      <c s="73">
        <v>1030152</v>
      </c>
      <c s="96" t="s">
        <v>2440</v>
      </c>
      <c s="295"/>
      <c s="291">
        <f>SUM(C121:M121)-SUM(P121:W121)-Z121-I121</f>
        <v>0</v>
      </c>
    </row>
    <row customHeight="1" ht="18.75">
      <c s="73"/>
      <c s="96"/>
      <c s="114"/>
      <c s="157"/>
      <c s="157"/>
      <c s="114"/>
      <c s="157"/>
      <c s="157"/>
      <c s="157"/>
      <c s="157"/>
      <c s="157"/>
      <c s="157"/>
      <c s="157"/>
      <c s="113">
        <v>2136701</v>
      </c>
      <c s="73" t="s">
        <v>2304</v>
      </c>
      <c s="295"/>
      <c s="341"/>
      <c s="341"/>
      <c s="357"/>
      <c s="357"/>
      <c s="341"/>
      <c s="341"/>
      <c s="341"/>
      <c s="73"/>
      <c s="96"/>
      <c s="137"/>
      <c s="114"/>
    </row>
    <row customHeight="1" ht="18.75">
      <c s="73"/>
      <c s="96"/>
      <c s="114"/>
      <c s="157"/>
      <c s="157"/>
      <c s="114"/>
      <c s="157"/>
      <c s="157"/>
      <c s="157"/>
      <c s="157"/>
      <c s="157"/>
      <c s="157"/>
      <c s="157"/>
      <c s="113">
        <v>2136702</v>
      </c>
      <c s="73" t="s">
        <v>2441</v>
      </c>
      <c s="295"/>
      <c s="341"/>
      <c s="341"/>
      <c s="357"/>
      <c s="357"/>
      <c s="341"/>
      <c s="341"/>
      <c s="341"/>
      <c s="73"/>
      <c s="96"/>
      <c s="137"/>
      <c s="114"/>
    </row>
    <row customHeight="1" ht="18.75">
      <c s="73"/>
      <c s="96"/>
      <c s="114"/>
      <c s="157"/>
      <c s="157"/>
      <c s="114"/>
      <c s="157"/>
      <c s="157"/>
      <c s="157"/>
      <c s="157"/>
      <c s="157"/>
      <c s="157"/>
      <c s="157"/>
      <c s="113">
        <v>2136703</v>
      </c>
      <c s="73" t="s">
        <v>2442</v>
      </c>
      <c s="295"/>
      <c s="341"/>
      <c s="341"/>
      <c s="357"/>
      <c s="357"/>
      <c s="341"/>
      <c s="341"/>
      <c s="341"/>
      <c s="73"/>
      <c s="96"/>
      <c s="137"/>
      <c s="114"/>
    </row>
    <row customHeight="1" ht="18.75">
      <c s="73"/>
      <c s="96"/>
      <c s="114"/>
      <c s="157"/>
      <c s="157"/>
      <c s="114"/>
      <c s="157"/>
      <c s="157"/>
      <c s="157"/>
      <c s="157"/>
      <c s="157"/>
      <c s="157"/>
      <c s="157"/>
      <c s="113">
        <v>2136799</v>
      </c>
      <c s="73" t="s">
        <v>2443</v>
      </c>
      <c s="295"/>
      <c s="341"/>
      <c s="341"/>
      <c s="357"/>
      <c s="357"/>
      <c s="341"/>
      <c s="341"/>
      <c s="341"/>
      <c s="73"/>
      <c s="96"/>
      <c s="137"/>
      <c s="114"/>
    </row>
    <row customHeight="1" ht="18.75">
      <c s="73">
        <v>1030139</v>
      </c>
      <c s="96" t="s">
        <v>2444</v>
      </c>
      <c s="295"/>
      <c s="319"/>
      <c s="319"/>
      <c s="295"/>
      <c s="357"/>
      <c s="295"/>
      <c s="295"/>
      <c s="295"/>
      <c s="341"/>
      <c s="341"/>
      <c s="341"/>
      <c s="113"/>
      <c s="96" t="s">
        <v>2445</v>
      </c>
      <c s="291">
        <f>SUM(P127,P130,P131)</f>
        <v>0</v>
      </c>
      <c s="340">
        <f>SUM(Q127,Q130,Q131)</f>
        <v>0</v>
      </c>
      <c s="340">
        <f>SUM(R127,R130,R131)</f>
        <v>0</v>
      </c>
      <c s="291">
        <f>SUM(S127,S130,S131)</f>
        <v>0</v>
      </c>
      <c s="291">
        <f>SUM(T127,T130,T131)</f>
        <v>0</v>
      </c>
      <c s="340">
        <f>SUM(U127,U130,U131)</f>
        <v>0</v>
      </c>
      <c s="340">
        <f>SUM(V127,V130,V131)</f>
        <v>0</v>
      </c>
      <c s="340">
        <f>SUM(W127,W130,W131)</f>
        <v>0</v>
      </c>
      <c s="73">
        <v>1030139</v>
      </c>
      <c s="96" t="s">
        <v>2446</v>
      </c>
      <c s="295"/>
      <c s="291">
        <f>SUM(C126:M126)-SUM(P126:W126)-Z126-I126</f>
        <v>0</v>
      </c>
    </row>
    <row customHeight="1" ht="18.75">
      <c s="73"/>
      <c s="96"/>
      <c s="114"/>
      <c s="157"/>
      <c s="157"/>
      <c s="114"/>
      <c s="157"/>
      <c s="157"/>
      <c s="157"/>
      <c s="157"/>
      <c s="157"/>
      <c s="157"/>
      <c s="157"/>
      <c s="113">
        <v>21368</v>
      </c>
      <c s="96" t="s">
        <v>2447</v>
      </c>
      <c s="291">
        <f>SUM(P128:P129)</f>
        <v>0</v>
      </c>
      <c s="340">
        <f>SUM(Q128:Q129)</f>
        <v>0</v>
      </c>
      <c s="340">
        <f>SUM(R128:R129)</f>
        <v>0</v>
      </c>
      <c s="291">
        <f>SUM(S128:S129)</f>
        <v>0</v>
      </c>
      <c s="291">
        <f>SUM(T128:T129)</f>
        <v>0</v>
      </c>
      <c s="340">
        <f>SUM(U128:U129)</f>
        <v>0</v>
      </c>
      <c s="340">
        <f>SUM(V128:V129)</f>
        <v>0</v>
      </c>
      <c s="340">
        <f>SUM(W128:W129)</f>
        <v>0</v>
      </c>
      <c s="116"/>
      <c s="116"/>
      <c s="137"/>
      <c s="114"/>
    </row>
    <row customHeight="1" ht="18.75">
      <c s="73"/>
      <c s="96"/>
      <c s="174"/>
      <c s="157"/>
      <c s="157"/>
      <c s="174"/>
      <c s="157"/>
      <c s="157"/>
      <c s="157"/>
      <c s="157"/>
      <c s="157"/>
      <c s="157"/>
      <c s="157"/>
      <c s="113">
        <v>2136801</v>
      </c>
      <c s="73" t="s">
        <v>1718</v>
      </c>
      <c s="295"/>
      <c s="341"/>
      <c s="341"/>
      <c s="357"/>
      <c s="357"/>
      <c s="341"/>
      <c s="341"/>
      <c s="341"/>
      <c s="73"/>
      <c s="96"/>
      <c s="137"/>
      <c s="114"/>
    </row>
    <row customHeight="1" ht="18.75">
      <c s="73"/>
      <c s="96"/>
      <c s="174"/>
      <c s="157"/>
      <c s="157"/>
      <c s="174"/>
      <c s="157"/>
      <c s="157"/>
      <c s="157"/>
      <c s="157"/>
      <c s="157"/>
      <c s="157"/>
      <c s="157"/>
      <c s="113">
        <v>2136802</v>
      </c>
      <c s="73" t="s">
        <v>2448</v>
      </c>
      <c s="295"/>
      <c s="341"/>
      <c s="341"/>
      <c s="357"/>
      <c s="357"/>
      <c s="341"/>
      <c s="341"/>
      <c s="341"/>
      <c s="73"/>
      <c s="96"/>
      <c s="137"/>
      <c s="114"/>
    </row>
    <row customHeight="1" ht="18.75">
      <c s="73"/>
      <c s="96"/>
      <c s="174"/>
      <c s="157"/>
      <c s="157"/>
      <c s="174"/>
      <c s="157"/>
      <c s="157"/>
      <c s="157"/>
      <c s="157"/>
      <c s="157"/>
      <c s="157"/>
      <c s="157"/>
      <c s="113">
        <v>2320408</v>
      </c>
      <c s="96" t="s">
        <v>2449</v>
      </c>
      <c s="295"/>
      <c s="341"/>
      <c s="341"/>
      <c s="357"/>
      <c s="357"/>
      <c s="341"/>
      <c s="341"/>
      <c s="341"/>
      <c s="73"/>
      <c s="96"/>
      <c s="137"/>
      <c s="114"/>
    </row>
    <row customHeight="1" ht="18.75">
      <c s="73"/>
      <c s="96"/>
      <c s="114"/>
      <c s="157"/>
      <c s="157"/>
      <c s="114"/>
      <c s="157"/>
      <c s="157"/>
      <c s="157"/>
      <c s="157"/>
      <c s="157"/>
      <c s="157"/>
      <c s="157"/>
      <c s="113">
        <v>2330408</v>
      </c>
      <c s="96" t="s">
        <v>2450</v>
      </c>
      <c s="357"/>
      <c s="341"/>
      <c s="341"/>
      <c s="357"/>
      <c s="357"/>
      <c s="341"/>
      <c s="341"/>
      <c s="341"/>
      <c s="73"/>
      <c s="96"/>
      <c s="137"/>
      <c s="114"/>
    </row>
    <row customHeight="1" ht="18.75">
      <c s="73">
        <v>1030158</v>
      </c>
      <c s="96" t="s">
        <v>2451</v>
      </c>
      <c s="291">
        <f>SUM(C133:C135)</f>
        <v>0</v>
      </c>
      <c s="291">
        <f>SUM(D133:D135)</f>
        <v>0</v>
      </c>
      <c s="291">
        <f>SUM(E133:E135)</f>
        <v>0</v>
      </c>
      <c s="291">
        <f>F133+F134+F135</f>
        <v>0</v>
      </c>
      <c s="340">
        <f>SUM(G133:G135)</f>
        <v>0</v>
      </c>
      <c s="291">
        <f>SUM(H133:H135)</f>
        <v>0</v>
      </c>
      <c s="291">
        <f>SUM(I133:I135)</f>
        <v>0</v>
      </c>
      <c s="291">
        <f>SUM(J133:J135)</f>
        <v>0</v>
      </c>
      <c s="340">
        <f>SUM(K133:K135)</f>
        <v>0</v>
      </c>
      <c s="340">
        <f>SUM(L133:L135)</f>
        <v>0</v>
      </c>
      <c s="340">
        <f>SUM(M133:M135)</f>
        <v>0</v>
      </c>
      <c s="113"/>
      <c s="96" t="s">
        <v>2452</v>
      </c>
      <c s="291">
        <f>SUM(P133,P138,P139)</f>
        <v>0</v>
      </c>
      <c s="340">
        <f>SUM(Q133,Q138,Q139)</f>
        <v>0</v>
      </c>
      <c s="340">
        <f>SUM(R133,R138,R139)</f>
        <v>0</v>
      </c>
      <c s="291">
        <f>SUM(S133,S138,S139)</f>
        <v>0</v>
      </c>
      <c s="291">
        <f>SUM(T133,T138,T139)</f>
        <v>0</v>
      </c>
      <c s="340">
        <f>SUM(U133,U138,U139)</f>
        <v>0</v>
      </c>
      <c s="340">
        <f>SUM(V133,V138,V139)</f>
        <v>0</v>
      </c>
      <c s="340">
        <f>SUM(W133,W138,W139)</f>
        <v>0</v>
      </c>
      <c s="73">
        <v>1030158</v>
      </c>
      <c s="96" t="s">
        <v>2453</v>
      </c>
      <c s="291">
        <f>Z133+Z134+Z135</f>
        <v>0</v>
      </c>
      <c s="291">
        <f>SUM(C132:M132)-SUM(P132:W132)-Z132-I132</f>
        <v>0</v>
      </c>
    </row>
    <row customHeight="1" ht="18.75">
      <c s="73">
        <v>103015801</v>
      </c>
      <c s="73" t="s">
        <v>2454</v>
      </c>
      <c s="295"/>
      <c s="319"/>
      <c s="319"/>
      <c s="295"/>
      <c s="357"/>
      <c s="295"/>
      <c s="295"/>
      <c s="295"/>
      <c s="341"/>
      <c s="341"/>
      <c s="341"/>
      <c s="113">
        <v>21369</v>
      </c>
      <c s="96" t="s">
        <v>2455</v>
      </c>
      <c s="291">
        <f>SUM(P134:P137)</f>
        <v>0</v>
      </c>
      <c s="340">
        <f>SUM(Q134:Q137)</f>
        <v>0</v>
      </c>
      <c s="340">
        <f>SUM(R134:R137)</f>
        <v>0</v>
      </c>
      <c s="291">
        <f>SUM(S134:S137)</f>
        <v>0</v>
      </c>
      <c s="291">
        <f>SUM(T134:T137)</f>
        <v>0</v>
      </c>
      <c s="340">
        <f>SUM(U134:U137)</f>
        <v>0</v>
      </c>
      <c s="340">
        <f>SUM(V134:V137)</f>
        <v>0</v>
      </c>
      <c s="340">
        <f>SUM(W134:W137)</f>
        <v>0</v>
      </c>
      <c s="73">
        <v>103015801</v>
      </c>
      <c s="73" t="s">
        <v>2454</v>
      </c>
      <c s="295"/>
      <c s="295"/>
    </row>
    <row customHeight="1" ht="18.75">
      <c s="73">
        <v>103015802</v>
      </c>
      <c s="73" t="s">
        <v>2456</v>
      </c>
      <c s="295"/>
      <c s="319"/>
      <c s="319"/>
      <c s="295"/>
      <c s="357"/>
      <c s="295"/>
      <c s="295"/>
      <c s="295"/>
      <c s="341"/>
      <c s="341"/>
      <c s="341"/>
      <c s="113">
        <v>2136901</v>
      </c>
      <c s="73" t="s">
        <v>1718</v>
      </c>
      <c s="295"/>
      <c s="341"/>
      <c s="341"/>
      <c s="357"/>
      <c s="357"/>
      <c s="341"/>
      <c s="341"/>
      <c s="341"/>
      <c s="73">
        <v>103015802</v>
      </c>
      <c s="73" t="s">
        <v>2456</v>
      </c>
      <c s="295"/>
      <c s="295"/>
    </row>
    <row customHeight="1" ht="18.75">
      <c s="73">
        <v>103015803</v>
      </c>
      <c s="73" t="s">
        <v>2457</v>
      </c>
      <c s="295"/>
      <c s="319"/>
      <c s="319"/>
      <c s="295"/>
      <c s="357"/>
      <c s="295"/>
      <c s="295"/>
      <c s="295"/>
      <c s="341"/>
      <c s="341"/>
      <c s="341"/>
      <c s="113">
        <v>2136902</v>
      </c>
      <c s="73" t="s">
        <v>2458</v>
      </c>
      <c s="295"/>
      <c s="341"/>
      <c s="341"/>
      <c s="357"/>
      <c s="357"/>
      <c s="341"/>
      <c s="341"/>
      <c s="341"/>
      <c s="73">
        <v>103015803</v>
      </c>
      <c s="73" t="s">
        <v>2457</v>
      </c>
      <c s="295"/>
      <c s="295"/>
    </row>
    <row customHeight="1" ht="18.75">
      <c s="73"/>
      <c s="73"/>
      <c s="114"/>
      <c s="157"/>
      <c s="157"/>
      <c s="114"/>
      <c s="157"/>
      <c s="157"/>
      <c s="157"/>
      <c s="157"/>
      <c s="157"/>
      <c s="157"/>
      <c s="157"/>
      <c s="113">
        <v>2136903</v>
      </c>
      <c s="73" t="s">
        <v>2459</v>
      </c>
      <c s="295"/>
      <c s="341"/>
      <c s="341"/>
      <c s="357"/>
      <c s="357"/>
      <c s="341"/>
      <c s="341"/>
      <c s="341"/>
      <c s="116"/>
      <c s="116"/>
      <c s="137"/>
      <c s="114"/>
    </row>
    <row customHeight="1" ht="18.75">
      <c s="73"/>
      <c s="73"/>
      <c s="114"/>
      <c s="157"/>
      <c s="157"/>
      <c s="114"/>
      <c s="157"/>
      <c s="157"/>
      <c s="157"/>
      <c s="157"/>
      <c s="157"/>
      <c s="157"/>
      <c s="157"/>
      <c s="113">
        <v>2136999</v>
      </c>
      <c s="73" t="s">
        <v>2460</v>
      </c>
      <c s="295"/>
      <c s="341"/>
      <c s="341"/>
      <c s="357"/>
      <c s="357"/>
      <c s="341"/>
      <c s="341"/>
      <c s="341"/>
      <c s="116"/>
      <c s="116"/>
      <c s="137"/>
      <c s="114"/>
    </row>
    <row customHeight="1" ht="18.75">
      <c s="73"/>
      <c s="73"/>
      <c s="114"/>
      <c s="157"/>
      <c s="157"/>
      <c s="114"/>
      <c s="157"/>
      <c s="157"/>
      <c s="157"/>
      <c s="157"/>
      <c s="157"/>
      <c s="157"/>
      <c s="157"/>
      <c s="113">
        <v>2320418</v>
      </c>
      <c s="96" t="s">
        <v>2461</v>
      </c>
      <c s="295"/>
      <c s="341"/>
      <c s="341"/>
      <c s="357"/>
      <c s="357"/>
      <c s="341"/>
      <c s="341"/>
      <c s="341"/>
      <c s="116"/>
      <c s="116"/>
      <c s="137"/>
      <c s="114"/>
    </row>
    <row customHeight="1" ht="18.75">
      <c s="73"/>
      <c s="73"/>
      <c s="114"/>
      <c s="157"/>
      <c s="157"/>
      <c s="114"/>
      <c s="157"/>
      <c s="157"/>
      <c s="157"/>
      <c s="157"/>
      <c s="157"/>
      <c s="157"/>
      <c s="157"/>
      <c s="113">
        <v>2330418</v>
      </c>
      <c s="96" t="s">
        <v>2462</v>
      </c>
      <c s="357"/>
      <c s="341"/>
      <c s="341"/>
      <c s="357"/>
      <c s="357"/>
      <c s="341"/>
      <c s="341"/>
      <c s="341"/>
      <c s="116"/>
      <c s="116"/>
      <c s="137"/>
      <c s="114"/>
    </row>
    <row customHeight="1" ht="18.75">
      <c s="73">
        <v>1030112</v>
      </c>
      <c s="96" t="s">
        <v>2463</v>
      </c>
      <c s="295"/>
      <c s="319"/>
      <c s="319"/>
      <c s="295"/>
      <c s="357"/>
      <c s="295"/>
      <c s="295"/>
      <c s="295"/>
      <c s="341"/>
      <c s="341"/>
      <c s="341"/>
      <c s="113"/>
      <c s="96" t="s">
        <v>2464</v>
      </c>
      <c s="291">
        <f>SUM(P141,P146,P147)</f>
        <v>0</v>
      </c>
      <c s="340">
        <f>SUM(Q141,Q146,Q147)</f>
        <v>0</v>
      </c>
      <c s="340">
        <f>SUM(R141,R146,R147)</f>
        <v>0</v>
      </c>
      <c s="291">
        <f>SUM(S141,S146,S147)</f>
        <v>0</v>
      </c>
      <c s="291">
        <f>SUM(T141,T146,T147)</f>
        <v>0</v>
      </c>
      <c s="340">
        <f>SUM(U141,U146,U147)</f>
        <v>0</v>
      </c>
      <c s="340">
        <f>SUM(V141,V146,V147)</f>
        <v>0</v>
      </c>
      <c s="340">
        <f>SUM(W141,W146,W147)</f>
        <v>0</v>
      </c>
      <c s="73">
        <v>1030112</v>
      </c>
      <c s="96" t="s">
        <v>2465</v>
      </c>
      <c s="295"/>
      <c s="291">
        <f>SUM(C140:M140)-SUM(P140:W140)-Z140-I140</f>
        <v>0</v>
      </c>
    </row>
    <row customHeight="1" ht="18.75">
      <c s="73"/>
      <c s="73"/>
      <c s="114"/>
      <c s="157"/>
      <c s="157"/>
      <c s="114"/>
      <c s="157"/>
      <c s="157"/>
      <c s="157"/>
      <c s="157"/>
      <c s="157"/>
      <c s="157"/>
      <c s="157"/>
      <c s="113">
        <v>21460</v>
      </c>
      <c s="96" t="s">
        <v>2466</v>
      </c>
      <c s="291">
        <f>SUM(P142:P145)</f>
        <v>0</v>
      </c>
      <c s="340">
        <f>SUM(Q142:Q145)</f>
        <v>0</v>
      </c>
      <c s="340">
        <f>SUM(R142:R145)</f>
        <v>0</v>
      </c>
      <c s="291">
        <f>SUM(S142:S145)</f>
        <v>0</v>
      </c>
      <c s="291">
        <f>SUM(T142:T145)</f>
        <v>0</v>
      </c>
      <c s="340">
        <f>SUM(U142:U145)</f>
        <v>0</v>
      </c>
      <c s="340">
        <f>SUM(V142:V145)</f>
        <v>0</v>
      </c>
      <c s="340">
        <f>SUM(W142:W145)</f>
        <v>0</v>
      </c>
      <c s="73"/>
      <c s="96"/>
      <c s="137"/>
      <c s="114"/>
    </row>
    <row customHeight="1" ht="18.75">
      <c s="73"/>
      <c s="73"/>
      <c s="114"/>
      <c s="157"/>
      <c s="157"/>
      <c s="114"/>
      <c s="157"/>
      <c s="157"/>
      <c s="157"/>
      <c s="157"/>
      <c s="157"/>
      <c s="157"/>
      <c s="157"/>
      <c s="113">
        <v>2146001</v>
      </c>
      <c s="73" t="s">
        <v>2467</v>
      </c>
      <c s="295"/>
      <c s="341"/>
      <c s="341"/>
      <c s="357"/>
      <c s="357"/>
      <c s="341"/>
      <c s="341"/>
      <c s="341"/>
      <c s="73"/>
      <c s="96"/>
      <c s="137"/>
      <c s="114"/>
    </row>
    <row customHeight="1" ht="18.75">
      <c s="73"/>
      <c s="73"/>
      <c s="114"/>
      <c s="157"/>
      <c s="157"/>
      <c s="114"/>
      <c s="157"/>
      <c s="157"/>
      <c s="157"/>
      <c s="157"/>
      <c s="157"/>
      <c s="157"/>
      <c s="157"/>
      <c s="113">
        <v>2146002</v>
      </c>
      <c s="73" t="s">
        <v>1763</v>
      </c>
      <c s="295"/>
      <c s="341"/>
      <c s="341"/>
      <c s="357"/>
      <c s="357"/>
      <c s="341"/>
      <c s="341"/>
      <c s="341"/>
      <c s="73"/>
      <c s="96"/>
      <c s="137"/>
      <c s="114"/>
    </row>
    <row customHeight="1" ht="18.75">
      <c s="73"/>
      <c s="73"/>
      <c s="114"/>
      <c s="157"/>
      <c s="157"/>
      <c s="114"/>
      <c s="157"/>
      <c s="157"/>
      <c s="157"/>
      <c s="157"/>
      <c s="157"/>
      <c s="157"/>
      <c s="157"/>
      <c s="113">
        <v>2146003</v>
      </c>
      <c s="73" t="s">
        <v>2468</v>
      </c>
      <c s="295"/>
      <c s="341"/>
      <c s="341"/>
      <c s="357"/>
      <c s="357"/>
      <c s="341"/>
      <c s="341"/>
      <c s="341"/>
      <c s="73"/>
      <c s="96"/>
      <c s="137"/>
      <c s="114"/>
    </row>
    <row customHeight="1" ht="18.75">
      <c s="73"/>
      <c s="73"/>
      <c s="114"/>
      <c s="157"/>
      <c s="157"/>
      <c s="114"/>
      <c s="157"/>
      <c s="157"/>
      <c s="157"/>
      <c s="157"/>
      <c s="157"/>
      <c s="157"/>
      <c s="157"/>
      <c s="113">
        <v>2146099</v>
      </c>
      <c s="73" t="s">
        <v>2469</v>
      </c>
      <c s="295"/>
      <c s="341"/>
      <c s="341"/>
      <c s="357"/>
      <c s="357"/>
      <c s="341"/>
      <c s="341"/>
      <c s="341"/>
      <c s="73"/>
      <c s="96"/>
      <c s="137"/>
      <c s="114"/>
    </row>
    <row customHeight="1" ht="18.75">
      <c s="73"/>
      <c s="73"/>
      <c s="114"/>
      <c s="157"/>
      <c s="157"/>
      <c s="114"/>
      <c s="157"/>
      <c s="157"/>
      <c s="157"/>
      <c s="157"/>
      <c s="157"/>
      <c s="157"/>
      <c s="157"/>
      <c s="113">
        <v>2320401</v>
      </c>
      <c s="96" t="s">
        <v>2470</v>
      </c>
      <c s="295"/>
      <c s="341"/>
      <c s="341"/>
      <c s="357"/>
      <c s="357"/>
      <c s="341"/>
      <c s="341"/>
      <c s="341"/>
      <c s="73"/>
      <c s="96"/>
      <c s="137"/>
      <c s="114"/>
    </row>
    <row customHeight="1" ht="18.75">
      <c s="73"/>
      <c s="73"/>
      <c s="114"/>
      <c s="157"/>
      <c s="157"/>
      <c s="114"/>
      <c s="157"/>
      <c s="157"/>
      <c s="157"/>
      <c s="157"/>
      <c s="157"/>
      <c s="157"/>
      <c s="157"/>
      <c s="113">
        <v>2330401</v>
      </c>
      <c s="96" t="s">
        <v>2471</v>
      </c>
      <c s="357"/>
      <c s="341"/>
      <c s="341"/>
      <c s="357"/>
      <c s="357"/>
      <c s="341"/>
      <c s="341"/>
      <c s="341"/>
      <c s="73"/>
      <c s="96"/>
      <c s="137"/>
      <c s="114"/>
    </row>
    <row customHeight="1" ht="18.75">
      <c s="73">
        <v>1030159</v>
      </c>
      <c s="96" t="s">
        <v>2472</v>
      </c>
      <c s="295"/>
      <c s="319"/>
      <c s="319"/>
      <c s="295"/>
      <c s="357"/>
      <c s="295"/>
      <c s="295"/>
      <c s="295"/>
      <c s="341"/>
      <c s="341"/>
      <c s="341"/>
      <c s="200"/>
      <c s="96" t="s">
        <v>2473</v>
      </c>
      <c s="291">
        <f>SUM(P149,P154,P155)</f>
        <v>0</v>
      </c>
      <c s="340">
        <f>SUM(Q149,Q154,Q155)</f>
        <v>0</v>
      </c>
      <c s="340">
        <f>SUM(R149,R154,R155)</f>
        <v>0</v>
      </c>
      <c s="291">
        <f>SUM(S149,S154,S155)</f>
        <v>0</v>
      </c>
      <c s="291">
        <f>SUM(T149,T154,T155)</f>
        <v>0</v>
      </c>
      <c s="340">
        <f>SUM(U149,U154,U155)</f>
        <v>0</v>
      </c>
      <c s="340">
        <f>SUM(V149,V154,V155)</f>
        <v>0</v>
      </c>
      <c s="340">
        <f>SUM(W149,W154,W155)</f>
        <v>0</v>
      </c>
      <c s="73">
        <v>1030159</v>
      </c>
      <c s="96" t="s">
        <v>2472</v>
      </c>
      <c s="295"/>
      <c s="291">
        <f>SUM(C148:M148)-SUM(P148:W148)-Z148-I148</f>
        <v>0</v>
      </c>
    </row>
    <row customHeight="1" ht="18.75">
      <c s="73"/>
      <c s="73"/>
      <c s="114"/>
      <c s="157"/>
      <c s="157"/>
      <c s="114"/>
      <c s="157"/>
      <c s="157"/>
      <c s="157"/>
      <c s="157"/>
      <c s="157"/>
      <c s="157"/>
      <c s="157"/>
      <c s="113">
        <v>21462</v>
      </c>
      <c s="96" t="s">
        <v>2474</v>
      </c>
      <c s="291">
        <f>SUM(P150:P153)</f>
        <v>0</v>
      </c>
      <c s="340">
        <f>SUM(Q150:Q153)</f>
        <v>0</v>
      </c>
      <c s="340">
        <f>SUM(R150:R153)</f>
        <v>0</v>
      </c>
      <c s="291">
        <f>SUM(S150:S153)</f>
        <v>0</v>
      </c>
      <c s="291">
        <f>SUM(T150:T153)</f>
        <v>0</v>
      </c>
      <c s="340">
        <f>SUM(U150:U153)</f>
        <v>0</v>
      </c>
      <c s="340">
        <f>SUM(V150:V153)</f>
        <v>0</v>
      </c>
      <c s="340">
        <f>SUM(W150:W153)</f>
        <v>0</v>
      </c>
      <c s="73"/>
      <c s="96"/>
      <c s="137"/>
      <c s="114"/>
    </row>
    <row customHeight="1" ht="18.75">
      <c s="73"/>
      <c s="73"/>
      <c s="114"/>
      <c s="157"/>
      <c s="157"/>
      <c s="114"/>
      <c s="157"/>
      <c s="157"/>
      <c s="157"/>
      <c s="157"/>
      <c s="157"/>
      <c s="157"/>
      <c s="157"/>
      <c s="113">
        <v>2146201</v>
      </c>
      <c s="73" t="s">
        <v>2468</v>
      </c>
      <c s="295"/>
      <c s="341"/>
      <c s="341"/>
      <c s="357"/>
      <c s="357"/>
      <c s="341"/>
      <c s="341"/>
      <c s="341"/>
      <c s="73"/>
      <c s="96"/>
      <c s="137"/>
      <c s="114"/>
    </row>
    <row customHeight="1" ht="18.75">
      <c s="73"/>
      <c s="73"/>
      <c s="114"/>
      <c s="157"/>
      <c s="157"/>
      <c s="114"/>
      <c s="157"/>
      <c s="157"/>
      <c s="157"/>
      <c s="157"/>
      <c s="157"/>
      <c s="157"/>
      <c s="157"/>
      <c s="113">
        <v>2146202</v>
      </c>
      <c s="73" t="s">
        <v>2475</v>
      </c>
      <c s="295"/>
      <c s="341"/>
      <c s="341"/>
      <c s="357"/>
      <c s="357"/>
      <c s="341"/>
      <c s="341"/>
      <c s="341"/>
      <c s="73"/>
      <c s="96"/>
      <c s="137"/>
      <c s="114"/>
    </row>
    <row customHeight="1" ht="18.75">
      <c s="73"/>
      <c s="73"/>
      <c s="114"/>
      <c s="157"/>
      <c s="157"/>
      <c s="114"/>
      <c s="157"/>
      <c s="157"/>
      <c s="157"/>
      <c s="157"/>
      <c s="157"/>
      <c s="157"/>
      <c s="157"/>
      <c s="113">
        <v>2146203</v>
      </c>
      <c s="73" t="s">
        <v>2476</v>
      </c>
      <c s="295"/>
      <c s="341"/>
      <c s="341"/>
      <c s="357"/>
      <c s="357"/>
      <c s="341"/>
      <c s="341"/>
      <c s="341"/>
      <c s="73"/>
      <c s="96"/>
      <c s="137"/>
      <c s="114"/>
    </row>
    <row customHeight="1" ht="18.75">
      <c s="73"/>
      <c s="73"/>
      <c s="114"/>
      <c s="157"/>
      <c s="157"/>
      <c s="114"/>
      <c s="157"/>
      <c s="157"/>
      <c s="157"/>
      <c s="157"/>
      <c s="157"/>
      <c s="157"/>
      <c s="157"/>
      <c s="113">
        <v>2146299</v>
      </c>
      <c s="73" t="s">
        <v>2477</v>
      </c>
      <c s="295"/>
      <c s="341"/>
      <c s="341"/>
      <c s="357"/>
      <c s="357"/>
      <c s="341"/>
      <c s="341"/>
      <c s="341"/>
      <c s="73"/>
      <c s="96"/>
      <c s="137"/>
      <c s="114"/>
    </row>
    <row customHeight="1" ht="18.75">
      <c s="73"/>
      <c s="73"/>
      <c s="114"/>
      <c s="157"/>
      <c s="157"/>
      <c s="114"/>
      <c s="157"/>
      <c s="157"/>
      <c s="157"/>
      <c s="157"/>
      <c s="157"/>
      <c s="157"/>
      <c s="157"/>
      <c s="113">
        <v>2320419</v>
      </c>
      <c s="96" t="s">
        <v>2478</v>
      </c>
      <c s="295"/>
      <c s="341"/>
      <c s="341"/>
      <c s="357"/>
      <c s="357"/>
      <c s="341"/>
      <c s="341"/>
      <c s="341"/>
      <c s="73"/>
      <c s="96"/>
      <c s="137"/>
      <c s="114"/>
    </row>
    <row customHeight="1" ht="18.75">
      <c s="73"/>
      <c s="73"/>
      <c s="114"/>
      <c s="157"/>
      <c s="157"/>
      <c s="114"/>
      <c s="157"/>
      <c s="157"/>
      <c s="157"/>
      <c s="157"/>
      <c s="157"/>
      <c s="157"/>
      <c s="157"/>
      <c s="113">
        <v>2330419</v>
      </c>
      <c s="96" t="s">
        <v>2479</v>
      </c>
      <c s="357"/>
      <c s="341"/>
      <c s="341"/>
      <c s="357"/>
      <c s="357"/>
      <c s="341"/>
      <c s="341"/>
      <c s="341"/>
      <c s="73"/>
      <c s="96"/>
      <c s="137"/>
      <c s="114"/>
    </row>
    <row customHeight="1" ht="18.75">
      <c s="73">
        <v>1030115</v>
      </c>
      <c s="96" t="s">
        <v>2480</v>
      </c>
      <c s="295"/>
      <c s="319"/>
      <c s="319"/>
      <c s="295"/>
      <c s="357"/>
      <c s="295"/>
      <c s="295"/>
      <c s="295"/>
      <c s="341"/>
      <c s="341"/>
      <c s="341"/>
      <c s="113"/>
      <c s="96" t="s">
        <v>2481</v>
      </c>
      <c s="291">
        <f>SUM(P157,P162,P163)</f>
        <v>0</v>
      </c>
      <c s="340">
        <f>SUM(Q157,Q162,Q163)</f>
        <v>0</v>
      </c>
      <c s="340">
        <f>SUM(R157,R162,R163)</f>
        <v>0</v>
      </c>
      <c s="291">
        <f>SUM(S157,S162,S163)</f>
        <v>0</v>
      </c>
      <c s="291">
        <f>SUM(T157,T162,T163)</f>
        <v>0</v>
      </c>
      <c s="340">
        <f>SUM(U157,U162,U163)</f>
        <v>0</v>
      </c>
      <c s="340">
        <f>SUM(V157,V162,V163)</f>
        <v>0</v>
      </c>
      <c s="340">
        <f>SUM(W157,W162,W163)</f>
        <v>0</v>
      </c>
      <c s="73">
        <v>1030115</v>
      </c>
      <c s="96" t="s">
        <v>2482</v>
      </c>
      <c s="295"/>
      <c s="291">
        <f>SUM(C156:M156)-SUM(P156:W156)-Z156-I156</f>
        <v>0</v>
      </c>
    </row>
    <row customHeight="1" ht="18.75">
      <c s="73"/>
      <c s="73"/>
      <c s="114"/>
      <c s="157"/>
      <c s="157"/>
      <c s="114"/>
      <c s="157"/>
      <c s="157"/>
      <c s="157"/>
      <c s="157"/>
      <c s="157"/>
      <c s="157"/>
      <c s="157"/>
      <c s="113">
        <v>21463</v>
      </c>
      <c s="96" t="s">
        <v>2483</v>
      </c>
      <c s="291">
        <f>SUM(P158:P161)</f>
        <v>0</v>
      </c>
      <c s="340">
        <f>SUM(Q158:Q161)</f>
        <v>0</v>
      </c>
      <c s="340">
        <f>SUM(R158:R161)</f>
        <v>0</v>
      </c>
      <c s="291">
        <f>SUM(S158:S161)</f>
        <v>0</v>
      </c>
      <c s="291">
        <f>SUM(T158:T161)</f>
        <v>0</v>
      </c>
      <c s="340">
        <f>SUM(U158:U161)</f>
        <v>0</v>
      </c>
      <c s="340">
        <f>SUM(V158:V161)</f>
        <v>0</v>
      </c>
      <c s="340">
        <f>SUM(W158:W161)</f>
        <v>0</v>
      </c>
      <c s="73"/>
      <c s="96"/>
      <c s="137"/>
      <c s="114"/>
    </row>
    <row customHeight="1" ht="18.75">
      <c s="73"/>
      <c s="73"/>
      <c s="114"/>
      <c s="157"/>
      <c s="157"/>
      <c s="114"/>
      <c s="157"/>
      <c s="157"/>
      <c s="157"/>
      <c s="157"/>
      <c s="157"/>
      <c s="157"/>
      <c s="157"/>
      <c s="113">
        <v>2146301</v>
      </c>
      <c s="73" t="s">
        <v>1772</v>
      </c>
      <c s="295"/>
      <c s="341"/>
      <c s="341"/>
      <c s="357"/>
      <c s="357"/>
      <c s="341"/>
      <c s="341"/>
      <c s="341"/>
      <c s="73"/>
      <c s="96"/>
      <c s="137"/>
      <c s="114"/>
    </row>
    <row customHeight="1" ht="18.75">
      <c s="73"/>
      <c s="73"/>
      <c s="114"/>
      <c s="157"/>
      <c s="157"/>
      <c s="114"/>
      <c s="157"/>
      <c s="157"/>
      <c s="157"/>
      <c s="157"/>
      <c s="157"/>
      <c s="157"/>
      <c s="157"/>
      <c s="113">
        <v>2146302</v>
      </c>
      <c s="73" t="s">
        <v>2484</v>
      </c>
      <c s="295"/>
      <c s="341"/>
      <c s="341"/>
      <c s="357"/>
      <c s="357"/>
      <c s="341"/>
      <c s="341"/>
      <c s="341"/>
      <c s="73"/>
      <c s="96"/>
      <c s="137"/>
      <c s="114"/>
    </row>
    <row customHeight="1" ht="18.75">
      <c s="73"/>
      <c s="73"/>
      <c s="114"/>
      <c s="157"/>
      <c s="157"/>
      <c s="114"/>
      <c s="157"/>
      <c s="157"/>
      <c s="157"/>
      <c s="157"/>
      <c s="157"/>
      <c s="157"/>
      <c s="157"/>
      <c s="113">
        <v>2146303</v>
      </c>
      <c s="73" t="s">
        <v>2485</v>
      </c>
      <c s="295"/>
      <c s="341"/>
      <c s="341"/>
      <c s="357"/>
      <c s="357"/>
      <c s="341"/>
      <c s="341"/>
      <c s="341"/>
      <c s="73"/>
      <c s="96"/>
      <c s="137"/>
      <c s="114"/>
    </row>
    <row customHeight="1" ht="18.75">
      <c s="73"/>
      <c s="73"/>
      <c s="114"/>
      <c s="157"/>
      <c s="157"/>
      <c s="114"/>
      <c s="157"/>
      <c s="157"/>
      <c s="157"/>
      <c s="157"/>
      <c s="157"/>
      <c s="157"/>
      <c s="157"/>
      <c s="113">
        <v>2146399</v>
      </c>
      <c s="73" t="s">
        <v>2486</v>
      </c>
      <c s="295"/>
      <c s="341"/>
      <c s="341"/>
      <c s="357"/>
      <c s="357"/>
      <c s="341"/>
      <c s="341"/>
      <c s="341"/>
      <c s="73"/>
      <c s="96"/>
      <c s="137"/>
      <c s="114"/>
    </row>
    <row customHeight="1" ht="18.75">
      <c s="73"/>
      <c s="73"/>
      <c s="114"/>
      <c s="157"/>
      <c s="157"/>
      <c s="114"/>
      <c s="157"/>
      <c s="157"/>
      <c s="157"/>
      <c s="157"/>
      <c s="157"/>
      <c s="157"/>
      <c s="157"/>
      <c s="113">
        <v>2320402</v>
      </c>
      <c s="96" t="s">
        <v>2487</v>
      </c>
      <c s="295"/>
      <c s="341"/>
      <c s="341"/>
      <c s="357"/>
      <c s="357"/>
      <c s="341"/>
      <c s="341"/>
      <c s="341"/>
      <c s="73"/>
      <c s="96"/>
      <c s="137"/>
      <c s="114"/>
    </row>
    <row customHeight="1" ht="18.75">
      <c s="73"/>
      <c s="73"/>
      <c s="114"/>
      <c s="157"/>
      <c s="157"/>
      <c s="114"/>
      <c s="157"/>
      <c s="157"/>
      <c s="157"/>
      <c s="157"/>
      <c s="157"/>
      <c s="157"/>
      <c s="157"/>
      <c s="113">
        <v>2330402</v>
      </c>
      <c s="96" t="s">
        <v>2488</v>
      </c>
      <c s="357"/>
      <c s="341"/>
      <c s="341"/>
      <c s="357"/>
      <c s="357"/>
      <c s="341"/>
      <c s="341"/>
      <c s="341"/>
      <c s="73"/>
      <c s="96"/>
      <c s="137"/>
      <c s="114"/>
    </row>
    <row customHeight="1" ht="18.75">
      <c s="73">
        <v>1030106</v>
      </c>
      <c s="96" t="s">
        <v>2489</v>
      </c>
      <c s="295"/>
      <c s="319"/>
      <c s="319"/>
      <c s="295"/>
      <c s="357"/>
      <c s="295"/>
      <c s="295"/>
      <c s="295"/>
      <c s="341"/>
      <c s="341"/>
      <c s="341"/>
      <c s="113">
        <v>21464</v>
      </c>
      <c s="96" t="s">
        <v>2490</v>
      </c>
      <c s="291">
        <f>SUM(P165:P172)</f>
        <v>0</v>
      </c>
      <c s="340">
        <f>SUM(Q165:Q172)</f>
        <v>0</v>
      </c>
      <c s="340">
        <f>SUM(R165:R172)</f>
        <v>0</v>
      </c>
      <c s="291">
        <f>SUM(S165:S172)</f>
        <v>0</v>
      </c>
      <c s="291">
        <f>SUM(T165:T172)</f>
        <v>0</v>
      </c>
      <c s="340">
        <f>SUM(U165:U172)</f>
        <v>0</v>
      </c>
      <c s="340">
        <f>SUM(V165:V172)</f>
        <v>0</v>
      </c>
      <c s="340">
        <f>SUM(W165:W172)</f>
        <v>0</v>
      </c>
      <c s="73">
        <v>1030106</v>
      </c>
      <c s="96" t="s">
        <v>2491</v>
      </c>
      <c s="295"/>
      <c s="291">
        <f>SUM(C164:M164)-SUM(P164:W164)-Z164-I164</f>
        <v>0</v>
      </c>
    </row>
    <row customHeight="1" ht="18.75">
      <c s="73"/>
      <c s="73"/>
      <c s="114"/>
      <c s="157"/>
      <c s="157"/>
      <c s="114"/>
      <c s="157"/>
      <c s="157"/>
      <c s="157"/>
      <c s="157"/>
      <c s="157"/>
      <c s="157"/>
      <c s="157"/>
      <c s="113">
        <v>2146401</v>
      </c>
      <c s="73" t="s">
        <v>2492</v>
      </c>
      <c s="295"/>
      <c s="341"/>
      <c s="341"/>
      <c s="357"/>
      <c s="357"/>
      <c s="341"/>
      <c s="341"/>
      <c s="341"/>
      <c s="73"/>
      <c s="96"/>
      <c s="137"/>
      <c s="114"/>
    </row>
    <row customHeight="1" ht="18.75">
      <c s="73"/>
      <c s="73"/>
      <c s="114"/>
      <c s="157"/>
      <c s="157"/>
      <c s="114"/>
      <c s="157"/>
      <c s="157"/>
      <c s="157"/>
      <c s="157"/>
      <c s="157"/>
      <c s="157"/>
      <c s="157"/>
      <c s="113">
        <v>2146402</v>
      </c>
      <c s="73" t="s">
        <v>2493</v>
      </c>
      <c s="295"/>
      <c s="341"/>
      <c s="341"/>
      <c s="357"/>
      <c s="357"/>
      <c s="341"/>
      <c s="341"/>
      <c s="341"/>
      <c s="73"/>
      <c s="96"/>
      <c s="137"/>
      <c s="114"/>
    </row>
    <row customHeight="1" ht="18.75">
      <c s="73"/>
      <c s="73"/>
      <c s="114"/>
      <c s="157"/>
      <c s="157"/>
      <c s="114"/>
      <c s="157"/>
      <c s="157"/>
      <c s="157"/>
      <c s="157"/>
      <c s="157"/>
      <c s="157"/>
      <c s="157"/>
      <c s="113">
        <v>2146403</v>
      </c>
      <c s="73" t="s">
        <v>2494</v>
      </c>
      <c s="295"/>
      <c s="341"/>
      <c s="341"/>
      <c s="357"/>
      <c s="357"/>
      <c s="341"/>
      <c s="341"/>
      <c s="341"/>
      <c s="73"/>
      <c s="96"/>
      <c s="137"/>
      <c s="114"/>
    </row>
    <row customHeight="1" ht="18.75">
      <c s="73"/>
      <c s="73"/>
      <c s="114"/>
      <c s="157"/>
      <c s="157"/>
      <c s="114"/>
      <c s="157"/>
      <c s="157"/>
      <c s="157"/>
      <c s="157"/>
      <c s="157"/>
      <c s="157"/>
      <c s="157"/>
      <c s="113">
        <v>2146404</v>
      </c>
      <c s="73" t="s">
        <v>2495</v>
      </c>
      <c s="295"/>
      <c s="341"/>
      <c s="341"/>
      <c s="357"/>
      <c s="357"/>
      <c s="341"/>
      <c s="341"/>
      <c s="341"/>
      <c s="73"/>
      <c s="96"/>
      <c s="137"/>
      <c s="114"/>
    </row>
    <row customHeight="1" ht="18.75">
      <c s="73"/>
      <c s="73"/>
      <c s="114"/>
      <c s="157"/>
      <c s="157"/>
      <c s="114"/>
      <c s="157"/>
      <c s="157"/>
      <c s="157"/>
      <c s="157"/>
      <c s="157"/>
      <c s="157"/>
      <c s="157"/>
      <c s="113">
        <v>2146405</v>
      </c>
      <c s="73" t="s">
        <v>2496</v>
      </c>
      <c s="295"/>
      <c s="341"/>
      <c s="341"/>
      <c s="357"/>
      <c s="357"/>
      <c s="341"/>
      <c s="341"/>
      <c s="341"/>
      <c s="73"/>
      <c s="96"/>
      <c s="137"/>
      <c s="114"/>
    </row>
    <row customHeight="1" ht="18.75">
      <c s="73"/>
      <c s="73"/>
      <c s="114"/>
      <c s="157"/>
      <c s="157"/>
      <c s="114"/>
      <c s="157"/>
      <c s="157"/>
      <c s="157"/>
      <c s="157"/>
      <c s="157"/>
      <c s="157"/>
      <c s="157"/>
      <c s="113">
        <v>2146406</v>
      </c>
      <c s="73" t="s">
        <v>2497</v>
      </c>
      <c s="295"/>
      <c s="341"/>
      <c s="341"/>
      <c s="357"/>
      <c s="357"/>
      <c s="341"/>
      <c s="341"/>
      <c s="341"/>
      <c s="73"/>
      <c s="96"/>
      <c s="137"/>
      <c s="114"/>
    </row>
    <row customHeight="1" ht="18.75">
      <c s="73"/>
      <c s="73"/>
      <c s="114"/>
      <c s="157"/>
      <c s="157"/>
      <c s="114"/>
      <c s="157"/>
      <c s="157"/>
      <c s="157"/>
      <c s="157"/>
      <c s="157"/>
      <c s="157"/>
      <c s="157"/>
      <c s="113">
        <v>2146407</v>
      </c>
      <c s="73" t="s">
        <v>2498</v>
      </c>
      <c s="295"/>
      <c s="341"/>
      <c s="341"/>
      <c s="357"/>
      <c s="357"/>
      <c s="341"/>
      <c s="341"/>
      <c s="341"/>
      <c s="73"/>
      <c s="96"/>
      <c s="137"/>
      <c s="114"/>
    </row>
    <row customHeight="1" ht="18.75">
      <c s="73"/>
      <c s="73"/>
      <c s="114"/>
      <c s="157"/>
      <c s="157"/>
      <c s="114"/>
      <c s="157"/>
      <c s="157"/>
      <c s="157"/>
      <c s="157"/>
      <c s="157"/>
      <c s="157"/>
      <c s="157"/>
      <c s="113">
        <v>2146499</v>
      </c>
      <c s="73" t="s">
        <v>2499</v>
      </c>
      <c s="357"/>
      <c s="341"/>
      <c s="341"/>
      <c s="357"/>
      <c s="357"/>
      <c s="341"/>
      <c s="341"/>
      <c s="341"/>
      <c s="73"/>
      <c s="96"/>
      <c s="137"/>
      <c s="114"/>
    </row>
    <row customHeight="1" ht="18.75">
      <c s="73">
        <v>1030171</v>
      </c>
      <c s="96" t="s">
        <v>2500</v>
      </c>
      <c s="295"/>
      <c s="319"/>
      <c s="319"/>
      <c s="295"/>
      <c s="357"/>
      <c s="295"/>
      <c s="295"/>
      <c s="295"/>
      <c s="341"/>
      <c s="341"/>
      <c s="341"/>
      <c s="113">
        <v>21468</v>
      </c>
      <c s="96" t="s">
        <v>2501</v>
      </c>
      <c s="291">
        <f>SUM(P174:P179)</f>
        <v>0</v>
      </c>
      <c s="340">
        <f>SUM(Q174:Q179)</f>
        <v>0</v>
      </c>
      <c s="340">
        <f>SUM(R174:R179)</f>
        <v>0</v>
      </c>
      <c s="291">
        <f>SUM(S174:S179)</f>
        <v>0</v>
      </c>
      <c s="291">
        <f>SUM(T174:T179)</f>
        <v>0</v>
      </c>
      <c s="340">
        <f>SUM(U174:U179)</f>
        <v>0</v>
      </c>
      <c s="340">
        <f>SUM(V174:V179)</f>
        <v>0</v>
      </c>
      <c s="340">
        <f>SUM(W174:W179)</f>
        <v>0</v>
      </c>
      <c s="73">
        <v>1030171</v>
      </c>
      <c s="96" t="s">
        <v>2502</v>
      </c>
      <c s="295"/>
      <c s="291">
        <f>SUM(C173:M173)-SUM(P173:W173)-Z173-I173</f>
        <v>0</v>
      </c>
    </row>
    <row customHeight="1" ht="18.75">
      <c s="73"/>
      <c s="96"/>
      <c s="157"/>
      <c s="157"/>
      <c s="157"/>
      <c s="137"/>
      <c s="157"/>
      <c s="157"/>
      <c s="157"/>
      <c s="157"/>
      <c s="157"/>
      <c s="157"/>
      <c s="157"/>
      <c s="113">
        <v>2146801</v>
      </c>
      <c s="73" t="s">
        <v>2503</v>
      </c>
      <c s="295"/>
      <c s="341"/>
      <c s="341"/>
      <c s="357"/>
      <c s="357"/>
      <c s="341"/>
      <c s="341"/>
      <c s="341"/>
      <c s="73"/>
      <c s="96"/>
      <c s="137"/>
      <c s="157"/>
    </row>
    <row customHeight="1" ht="18.75">
      <c s="73"/>
      <c s="96"/>
      <c s="157"/>
      <c s="157"/>
      <c s="157"/>
      <c s="137"/>
      <c s="157"/>
      <c s="157"/>
      <c s="157"/>
      <c s="157"/>
      <c s="157"/>
      <c s="157"/>
      <c s="157"/>
      <c s="113">
        <v>2146802</v>
      </c>
      <c s="73" t="s">
        <v>2504</v>
      </c>
      <c s="295"/>
      <c s="341"/>
      <c s="341"/>
      <c s="357"/>
      <c s="357"/>
      <c s="341"/>
      <c s="341"/>
      <c s="341"/>
      <c s="73"/>
      <c s="96"/>
      <c s="137"/>
      <c s="157"/>
    </row>
    <row customHeight="1" ht="18.75">
      <c s="73"/>
      <c s="96"/>
      <c s="157"/>
      <c s="157"/>
      <c s="157"/>
      <c s="137"/>
      <c s="157"/>
      <c s="157"/>
      <c s="157"/>
      <c s="157"/>
      <c s="157"/>
      <c s="157"/>
      <c s="157"/>
      <c s="113">
        <v>2146803</v>
      </c>
      <c s="73" t="s">
        <v>2505</v>
      </c>
      <c s="295"/>
      <c s="341"/>
      <c s="341"/>
      <c s="357"/>
      <c s="357"/>
      <c s="341"/>
      <c s="341"/>
      <c s="341"/>
      <c s="73"/>
      <c s="96"/>
      <c s="137"/>
      <c s="157"/>
    </row>
    <row customHeight="1" ht="18.75">
      <c s="73"/>
      <c s="96"/>
      <c s="157"/>
      <c s="157"/>
      <c s="157"/>
      <c s="137"/>
      <c s="157"/>
      <c s="157"/>
      <c s="157"/>
      <c s="157"/>
      <c s="157"/>
      <c s="157"/>
      <c s="157"/>
      <c s="113">
        <v>2146804</v>
      </c>
      <c s="73" t="s">
        <v>2506</v>
      </c>
      <c s="295"/>
      <c s="341"/>
      <c s="341"/>
      <c s="357"/>
      <c s="357"/>
      <c s="341"/>
      <c s="341"/>
      <c s="341"/>
      <c s="73"/>
      <c s="96"/>
      <c s="137"/>
      <c s="157"/>
    </row>
    <row customHeight="1" ht="18.75">
      <c s="73"/>
      <c s="96"/>
      <c s="157"/>
      <c s="157"/>
      <c s="157"/>
      <c s="137"/>
      <c s="157"/>
      <c s="157"/>
      <c s="157"/>
      <c s="157"/>
      <c s="157"/>
      <c s="157"/>
      <c s="157"/>
      <c s="113">
        <v>2146805</v>
      </c>
      <c s="73" t="s">
        <v>2507</v>
      </c>
      <c s="295"/>
      <c s="341"/>
      <c s="341"/>
      <c s="357"/>
      <c s="357"/>
      <c s="341"/>
      <c s="341"/>
      <c s="341"/>
      <c s="73"/>
      <c s="96"/>
      <c s="137"/>
      <c s="157"/>
    </row>
    <row customHeight="1" ht="18.75">
      <c s="73"/>
      <c s="96"/>
      <c s="114"/>
      <c s="157"/>
      <c s="157"/>
      <c s="114"/>
      <c s="157"/>
      <c s="157"/>
      <c s="157"/>
      <c s="157"/>
      <c s="157"/>
      <c s="157"/>
      <c s="157"/>
      <c s="113">
        <v>2146899</v>
      </c>
      <c s="73" t="s">
        <v>2508</v>
      </c>
      <c s="357"/>
      <c s="341"/>
      <c s="341"/>
      <c s="357"/>
      <c s="357"/>
      <c s="341"/>
      <c s="341"/>
      <c s="341"/>
      <c s="73" t="s">
        <v>2509</v>
      </c>
      <c s="96"/>
      <c s="137"/>
      <c s="157"/>
    </row>
    <row customHeight="1" ht="18.75">
      <c s="73">
        <v>1030110</v>
      </c>
      <c s="96" t="s">
        <v>2510</v>
      </c>
      <c s="295"/>
      <c s="319"/>
      <c s="319"/>
      <c s="295"/>
      <c s="357"/>
      <c s="295"/>
      <c s="295"/>
      <c s="295"/>
      <c s="341"/>
      <c s="341"/>
      <c s="341"/>
      <c s="113">
        <v>21469</v>
      </c>
      <c s="96" t="s">
        <v>2511</v>
      </c>
      <c s="291">
        <f>SUM(P181:P188)</f>
        <v>0</v>
      </c>
      <c s="340">
        <f>SUM(Q181:Q188)</f>
        <v>0</v>
      </c>
      <c s="340">
        <f>SUM(R181:R188)</f>
        <v>0</v>
      </c>
      <c s="291">
        <f>SUM(S181:S188)</f>
        <v>0</v>
      </c>
      <c s="291">
        <f>SUM(T181:T188)</f>
        <v>0</v>
      </c>
      <c s="340">
        <f>SUM(U181:U188)</f>
        <v>0</v>
      </c>
      <c s="340">
        <f>SUM(V181:V188)</f>
        <v>0</v>
      </c>
      <c s="340">
        <f>SUM(W181:W188)</f>
        <v>0</v>
      </c>
      <c s="73">
        <v>1030110</v>
      </c>
      <c s="96" t="s">
        <v>2512</v>
      </c>
      <c s="295"/>
      <c s="291">
        <f>SUM(C180:M180)-SUM(P180:W180)-Z180-I180</f>
        <v>0</v>
      </c>
    </row>
    <row customHeight="1" ht="18.75">
      <c s="73"/>
      <c s="96"/>
      <c s="157"/>
      <c s="157"/>
      <c s="157"/>
      <c s="137"/>
      <c s="157"/>
      <c s="157"/>
      <c s="157"/>
      <c s="157"/>
      <c s="157"/>
      <c s="157"/>
      <c s="157"/>
      <c s="113">
        <v>2146901</v>
      </c>
      <c s="73" t="s">
        <v>2513</v>
      </c>
      <c s="295"/>
      <c s="341"/>
      <c s="341"/>
      <c s="357"/>
      <c s="357"/>
      <c s="341"/>
      <c s="341"/>
      <c s="341"/>
      <c s="73"/>
      <c s="96"/>
      <c s="137"/>
      <c s="157"/>
    </row>
    <row customHeight="1" ht="18.75">
      <c s="73"/>
      <c s="96"/>
      <c s="157"/>
      <c s="157"/>
      <c s="157"/>
      <c s="137"/>
      <c s="157"/>
      <c s="157"/>
      <c s="157"/>
      <c s="157"/>
      <c s="157"/>
      <c s="157"/>
      <c s="157"/>
      <c s="113">
        <v>2146902</v>
      </c>
      <c s="73" t="s">
        <v>2514</v>
      </c>
      <c s="295"/>
      <c s="341"/>
      <c s="341"/>
      <c s="357"/>
      <c s="357"/>
      <c s="341"/>
      <c s="341"/>
      <c s="341"/>
      <c s="73"/>
      <c s="96"/>
      <c s="137"/>
      <c s="157"/>
    </row>
    <row customHeight="1" ht="18.75">
      <c s="73"/>
      <c s="96"/>
      <c s="157"/>
      <c s="157"/>
      <c s="157"/>
      <c s="137"/>
      <c s="157"/>
      <c s="157"/>
      <c s="157"/>
      <c s="157"/>
      <c s="157"/>
      <c s="157"/>
      <c s="157"/>
      <c s="113">
        <v>2146903</v>
      </c>
      <c s="73" t="s">
        <v>2515</v>
      </c>
      <c s="295"/>
      <c s="341"/>
      <c s="341"/>
      <c s="357"/>
      <c s="357"/>
      <c s="341"/>
      <c s="341"/>
      <c s="341"/>
      <c s="73"/>
      <c s="96"/>
      <c s="137"/>
      <c s="157"/>
    </row>
    <row customHeight="1" ht="18.75">
      <c s="73"/>
      <c s="96"/>
      <c s="157"/>
      <c s="157"/>
      <c s="157"/>
      <c s="137"/>
      <c s="157"/>
      <c s="157"/>
      <c s="157"/>
      <c s="157"/>
      <c s="157"/>
      <c s="157"/>
      <c s="157"/>
      <c s="113">
        <v>2146904</v>
      </c>
      <c s="73" t="s">
        <v>2516</v>
      </c>
      <c s="295"/>
      <c s="341"/>
      <c s="341"/>
      <c s="357"/>
      <c s="357"/>
      <c s="341"/>
      <c s="341"/>
      <c s="341"/>
      <c s="73"/>
      <c s="96"/>
      <c s="137"/>
      <c s="157"/>
    </row>
    <row customHeight="1" ht="18.75">
      <c s="73"/>
      <c s="96"/>
      <c s="157"/>
      <c s="157"/>
      <c s="157"/>
      <c s="137"/>
      <c s="157"/>
      <c s="157"/>
      <c s="157"/>
      <c s="157"/>
      <c s="157"/>
      <c s="157"/>
      <c s="157"/>
      <c s="113">
        <v>2146906</v>
      </c>
      <c s="73" t="s">
        <v>2517</v>
      </c>
      <c s="295"/>
      <c s="341"/>
      <c s="341"/>
      <c s="357"/>
      <c s="357"/>
      <c s="341"/>
      <c s="341"/>
      <c s="341"/>
      <c s="73"/>
      <c s="96"/>
      <c s="137"/>
      <c s="157"/>
    </row>
    <row customHeight="1" ht="18.75">
      <c s="73"/>
      <c s="96"/>
      <c s="157"/>
      <c s="157"/>
      <c s="157"/>
      <c s="137"/>
      <c s="157"/>
      <c s="157"/>
      <c s="157"/>
      <c s="157"/>
      <c s="157"/>
      <c s="157"/>
      <c s="157"/>
      <c s="113">
        <v>2146907</v>
      </c>
      <c s="73" t="s">
        <v>2518</v>
      </c>
      <c s="295"/>
      <c s="341"/>
      <c s="341"/>
      <c s="357"/>
      <c s="357"/>
      <c s="341"/>
      <c s="341"/>
      <c s="341"/>
      <c s="73"/>
      <c s="96"/>
      <c s="137"/>
      <c s="157"/>
    </row>
    <row customHeight="1" ht="18.75">
      <c s="73"/>
      <c s="96"/>
      <c s="157"/>
      <c s="157"/>
      <c s="157"/>
      <c s="137"/>
      <c s="157"/>
      <c s="157"/>
      <c s="157"/>
      <c s="157"/>
      <c s="157"/>
      <c s="157"/>
      <c s="157"/>
      <c s="113">
        <v>2146908</v>
      </c>
      <c s="73" t="s">
        <v>2519</v>
      </c>
      <c s="295"/>
      <c s="341"/>
      <c s="341"/>
      <c s="357"/>
      <c s="357"/>
      <c s="341"/>
      <c s="341"/>
      <c s="341"/>
      <c s="73"/>
      <c s="96"/>
      <c s="137"/>
      <c s="157"/>
    </row>
    <row customHeight="1" ht="18.75">
      <c s="73"/>
      <c s="96"/>
      <c s="114"/>
      <c s="157"/>
      <c s="157"/>
      <c s="114"/>
      <c s="157"/>
      <c s="157"/>
      <c s="157"/>
      <c s="157"/>
      <c s="157"/>
      <c s="157"/>
      <c s="157"/>
      <c s="113">
        <v>2146999</v>
      </c>
      <c s="73" t="s">
        <v>2520</v>
      </c>
      <c s="357"/>
      <c s="341"/>
      <c s="341"/>
      <c s="357"/>
      <c s="357"/>
      <c s="341"/>
      <c s="341"/>
      <c s="341"/>
      <c s="73"/>
      <c s="96"/>
      <c s="137"/>
      <c s="157"/>
    </row>
    <row customHeight="1" ht="18.75">
      <c s="73">
        <v>1030118</v>
      </c>
      <c s="96" t="s">
        <v>2521</v>
      </c>
      <c s="295"/>
      <c s="319"/>
      <c s="319"/>
      <c s="295"/>
      <c s="357"/>
      <c s="295"/>
      <c s="295"/>
      <c s="295"/>
      <c s="341"/>
      <c s="341"/>
      <c s="341"/>
      <c s="113"/>
      <c s="96" t="s">
        <v>2522</v>
      </c>
      <c s="291">
        <f>SUM(P190,P197,P198)</f>
        <v>0</v>
      </c>
      <c s="340">
        <f>SUM(Q190,Q197,Q198)</f>
        <v>0</v>
      </c>
      <c s="340">
        <f>SUM(R190,R197,R198)</f>
        <v>0</v>
      </c>
      <c s="291">
        <f>SUM(S190,S197,S198)</f>
        <v>0</v>
      </c>
      <c s="291">
        <f>SUM(T190,T197,T198)</f>
        <v>0</v>
      </c>
      <c s="340">
        <f>SUM(U190,U197,U198)</f>
        <v>0</v>
      </c>
      <c s="340">
        <f>SUM(V190,V197,V198)</f>
        <v>0</v>
      </c>
      <c s="340">
        <f>SUM(W190,W197,W198)</f>
        <v>0</v>
      </c>
      <c s="73">
        <v>1030118</v>
      </c>
      <c s="96" t="s">
        <v>2523</v>
      </c>
      <c s="295"/>
      <c s="291">
        <f>SUM(C189:M189)-SUM(P189:W189)-Z189-I189</f>
        <v>0</v>
      </c>
    </row>
    <row customHeight="1" ht="18.75">
      <c s="73"/>
      <c s="96"/>
      <c s="114"/>
      <c s="157"/>
      <c s="157"/>
      <c s="114"/>
      <c s="157"/>
      <c s="157"/>
      <c s="157"/>
      <c s="157"/>
      <c s="157" t="s">
        <v>2524</v>
      </c>
      <c s="157"/>
      <c s="157"/>
      <c s="113">
        <v>21560</v>
      </c>
      <c s="96" t="s">
        <v>2525</v>
      </c>
      <c s="291">
        <f>SUM(P191:P196)</f>
        <v>0</v>
      </c>
      <c s="340">
        <f>SUM(Q191:Q196)</f>
        <v>0</v>
      </c>
      <c s="340">
        <f>SUM(R191:R196)</f>
        <v>0</v>
      </c>
      <c s="291">
        <f>SUM(S191:S196)</f>
        <v>0</v>
      </c>
      <c s="291">
        <f>SUM(T191:T196)</f>
        <v>0</v>
      </c>
      <c s="340">
        <f>SUM(U191:U196)</f>
        <v>0</v>
      </c>
      <c s="340">
        <f>SUM(V191:V196)</f>
        <v>0</v>
      </c>
      <c s="340">
        <f>SUM(W191:W196)</f>
        <v>0</v>
      </c>
      <c s="73"/>
      <c s="96"/>
      <c s="137"/>
      <c s="114"/>
    </row>
    <row customHeight="1" ht="18.75">
      <c s="73"/>
      <c s="96"/>
      <c s="114"/>
      <c s="157"/>
      <c s="157"/>
      <c s="114"/>
      <c s="157"/>
      <c s="157"/>
      <c s="157"/>
      <c s="157"/>
      <c s="157"/>
      <c s="157"/>
      <c s="157"/>
      <c s="113">
        <v>2156001</v>
      </c>
      <c s="73" t="s">
        <v>2526</v>
      </c>
      <c s="295"/>
      <c s="341"/>
      <c s="341"/>
      <c s="357"/>
      <c s="357"/>
      <c s="341"/>
      <c s="341"/>
      <c s="341"/>
      <c s="73"/>
      <c s="96"/>
      <c s="137"/>
      <c s="114"/>
    </row>
    <row customHeight="1" ht="18.75">
      <c s="73"/>
      <c s="96"/>
      <c s="114"/>
      <c s="157"/>
      <c s="157"/>
      <c s="114"/>
      <c s="157"/>
      <c s="157"/>
      <c s="157"/>
      <c s="157"/>
      <c s="157"/>
      <c s="157"/>
      <c s="157"/>
      <c s="113">
        <v>2156002</v>
      </c>
      <c s="73" t="s">
        <v>2527</v>
      </c>
      <c s="295"/>
      <c s="341"/>
      <c s="341"/>
      <c s="357"/>
      <c s="357"/>
      <c s="341"/>
      <c s="341"/>
      <c s="341"/>
      <c s="73"/>
      <c s="96"/>
      <c s="137"/>
      <c s="114"/>
    </row>
    <row customHeight="1" ht="18.75">
      <c s="73"/>
      <c s="96"/>
      <c s="114"/>
      <c s="157"/>
      <c s="157"/>
      <c s="114"/>
      <c s="157"/>
      <c s="157"/>
      <c s="157"/>
      <c s="157"/>
      <c s="157"/>
      <c s="157"/>
      <c s="157"/>
      <c s="113">
        <v>2156003</v>
      </c>
      <c s="73" t="s">
        <v>2528</v>
      </c>
      <c s="295"/>
      <c s="341"/>
      <c s="341"/>
      <c s="357"/>
      <c s="357"/>
      <c s="341"/>
      <c s="341"/>
      <c s="341"/>
      <c s="73"/>
      <c s="96"/>
      <c s="137"/>
      <c s="114"/>
    </row>
    <row customHeight="1" ht="18.75">
      <c s="73"/>
      <c s="96"/>
      <c s="114"/>
      <c s="157"/>
      <c s="157"/>
      <c s="114"/>
      <c s="157"/>
      <c s="157"/>
      <c s="157"/>
      <c s="157"/>
      <c s="157"/>
      <c s="157"/>
      <c s="157"/>
      <c s="113">
        <v>2156004</v>
      </c>
      <c s="73" t="s">
        <v>2529</v>
      </c>
      <c s="295"/>
      <c s="341"/>
      <c s="341"/>
      <c s="357"/>
      <c s="357"/>
      <c s="341"/>
      <c s="341"/>
      <c s="341"/>
      <c s="73"/>
      <c s="96"/>
      <c s="137"/>
      <c s="114"/>
    </row>
    <row customHeight="1" ht="18.75">
      <c s="73"/>
      <c s="96"/>
      <c s="114"/>
      <c s="157"/>
      <c s="157"/>
      <c s="114"/>
      <c s="157"/>
      <c s="157"/>
      <c s="157"/>
      <c s="157"/>
      <c s="157"/>
      <c s="157"/>
      <c s="157"/>
      <c s="113">
        <v>2156005</v>
      </c>
      <c s="73" t="s">
        <v>2530</v>
      </c>
      <c s="295"/>
      <c s="341"/>
      <c s="341"/>
      <c s="357"/>
      <c s="357"/>
      <c s="341"/>
      <c s="341"/>
      <c s="341"/>
      <c s="73"/>
      <c s="96"/>
      <c s="137"/>
      <c s="114"/>
    </row>
    <row customHeight="1" ht="18.75">
      <c s="73"/>
      <c s="96"/>
      <c s="114"/>
      <c s="157"/>
      <c s="157"/>
      <c s="114"/>
      <c s="157"/>
      <c s="157"/>
      <c s="157"/>
      <c s="157"/>
      <c s="157"/>
      <c s="157"/>
      <c s="157"/>
      <c s="113">
        <v>2156099</v>
      </c>
      <c s="73" t="s">
        <v>2531</v>
      </c>
      <c s="295"/>
      <c s="341"/>
      <c s="341"/>
      <c s="357"/>
      <c s="357"/>
      <c s="341"/>
      <c s="341"/>
      <c s="341"/>
      <c s="73"/>
      <c s="96"/>
      <c s="137"/>
      <c s="114"/>
    </row>
    <row customHeight="1" ht="18.75">
      <c s="73"/>
      <c s="96"/>
      <c s="114"/>
      <c s="157"/>
      <c s="157"/>
      <c s="114"/>
      <c s="157"/>
      <c s="157"/>
      <c s="157"/>
      <c s="157"/>
      <c s="157"/>
      <c s="157"/>
      <c s="157"/>
      <c s="113">
        <v>2320403</v>
      </c>
      <c s="96" t="s">
        <v>2532</v>
      </c>
      <c s="295"/>
      <c s="341"/>
      <c s="341"/>
      <c s="357"/>
      <c s="357"/>
      <c s="341"/>
      <c s="341"/>
      <c s="341"/>
      <c s="73"/>
      <c s="96"/>
      <c s="137"/>
      <c s="114"/>
    </row>
    <row customHeight="1" ht="18.75">
      <c s="73"/>
      <c s="96"/>
      <c s="114"/>
      <c s="157"/>
      <c s="157"/>
      <c s="114"/>
      <c s="157"/>
      <c s="157"/>
      <c s="157"/>
      <c s="157"/>
      <c s="157"/>
      <c s="157"/>
      <c s="157"/>
      <c s="113">
        <v>2330403</v>
      </c>
      <c s="96" t="s">
        <v>2533</v>
      </c>
      <c s="357"/>
      <c s="341"/>
      <c s="341"/>
      <c s="357"/>
      <c s="357"/>
      <c s="341"/>
      <c s="341"/>
      <c s="341"/>
      <c s="73"/>
      <c s="96"/>
      <c s="137"/>
      <c s="114"/>
    </row>
    <row customHeight="1" ht="18.75">
      <c s="73">
        <v>1030119</v>
      </c>
      <c s="96" t="s">
        <v>2534</v>
      </c>
      <c s="295">
        <v>331</v>
      </c>
      <c s="319"/>
      <c s="319"/>
      <c s="295"/>
      <c s="357">
        <v>10</v>
      </c>
      <c s="295"/>
      <c s="295"/>
      <c s="295"/>
      <c s="341"/>
      <c s="341"/>
      <c s="341"/>
      <c s="113"/>
      <c s="96" t="s">
        <v>2535</v>
      </c>
      <c s="291">
        <f>SUM(P200,P206,P207)</f>
        <v>331</v>
      </c>
      <c s="340">
        <f>SUM(Q200,Q206,Q207)</f>
        <v>0</v>
      </c>
      <c s="340">
        <f>SUM(R200,R206,R207)</f>
        <v>0</v>
      </c>
      <c s="291">
        <f>SUM(S200,S206,S207)</f>
        <v>0</v>
      </c>
      <c s="291">
        <f>SUM(T200,T206,T207)</f>
        <v>0</v>
      </c>
      <c s="340">
        <f>SUM(U200,U206,U207)</f>
        <v>0</v>
      </c>
      <c s="340">
        <f>SUM(V200,V206,V207)</f>
        <v>0</v>
      </c>
      <c s="340">
        <f>SUM(W200,W206,W207)</f>
        <v>0</v>
      </c>
      <c s="73">
        <v>1030119</v>
      </c>
      <c s="96" t="s">
        <v>2536</v>
      </c>
      <c s="295"/>
      <c s="291">
        <f>SUM(C199:M199)-SUM(P199:W199)-Z199-I199</f>
        <v>10</v>
      </c>
    </row>
    <row customHeight="1" ht="18.75">
      <c s="73"/>
      <c s="96"/>
      <c s="114"/>
      <c s="157"/>
      <c s="157"/>
      <c s="114"/>
      <c s="157"/>
      <c s="157"/>
      <c s="157"/>
      <c s="157"/>
      <c s="157"/>
      <c s="157"/>
      <c s="157"/>
      <c s="113">
        <v>21561</v>
      </c>
      <c s="96" t="s">
        <v>2537</v>
      </c>
      <c s="291">
        <f>SUM(P201:P205)</f>
        <v>331</v>
      </c>
      <c s="340">
        <f>SUM(Q201:Q205)</f>
        <v>0</v>
      </c>
      <c s="340">
        <f>SUM(R201:R205)</f>
        <v>0</v>
      </c>
      <c s="291">
        <f>SUM(S201:S205)</f>
        <v>0</v>
      </c>
      <c s="291">
        <f>SUM(T201:T205)</f>
        <v>0</v>
      </c>
      <c s="340">
        <f>SUM(U201:U205)</f>
        <v>0</v>
      </c>
      <c s="340">
        <f>SUM(V201:V205)</f>
        <v>0</v>
      </c>
      <c s="340">
        <f>SUM(W201:W205)</f>
        <v>0</v>
      </c>
      <c s="73"/>
      <c s="96"/>
      <c s="137"/>
      <c s="114"/>
    </row>
    <row customHeight="1" ht="18.75">
      <c s="73"/>
      <c s="96"/>
      <c s="114"/>
      <c s="157"/>
      <c s="157"/>
      <c s="114"/>
      <c s="157"/>
      <c s="157"/>
      <c s="157"/>
      <c s="157"/>
      <c s="157"/>
      <c s="157"/>
      <c s="157"/>
      <c s="113">
        <v>2156101</v>
      </c>
      <c s="73" t="s">
        <v>2538</v>
      </c>
      <c s="295"/>
      <c s="341"/>
      <c s="341"/>
      <c s="357"/>
      <c s="357"/>
      <c s="341"/>
      <c s="341"/>
      <c s="341"/>
      <c s="73"/>
      <c s="96"/>
      <c s="137"/>
      <c s="114"/>
    </row>
    <row customHeight="1" ht="18.75">
      <c s="73"/>
      <c s="96"/>
      <c s="114"/>
      <c s="157"/>
      <c s="157"/>
      <c s="114"/>
      <c s="157"/>
      <c s="157"/>
      <c s="157"/>
      <c s="157"/>
      <c s="157"/>
      <c s="157"/>
      <c s="157"/>
      <c s="113">
        <v>2156102</v>
      </c>
      <c s="73" t="s">
        <v>2539</v>
      </c>
      <c s="295"/>
      <c s="341"/>
      <c s="341"/>
      <c s="357"/>
      <c s="357"/>
      <c s="341"/>
      <c s="341"/>
      <c s="341"/>
      <c s="73"/>
      <c s="96"/>
      <c s="137"/>
      <c s="114"/>
    </row>
    <row customHeight="1" ht="18.75">
      <c s="73"/>
      <c s="96"/>
      <c s="114"/>
      <c s="157"/>
      <c s="157"/>
      <c s="114"/>
      <c s="157"/>
      <c s="157"/>
      <c s="157"/>
      <c s="157"/>
      <c s="157"/>
      <c s="157"/>
      <c s="157"/>
      <c s="113">
        <v>2156103</v>
      </c>
      <c s="73" t="s">
        <v>2540</v>
      </c>
      <c s="295"/>
      <c s="341"/>
      <c s="341"/>
      <c s="357"/>
      <c s="357"/>
      <c s="341"/>
      <c s="341"/>
      <c s="341"/>
      <c s="73"/>
      <c s="96"/>
      <c s="137"/>
      <c s="114"/>
    </row>
    <row customHeight="1" ht="18.75">
      <c s="73"/>
      <c s="96"/>
      <c s="114"/>
      <c s="157"/>
      <c s="157"/>
      <c s="114"/>
      <c s="157"/>
      <c s="157"/>
      <c s="157"/>
      <c s="157"/>
      <c s="157"/>
      <c s="157"/>
      <c s="157"/>
      <c s="113">
        <v>2156104</v>
      </c>
      <c s="73" t="s">
        <v>2541</v>
      </c>
      <c s="295"/>
      <c s="341"/>
      <c s="341"/>
      <c s="357"/>
      <c s="357"/>
      <c s="341"/>
      <c s="341"/>
      <c s="341"/>
      <c s="73"/>
      <c s="96"/>
      <c s="137"/>
      <c s="114"/>
    </row>
    <row customHeight="1" ht="18.75">
      <c s="73"/>
      <c s="96"/>
      <c s="114"/>
      <c s="157"/>
      <c s="157"/>
      <c s="114"/>
      <c s="157"/>
      <c s="157"/>
      <c s="157"/>
      <c s="157"/>
      <c s="157"/>
      <c s="157"/>
      <c s="157"/>
      <c s="113">
        <v>2156199</v>
      </c>
      <c s="73" t="s">
        <v>2542</v>
      </c>
      <c s="295">
        <v>331</v>
      </c>
      <c s="341"/>
      <c s="341"/>
      <c s="357"/>
      <c s="357"/>
      <c s="341"/>
      <c s="341"/>
      <c s="341"/>
      <c s="73"/>
      <c s="96"/>
      <c s="137"/>
      <c s="114"/>
    </row>
    <row customHeight="1" ht="18.75">
      <c s="73"/>
      <c s="96"/>
      <c s="114"/>
      <c s="157"/>
      <c s="157"/>
      <c s="114"/>
      <c s="157"/>
      <c s="157"/>
      <c s="157"/>
      <c s="157"/>
      <c s="157"/>
      <c s="157"/>
      <c s="157"/>
      <c s="113">
        <v>2320404</v>
      </c>
      <c s="96" t="s">
        <v>2543</v>
      </c>
      <c s="295"/>
      <c s="341"/>
      <c s="341"/>
      <c s="357"/>
      <c s="357"/>
      <c s="341"/>
      <c s="341"/>
      <c s="341"/>
      <c s="73"/>
      <c s="96"/>
      <c s="137"/>
      <c s="114"/>
    </row>
    <row customHeight="1" ht="18.75">
      <c s="73"/>
      <c s="96"/>
      <c s="114"/>
      <c s="157"/>
      <c s="157"/>
      <c s="114"/>
      <c s="157"/>
      <c s="157"/>
      <c s="157"/>
      <c s="157"/>
      <c s="157"/>
      <c s="157"/>
      <c s="157"/>
      <c s="113">
        <v>2330404</v>
      </c>
      <c s="96" t="s">
        <v>2544</v>
      </c>
      <c s="357"/>
      <c s="341"/>
      <c s="341"/>
      <c s="357"/>
      <c s="357"/>
      <c s="341"/>
      <c s="341"/>
      <c s="341"/>
      <c s="73"/>
      <c s="96"/>
      <c s="137"/>
      <c s="114"/>
    </row>
    <row customHeight="1" ht="18.75">
      <c s="73">
        <v>1030102</v>
      </c>
      <c s="96" t="s">
        <v>2545</v>
      </c>
      <c s="291">
        <f>SUM(C209:C210)</f>
        <v>0</v>
      </c>
      <c s="291">
        <f>SUM(D209:D210)</f>
        <v>0</v>
      </c>
      <c s="291">
        <f>SUM(E209:E210)</f>
        <v>0</v>
      </c>
      <c s="291">
        <f>SUM(F209:F210)</f>
        <v>0</v>
      </c>
      <c s="340">
        <f>SUM(G209:G210)</f>
        <v>0</v>
      </c>
      <c s="291">
        <f>SUM(H209:H210)</f>
        <v>0</v>
      </c>
      <c s="291">
        <f>SUM(I209:I210)</f>
        <v>0</v>
      </c>
      <c s="291">
        <f>SUM(J209:J210)</f>
        <v>0</v>
      </c>
      <c s="340">
        <f>SUM(K209:K210)</f>
        <v>0</v>
      </c>
      <c s="340">
        <f>SUM(L209:L210)</f>
        <v>0</v>
      </c>
      <c s="340">
        <f>SUM(M209:M210)</f>
        <v>0</v>
      </c>
      <c s="113">
        <v>21562</v>
      </c>
      <c s="96" t="s">
        <v>2546</v>
      </c>
      <c s="291">
        <f>SUM(P209:P211)</f>
        <v>0</v>
      </c>
      <c s="340">
        <f>SUM(Q209:Q211)</f>
        <v>0</v>
      </c>
      <c s="340">
        <f>SUM(R209:R211)</f>
        <v>0</v>
      </c>
      <c s="291">
        <f>SUM(S209:S211)</f>
        <v>0</v>
      </c>
      <c s="291">
        <f>SUM(T209:T211)</f>
        <v>0</v>
      </c>
      <c s="340">
        <f>SUM(U209:U211)</f>
        <v>0</v>
      </c>
      <c s="340">
        <f>SUM(V209:V211)</f>
        <v>0</v>
      </c>
      <c s="340">
        <f>SUM(W209:W211)</f>
        <v>0</v>
      </c>
      <c s="73">
        <v>1030102</v>
      </c>
      <c s="96" t="s">
        <v>2547</v>
      </c>
      <c s="291">
        <f>Z209+Z210</f>
        <v>0</v>
      </c>
      <c s="291">
        <f>SUM(C208:M208)-SUM(P208:W208)-Z208-I208</f>
        <v>0</v>
      </c>
    </row>
    <row customHeight="1" ht="18.75">
      <c s="73">
        <v>103010201</v>
      </c>
      <c s="73" t="s">
        <v>2548</v>
      </c>
      <c s="295"/>
      <c s="319"/>
      <c s="319"/>
      <c s="295"/>
      <c s="357"/>
      <c s="295"/>
      <c s="295"/>
      <c s="295"/>
      <c s="341"/>
      <c s="341"/>
      <c s="341"/>
      <c s="113">
        <v>2156201</v>
      </c>
      <c s="73" t="s">
        <v>2549</v>
      </c>
      <c s="295"/>
      <c s="341"/>
      <c s="341"/>
      <c s="357"/>
      <c s="357"/>
      <c s="341"/>
      <c s="341"/>
      <c s="341"/>
      <c s="73">
        <v>103010201</v>
      </c>
      <c s="73" t="s">
        <v>2550</v>
      </c>
      <c s="295"/>
      <c s="295"/>
    </row>
    <row customHeight="1" ht="18.75">
      <c s="73">
        <v>103010202</v>
      </c>
      <c s="73" t="s">
        <v>2551</v>
      </c>
      <c s="295"/>
      <c s="319"/>
      <c s="319"/>
      <c s="295"/>
      <c s="357"/>
      <c s="295"/>
      <c s="295"/>
      <c s="295"/>
      <c s="341"/>
      <c s="341"/>
      <c s="341"/>
      <c s="113">
        <v>2156202</v>
      </c>
      <c s="73" t="s">
        <v>2552</v>
      </c>
      <c s="295"/>
      <c s="341"/>
      <c s="341"/>
      <c s="357"/>
      <c s="357"/>
      <c s="341"/>
      <c s="341"/>
      <c s="341"/>
      <c s="73">
        <v>103010202</v>
      </c>
      <c s="73" t="s">
        <v>2553</v>
      </c>
      <c s="295"/>
      <c s="295"/>
    </row>
    <row customHeight="1" ht="18.75">
      <c s="73"/>
      <c s="96"/>
      <c s="114"/>
      <c s="157"/>
      <c s="157"/>
      <c s="114"/>
      <c s="157"/>
      <c s="157"/>
      <c s="157"/>
      <c s="157"/>
      <c s="157"/>
      <c s="157"/>
      <c s="157"/>
      <c s="113">
        <v>2156299</v>
      </c>
      <c s="73" t="s">
        <v>2554</v>
      </c>
      <c s="357"/>
      <c s="341"/>
      <c s="341"/>
      <c s="357"/>
      <c s="357"/>
      <c s="341"/>
      <c s="341"/>
      <c s="341"/>
      <c s="73"/>
      <c s="73"/>
      <c s="137"/>
      <c s="114"/>
    </row>
    <row customHeight="1" ht="18.75">
      <c s="73">
        <v>1030121</v>
      </c>
      <c s="96" t="s">
        <v>2555</v>
      </c>
      <c s="295"/>
      <c s="319"/>
      <c s="319"/>
      <c s="295"/>
      <c s="357"/>
      <c s="295"/>
      <c s="295"/>
      <c s="295"/>
      <c s="341"/>
      <c s="341"/>
      <c s="341"/>
      <c s="113">
        <v>21660</v>
      </c>
      <c s="96" t="s">
        <v>2556</v>
      </c>
      <c s="291">
        <f>SUM(P213:P217)</f>
        <v>0</v>
      </c>
      <c s="340">
        <f>SUM(Q213:Q217)</f>
        <v>0</v>
      </c>
      <c s="340">
        <f>SUM(R213:R217)</f>
        <v>0</v>
      </c>
      <c s="291">
        <f>SUM(S213:S217)</f>
        <v>0</v>
      </c>
      <c s="291">
        <f>SUM(T213:T217)</f>
        <v>0</v>
      </c>
      <c s="340">
        <f>SUM(U213:U217)</f>
        <v>0</v>
      </c>
      <c s="340">
        <f>SUM(V213:V217)</f>
        <v>0</v>
      </c>
      <c s="340">
        <f>SUM(W213:W217)</f>
        <v>0</v>
      </c>
      <c s="73">
        <v>1030121</v>
      </c>
      <c s="96" t="s">
        <v>2557</v>
      </c>
      <c s="295"/>
      <c s="291">
        <f>SUM(C212:M212)-SUM(P212:W212)-Z212-I212</f>
        <v>0</v>
      </c>
    </row>
    <row customHeight="1" ht="18.75">
      <c s="73"/>
      <c s="96"/>
      <c s="114"/>
      <c s="157"/>
      <c s="157"/>
      <c s="114"/>
      <c s="157"/>
      <c s="157"/>
      <c s="157"/>
      <c s="157"/>
      <c s="157"/>
      <c s="157"/>
      <c s="157"/>
      <c s="113">
        <v>2166001</v>
      </c>
      <c s="73" t="s">
        <v>2558</v>
      </c>
      <c s="295"/>
      <c s="341"/>
      <c s="341"/>
      <c s="357"/>
      <c s="357"/>
      <c s="341"/>
      <c s="341"/>
      <c s="341"/>
      <c s="73"/>
      <c s="96"/>
      <c s="137"/>
      <c s="114"/>
    </row>
    <row customHeight="1" ht="18.75">
      <c s="73"/>
      <c s="96"/>
      <c s="114"/>
      <c s="157"/>
      <c s="157"/>
      <c s="114"/>
      <c s="157"/>
      <c s="157"/>
      <c s="157"/>
      <c s="157"/>
      <c s="157"/>
      <c s="157"/>
      <c s="157"/>
      <c s="113">
        <v>2166002</v>
      </c>
      <c s="73" t="s">
        <v>2559</v>
      </c>
      <c s="295"/>
      <c s="341"/>
      <c s="341"/>
      <c s="357"/>
      <c s="357"/>
      <c s="341"/>
      <c s="341"/>
      <c s="341"/>
      <c s="73"/>
      <c s="96"/>
      <c s="137"/>
      <c s="114"/>
    </row>
    <row customHeight="1" ht="18.75">
      <c s="73"/>
      <c s="96"/>
      <c s="114"/>
      <c s="157"/>
      <c s="157"/>
      <c s="114"/>
      <c s="157"/>
      <c s="157"/>
      <c s="157"/>
      <c s="157"/>
      <c s="157"/>
      <c s="157"/>
      <c s="157"/>
      <c s="113">
        <v>2166003</v>
      </c>
      <c s="73" t="s">
        <v>2560</v>
      </c>
      <c s="295"/>
      <c s="341"/>
      <c s="341"/>
      <c s="357"/>
      <c s="357"/>
      <c s="341"/>
      <c s="341"/>
      <c s="341"/>
      <c s="73"/>
      <c s="96"/>
      <c s="137"/>
      <c s="114"/>
    </row>
    <row customHeight="1" ht="18.75">
      <c s="73"/>
      <c s="96"/>
      <c s="114"/>
      <c s="157"/>
      <c s="157"/>
      <c s="114"/>
      <c s="157"/>
      <c s="157"/>
      <c s="157"/>
      <c s="157"/>
      <c s="157"/>
      <c s="157"/>
      <c s="157"/>
      <c s="113">
        <v>2166004</v>
      </c>
      <c s="73" t="s">
        <v>2561</v>
      </c>
      <c s="295"/>
      <c s="341"/>
      <c s="341"/>
      <c s="357"/>
      <c s="357"/>
      <c s="341"/>
      <c s="341"/>
      <c s="341"/>
      <c s="73"/>
      <c s="96"/>
      <c s="137"/>
      <c s="114"/>
    </row>
    <row customHeight="1" ht="18.75">
      <c s="73"/>
      <c s="96"/>
      <c s="114"/>
      <c s="157"/>
      <c s="157"/>
      <c s="114"/>
      <c s="157"/>
      <c s="157"/>
      <c s="157"/>
      <c s="157"/>
      <c s="157"/>
      <c s="157"/>
      <c s="157"/>
      <c s="113">
        <v>2166099</v>
      </c>
      <c s="73" t="s">
        <v>2562</v>
      </c>
      <c s="357"/>
      <c s="341"/>
      <c s="341"/>
      <c s="357"/>
      <c s="357"/>
      <c s="341"/>
      <c s="341"/>
      <c s="341"/>
      <c s="73"/>
      <c s="96"/>
      <c s="137"/>
      <c s="114"/>
    </row>
    <row customHeight="1" ht="18.75">
      <c s="73">
        <v>1030153</v>
      </c>
      <c s="96" t="s">
        <v>2563</v>
      </c>
      <c s="295"/>
      <c s="319"/>
      <c s="319"/>
      <c s="295"/>
      <c s="357"/>
      <c s="295"/>
      <c s="295"/>
      <c s="295"/>
      <c s="341"/>
      <c s="341"/>
      <c s="341"/>
      <c s="113">
        <v>2170402</v>
      </c>
      <c s="96" t="s">
        <v>2564</v>
      </c>
      <c s="295"/>
      <c s="341"/>
      <c s="341"/>
      <c s="357"/>
      <c s="357"/>
      <c s="341"/>
      <c s="341"/>
      <c s="341"/>
      <c s="73">
        <v>1030153</v>
      </c>
      <c s="96" t="s">
        <v>2565</v>
      </c>
      <c s="295"/>
      <c s="291">
        <f>SUM(C218:M218)-SUM(P218:W218)-Z218-I218</f>
        <v>0</v>
      </c>
    </row>
    <row customHeight="1" ht="18.75">
      <c s="73">
        <v>1030154</v>
      </c>
      <c s="96" t="s">
        <v>2566</v>
      </c>
      <c s="295"/>
      <c s="319"/>
      <c s="319"/>
      <c s="295"/>
      <c s="357"/>
      <c s="295"/>
      <c s="295"/>
      <c s="295"/>
      <c s="341"/>
      <c s="341"/>
      <c s="341"/>
      <c s="113">
        <v>2170403</v>
      </c>
      <c s="96" t="s">
        <v>2567</v>
      </c>
      <c s="295"/>
      <c s="341"/>
      <c s="341"/>
      <c s="357"/>
      <c s="357"/>
      <c s="341"/>
      <c s="341"/>
      <c s="341"/>
      <c s="73">
        <v>1030154</v>
      </c>
      <c s="96" t="s">
        <v>2568</v>
      </c>
      <c s="295"/>
      <c s="291">
        <f>SUM(C219:M219)-SUM(P219:W219)-Z219-I219</f>
        <v>0</v>
      </c>
    </row>
    <row customHeight="1" ht="18.75">
      <c s="73">
        <v>1030180</v>
      </c>
      <c s="96" t="s">
        <v>2569</v>
      </c>
      <c s="291">
        <f>SUM(C221:C227)</f>
        <v>0</v>
      </c>
      <c s="291">
        <f>SUM(D221:D227)</f>
        <v>2</v>
      </c>
      <c s="291">
        <f>SUM(E221:E227)</f>
        <v>0</v>
      </c>
      <c s="291">
        <f>SUM(F221:F227)</f>
        <v>0</v>
      </c>
      <c s="340">
        <f>SUM(G221:G227)</f>
        <v>0</v>
      </c>
      <c s="291">
        <f>SUM(H221:H227)</f>
        <v>0</v>
      </c>
      <c s="291">
        <f>SUM(I221:I227)</f>
        <v>0</v>
      </c>
      <c s="291">
        <f>SUM(J221:J227)</f>
        <v>0</v>
      </c>
      <c s="340">
        <f>SUM(K221:K227)</f>
        <v>0</v>
      </c>
      <c s="340">
        <f>SUM(L221:L227)</f>
        <v>0</v>
      </c>
      <c s="340">
        <f>SUM(M221:M227)</f>
        <v>0</v>
      </c>
      <c s="113">
        <v>22908</v>
      </c>
      <c s="96" t="s">
        <v>2570</v>
      </c>
      <c s="291">
        <f>SUM(P221:P228)</f>
        <v>2</v>
      </c>
      <c s="340">
        <f>SUM(Q221:Q228)</f>
        <v>0</v>
      </c>
      <c s="340">
        <f>SUM(R221:R228)</f>
        <v>0</v>
      </c>
      <c s="291">
        <f>SUM(S221:S228)</f>
        <v>0</v>
      </c>
      <c s="291">
        <f>SUM(T221:T228)</f>
        <v>0</v>
      </c>
      <c s="340">
        <f>SUM(U221:U228)</f>
        <v>0</v>
      </c>
      <c s="340">
        <f>SUM(V221:V228)</f>
        <v>0</v>
      </c>
      <c s="340">
        <f>SUM(W221:W228)</f>
        <v>0</v>
      </c>
      <c s="73">
        <v>1030180</v>
      </c>
      <c s="96" t="s">
        <v>2569</v>
      </c>
      <c s="291">
        <f>SUM(Z221:Z227)</f>
        <v>0</v>
      </c>
      <c s="291">
        <f>SUM(C220:M220)-SUM(P220:W220)-Z220-I220</f>
        <v>0</v>
      </c>
    </row>
    <row customHeight="1" ht="18.75">
      <c s="73">
        <v>103018001</v>
      </c>
      <c s="73" t="s">
        <v>2571</v>
      </c>
      <c s="295"/>
      <c s="319"/>
      <c s="319"/>
      <c s="295"/>
      <c s="357"/>
      <c s="295"/>
      <c s="295"/>
      <c s="295"/>
      <c s="341"/>
      <c s="341"/>
      <c s="341"/>
      <c s="113">
        <v>2290802</v>
      </c>
      <c s="73" t="s">
        <v>2572</v>
      </c>
      <c s="295"/>
      <c s="341"/>
      <c s="341"/>
      <c s="357"/>
      <c s="357"/>
      <c s="341"/>
      <c s="341"/>
      <c s="341"/>
      <c s="73">
        <v>103018001</v>
      </c>
      <c s="73" t="s">
        <v>2571</v>
      </c>
      <c s="295"/>
      <c s="295"/>
    </row>
    <row customHeight="1" ht="18.75">
      <c s="73">
        <v>103018002</v>
      </c>
      <c s="73" t="s">
        <v>2573</v>
      </c>
      <c s="295"/>
      <c s="319"/>
      <c s="319"/>
      <c s="295"/>
      <c s="357"/>
      <c s="295"/>
      <c s="295"/>
      <c s="295"/>
      <c s="341"/>
      <c s="341"/>
      <c s="341"/>
      <c s="113">
        <v>2290803</v>
      </c>
      <c s="73" t="s">
        <v>2574</v>
      </c>
      <c s="295"/>
      <c s="341"/>
      <c s="341"/>
      <c s="357"/>
      <c s="357"/>
      <c s="341"/>
      <c s="341"/>
      <c s="341"/>
      <c s="73">
        <v>103018002</v>
      </c>
      <c s="73" t="s">
        <v>2573</v>
      </c>
      <c s="295"/>
      <c s="295"/>
    </row>
    <row customHeight="1" ht="18.75">
      <c s="73">
        <v>103018003</v>
      </c>
      <c s="73" t="s">
        <v>2575</v>
      </c>
      <c s="295"/>
      <c s="319"/>
      <c s="319"/>
      <c s="295"/>
      <c s="357"/>
      <c s="295"/>
      <c s="295"/>
      <c s="295"/>
      <c s="341"/>
      <c s="341"/>
      <c s="341"/>
      <c s="113">
        <v>2290804</v>
      </c>
      <c s="73" t="s">
        <v>2576</v>
      </c>
      <c s="295"/>
      <c s="341"/>
      <c s="341"/>
      <c s="357"/>
      <c s="357"/>
      <c s="341"/>
      <c s="341"/>
      <c s="341"/>
      <c s="73">
        <v>103018003</v>
      </c>
      <c s="73" t="s">
        <v>2575</v>
      </c>
      <c s="295"/>
      <c s="295"/>
    </row>
    <row customHeight="1" ht="18.75">
      <c s="73">
        <v>103018004</v>
      </c>
      <c s="73" t="s">
        <v>2577</v>
      </c>
      <c s="295"/>
      <c s="319"/>
      <c s="319"/>
      <c s="295"/>
      <c s="357"/>
      <c s="295"/>
      <c s="295"/>
      <c s="295"/>
      <c s="341"/>
      <c s="341"/>
      <c s="341"/>
      <c s="113">
        <v>2290805</v>
      </c>
      <c s="73" t="s">
        <v>2578</v>
      </c>
      <c s="295"/>
      <c s="341"/>
      <c s="341"/>
      <c s="357"/>
      <c s="357"/>
      <c s="341"/>
      <c s="341"/>
      <c s="341"/>
      <c s="73">
        <v>103018004</v>
      </c>
      <c s="73" t="s">
        <v>2577</v>
      </c>
      <c s="295"/>
      <c s="295"/>
    </row>
    <row customHeight="1" ht="18.75">
      <c s="73">
        <v>103018005</v>
      </c>
      <c s="73" t="s">
        <v>2579</v>
      </c>
      <c s="295"/>
      <c s="319"/>
      <c s="319"/>
      <c s="295"/>
      <c s="357"/>
      <c s="295"/>
      <c s="295"/>
      <c s="295"/>
      <c s="341"/>
      <c s="341"/>
      <c s="341"/>
      <c s="113">
        <v>2290806</v>
      </c>
      <c s="73" t="s">
        <v>2580</v>
      </c>
      <c s="295"/>
      <c s="341"/>
      <c s="341"/>
      <c s="357"/>
      <c s="357"/>
      <c s="341"/>
      <c s="341"/>
      <c s="341"/>
      <c s="73">
        <v>103018005</v>
      </c>
      <c s="73" t="s">
        <v>2579</v>
      </c>
      <c s="295"/>
      <c s="295"/>
    </row>
    <row customHeight="1" ht="18.75">
      <c s="73">
        <v>103018006</v>
      </c>
      <c s="73" t="s">
        <v>2581</v>
      </c>
      <c s="295"/>
      <c s="319"/>
      <c s="319"/>
      <c s="295"/>
      <c s="357"/>
      <c s="295"/>
      <c s="295"/>
      <c s="295"/>
      <c s="341"/>
      <c s="341"/>
      <c s="341"/>
      <c s="113">
        <v>2290807</v>
      </c>
      <c s="73" t="s">
        <v>2582</v>
      </c>
      <c s="295"/>
      <c s="341"/>
      <c s="341"/>
      <c s="357"/>
      <c s="357"/>
      <c s="341"/>
      <c s="341"/>
      <c s="341"/>
      <c s="73">
        <v>103018006</v>
      </c>
      <c s="73" t="s">
        <v>2581</v>
      </c>
      <c s="295"/>
      <c s="295"/>
    </row>
    <row customHeight="1" ht="18.75">
      <c s="73">
        <v>103018007</v>
      </c>
      <c s="73" t="s">
        <v>2583</v>
      </c>
      <c s="295"/>
      <c s="319">
        <v>2</v>
      </c>
      <c s="319"/>
      <c s="295"/>
      <c s="357"/>
      <c s="295"/>
      <c s="295"/>
      <c s="295"/>
      <c s="341"/>
      <c s="341"/>
      <c s="341"/>
      <c s="113">
        <v>2290808</v>
      </c>
      <c s="73" t="s">
        <v>2584</v>
      </c>
      <c s="295">
        <v>2</v>
      </c>
      <c s="341"/>
      <c s="341"/>
      <c s="357"/>
      <c s="357"/>
      <c s="341"/>
      <c s="341"/>
      <c s="341"/>
      <c s="73">
        <v>103018007</v>
      </c>
      <c s="73" t="s">
        <v>2585</v>
      </c>
      <c s="295"/>
      <c s="295"/>
    </row>
    <row customHeight="1" ht="18.75">
      <c s="73"/>
      <c s="73"/>
      <c s="114"/>
      <c s="157"/>
      <c s="157"/>
      <c s="114"/>
      <c s="157"/>
      <c s="157"/>
      <c s="157"/>
      <c s="157"/>
      <c s="157"/>
      <c s="157"/>
      <c s="157"/>
      <c s="113">
        <v>2290899</v>
      </c>
      <c s="73" t="s">
        <v>2586</v>
      </c>
      <c s="357"/>
      <c s="341"/>
      <c s="341"/>
      <c s="357"/>
      <c s="357"/>
      <c s="341"/>
      <c s="341"/>
      <c s="341"/>
      <c s="73"/>
      <c s="73"/>
      <c s="137"/>
      <c s="157"/>
    </row>
    <row customHeight="1" ht="18.75">
      <c s="73">
        <v>1030155</v>
      </c>
      <c s="96" t="s">
        <v>2587</v>
      </c>
      <c s="291">
        <f>SUM(C230:C231)</f>
        <v>0</v>
      </c>
      <c s="291">
        <f>SUM(D230:D231)</f>
        <v>663</v>
      </c>
      <c s="291">
        <f>SUM(E230:E231)</f>
        <v>0</v>
      </c>
      <c s="291">
        <f>SUM(F230:F231)</f>
        <v>0</v>
      </c>
      <c s="340">
        <f>SUM(G230:G231)</f>
        <v>1</v>
      </c>
      <c s="291">
        <f>SUM(H230:H231)</f>
        <v>0</v>
      </c>
      <c s="291">
        <f>SUM(I230:I231)</f>
        <v>0</v>
      </c>
      <c s="291">
        <f>SUM(J230:J231)</f>
        <v>0</v>
      </c>
      <c s="340">
        <f>SUM(K230:K231)</f>
        <v>0</v>
      </c>
      <c s="340">
        <f>SUM(L230:L231)</f>
        <v>0</v>
      </c>
      <c s="340">
        <f>SUM(M230:M231)</f>
        <v>0</v>
      </c>
      <c s="113"/>
      <c s="96" t="s">
        <v>2588</v>
      </c>
      <c s="291">
        <f>SUM(P230,P242,P243)</f>
        <v>664</v>
      </c>
      <c s="340">
        <f>SUM(Q230,Q242,Q243)</f>
        <v>0</v>
      </c>
      <c s="340">
        <f>SUM(R230,R242,R243)</f>
        <v>0</v>
      </c>
      <c s="291">
        <f>SUM(S230,S242,S243)</f>
        <v>0</v>
      </c>
      <c s="291">
        <f>SUM(T230,T242,T243)</f>
        <v>0</v>
      </c>
      <c s="340">
        <f>SUM(U230,U242,U243)</f>
        <v>0</v>
      </c>
      <c s="340">
        <f>SUM(V230,V242,V243)</f>
        <v>0</v>
      </c>
      <c s="340">
        <f>SUM(W230,W242,W243)</f>
        <v>0</v>
      </c>
      <c s="73">
        <v>1030155</v>
      </c>
      <c s="96" t="s">
        <v>2589</v>
      </c>
      <c s="291">
        <f>SUM(Z230:Z231)</f>
        <v>0</v>
      </c>
      <c s="291">
        <f>SUM(C229:M229)-SUM(P229:W229)-Z229-I229</f>
        <v>0</v>
      </c>
    </row>
    <row customHeight="1" ht="18.75">
      <c s="73">
        <v>103015501</v>
      </c>
      <c s="73" t="s">
        <v>2590</v>
      </c>
      <c s="295"/>
      <c s="319">
        <v>584</v>
      </c>
      <c s="319"/>
      <c s="295"/>
      <c s="357">
        <v>1</v>
      </c>
      <c s="295"/>
      <c s="295"/>
      <c s="295"/>
      <c s="341"/>
      <c s="341"/>
      <c s="341"/>
      <c s="113">
        <v>22960</v>
      </c>
      <c s="138" t="s">
        <v>2591</v>
      </c>
      <c s="340">
        <f>SUM(P231:P241)</f>
        <v>664</v>
      </c>
      <c s="340">
        <f>SUM(Q231:Q241)</f>
        <v>0</v>
      </c>
      <c s="340">
        <f>SUM(R231:R241)</f>
        <v>0</v>
      </c>
      <c s="340">
        <f>SUM(S231:S241)</f>
        <v>0</v>
      </c>
      <c s="340">
        <f>SUM(T231:T241)</f>
        <v>0</v>
      </c>
      <c s="340">
        <f>SUM(U231:U241)</f>
        <v>0</v>
      </c>
      <c s="340">
        <f>SUM(V231:V241)</f>
        <v>0</v>
      </c>
      <c s="340">
        <f>SUM(W231:W241)</f>
        <v>0</v>
      </c>
      <c s="73">
        <v>103015501</v>
      </c>
      <c s="73" t="s">
        <v>2592</v>
      </c>
      <c s="295"/>
      <c s="295"/>
    </row>
    <row customHeight="1" ht="18.75">
      <c s="73">
        <v>103015502</v>
      </c>
      <c s="73" t="s">
        <v>2593</v>
      </c>
      <c s="295"/>
      <c s="319">
        <v>79</v>
      </c>
      <c s="319"/>
      <c s="295"/>
      <c s="357"/>
      <c s="295"/>
      <c s="295"/>
      <c s="295"/>
      <c s="341"/>
      <c s="341"/>
      <c s="341"/>
      <c s="113">
        <v>2296001</v>
      </c>
      <c s="131" t="s">
        <v>2594</v>
      </c>
      <c s="295"/>
      <c s="341"/>
      <c s="341"/>
      <c s="357"/>
      <c s="357"/>
      <c s="341"/>
      <c s="341"/>
      <c s="341"/>
      <c s="73">
        <v>103015502</v>
      </c>
      <c s="73" t="s">
        <v>2595</v>
      </c>
      <c s="295"/>
      <c s="295"/>
    </row>
    <row customHeight="1" ht="18.75">
      <c s="73"/>
      <c s="73"/>
      <c s="114"/>
      <c s="157"/>
      <c s="157"/>
      <c s="137"/>
      <c s="157"/>
      <c s="157"/>
      <c s="157"/>
      <c s="157"/>
      <c s="157"/>
      <c s="157"/>
      <c s="157"/>
      <c s="113">
        <v>2296002</v>
      </c>
      <c s="131" t="s">
        <v>2596</v>
      </c>
      <c s="295">
        <v>319</v>
      </c>
      <c s="341"/>
      <c s="341"/>
      <c s="357"/>
      <c s="357"/>
      <c s="341"/>
      <c s="341"/>
      <c s="341"/>
      <c s="73"/>
      <c s="73"/>
      <c s="137"/>
      <c s="114"/>
    </row>
    <row customHeight="1" ht="18.75">
      <c s="73"/>
      <c s="73"/>
      <c s="114"/>
      <c s="157"/>
      <c s="157"/>
      <c s="137"/>
      <c s="157"/>
      <c s="157"/>
      <c s="157"/>
      <c s="157"/>
      <c s="157"/>
      <c s="157"/>
      <c s="157"/>
      <c s="113">
        <v>2296003</v>
      </c>
      <c s="131" t="s">
        <v>2597</v>
      </c>
      <c s="295">
        <v>79</v>
      </c>
      <c s="341"/>
      <c s="341"/>
      <c s="357"/>
      <c s="357"/>
      <c s="341"/>
      <c s="341"/>
      <c s="341"/>
      <c s="73"/>
      <c s="73"/>
      <c s="137"/>
      <c s="114"/>
    </row>
    <row customHeight="1" ht="18.75">
      <c s="73"/>
      <c s="73"/>
      <c s="114"/>
      <c s="157"/>
      <c s="157"/>
      <c s="114"/>
      <c s="157"/>
      <c s="157"/>
      <c s="157"/>
      <c s="157"/>
      <c s="157"/>
      <c s="157"/>
      <c s="157"/>
      <c s="113">
        <v>2296004</v>
      </c>
      <c s="131" t="s">
        <v>2598</v>
      </c>
      <c s="295">
        <v>36</v>
      </c>
      <c s="341"/>
      <c s="341"/>
      <c s="357"/>
      <c s="357"/>
      <c s="341"/>
      <c s="341"/>
      <c s="341"/>
      <c s="73"/>
      <c s="73"/>
      <c s="137"/>
      <c s="114"/>
    </row>
    <row customHeight="1" ht="18.75">
      <c s="73"/>
      <c s="73"/>
      <c s="114"/>
      <c s="157"/>
      <c s="157"/>
      <c s="114"/>
      <c s="157"/>
      <c s="157"/>
      <c s="157"/>
      <c s="157"/>
      <c s="157"/>
      <c s="157"/>
      <c s="157"/>
      <c s="113">
        <v>2296005</v>
      </c>
      <c s="131" t="s">
        <v>2599</v>
      </c>
      <c s="295"/>
      <c s="341"/>
      <c s="341"/>
      <c s="357"/>
      <c s="357"/>
      <c s="341"/>
      <c s="341"/>
      <c s="341"/>
      <c s="73"/>
      <c s="73"/>
      <c s="137"/>
      <c s="157"/>
    </row>
    <row customHeight="1" ht="18.75">
      <c s="73"/>
      <c s="73"/>
      <c s="114"/>
      <c s="157"/>
      <c s="157"/>
      <c s="114"/>
      <c s="157"/>
      <c s="157"/>
      <c s="157"/>
      <c s="157"/>
      <c s="157"/>
      <c s="157"/>
      <c s="157"/>
      <c s="113">
        <v>2296006</v>
      </c>
      <c s="131" t="s">
        <v>2600</v>
      </c>
      <c s="295">
        <v>9</v>
      </c>
      <c s="341"/>
      <c s="341"/>
      <c s="357"/>
      <c s="357"/>
      <c s="341"/>
      <c s="341"/>
      <c s="341"/>
      <c s="73"/>
      <c s="73"/>
      <c s="137"/>
      <c s="114"/>
    </row>
    <row customHeight="1" ht="18.75">
      <c s="73"/>
      <c s="73"/>
      <c s="114"/>
      <c s="157"/>
      <c s="157"/>
      <c s="114"/>
      <c s="157"/>
      <c s="157"/>
      <c s="157"/>
      <c s="157"/>
      <c s="157"/>
      <c s="157"/>
      <c s="157"/>
      <c s="113">
        <v>2296010</v>
      </c>
      <c s="131" t="s">
        <v>2601</v>
      </c>
      <c s="295"/>
      <c s="341"/>
      <c s="341"/>
      <c s="357"/>
      <c s="357"/>
      <c s="341"/>
      <c s="341"/>
      <c s="341"/>
      <c s="73"/>
      <c s="73"/>
      <c s="137"/>
      <c s="114"/>
    </row>
    <row customHeight="1" ht="18.75">
      <c s="73"/>
      <c s="73"/>
      <c s="114"/>
      <c s="157"/>
      <c s="157"/>
      <c s="114"/>
      <c s="157"/>
      <c s="157"/>
      <c s="157"/>
      <c s="157"/>
      <c s="157"/>
      <c s="157"/>
      <c s="157"/>
      <c s="113">
        <v>2296011</v>
      </c>
      <c s="131" t="s">
        <v>2602</v>
      </c>
      <c s="295"/>
      <c s="341"/>
      <c s="341"/>
      <c s="357"/>
      <c s="357"/>
      <c s="341"/>
      <c s="341"/>
      <c s="341"/>
      <c s="73"/>
      <c s="73"/>
      <c s="137"/>
      <c s="114"/>
    </row>
    <row customHeight="1" ht="18.75">
      <c s="73"/>
      <c s="73"/>
      <c s="114"/>
      <c s="157"/>
      <c s="157"/>
      <c s="114"/>
      <c s="157"/>
      <c s="157"/>
      <c s="157"/>
      <c s="157"/>
      <c s="157"/>
      <c s="157"/>
      <c s="157"/>
      <c s="113">
        <v>2296012</v>
      </c>
      <c s="131" t="s">
        <v>2603</v>
      </c>
      <c s="295"/>
      <c s="341"/>
      <c s="341"/>
      <c s="357"/>
      <c s="357"/>
      <c s="341"/>
      <c s="341"/>
      <c s="341"/>
      <c s="73"/>
      <c s="73"/>
      <c s="137"/>
      <c s="114"/>
    </row>
    <row customHeight="1" ht="18.75">
      <c s="73"/>
      <c s="73"/>
      <c s="114"/>
      <c s="157"/>
      <c s="157"/>
      <c s="114"/>
      <c s="157"/>
      <c s="157"/>
      <c s="157"/>
      <c s="157"/>
      <c s="157"/>
      <c s="157"/>
      <c s="157"/>
      <c s="113">
        <v>2296013</v>
      </c>
      <c s="131" t="s">
        <v>2604</v>
      </c>
      <c s="295">
        <v>221</v>
      </c>
      <c s="341"/>
      <c s="341"/>
      <c s="357"/>
      <c s="357"/>
      <c s="341"/>
      <c s="341"/>
      <c s="341"/>
      <c s="73"/>
      <c s="73"/>
      <c s="137"/>
      <c s="114"/>
    </row>
    <row customHeight="1" ht="18.75">
      <c s="73"/>
      <c s="73"/>
      <c s="114"/>
      <c s="157"/>
      <c s="157"/>
      <c s="114"/>
      <c s="157"/>
      <c s="157"/>
      <c s="157"/>
      <c s="157"/>
      <c s="157"/>
      <c s="157"/>
      <c s="157"/>
      <c s="113">
        <v>2296099</v>
      </c>
      <c s="131" t="s">
        <v>2605</v>
      </c>
      <c s="295"/>
      <c s="341"/>
      <c s="341"/>
      <c s="357"/>
      <c s="357"/>
      <c s="341"/>
      <c s="341"/>
      <c s="341"/>
      <c s="73"/>
      <c s="73"/>
      <c s="137"/>
      <c s="114"/>
    </row>
    <row customHeight="1" ht="18.75">
      <c s="73"/>
      <c s="73"/>
      <c s="114"/>
      <c s="157"/>
      <c s="157"/>
      <c s="114"/>
      <c s="157"/>
      <c s="157"/>
      <c s="157"/>
      <c s="157"/>
      <c s="157"/>
      <c s="157"/>
      <c s="157"/>
      <c s="113">
        <v>2320415</v>
      </c>
      <c s="138" t="s">
        <v>2606</v>
      </c>
      <c s="295"/>
      <c s="341"/>
      <c s="341"/>
      <c s="357"/>
      <c s="357"/>
      <c s="341"/>
      <c s="341"/>
      <c s="341"/>
      <c s="73"/>
      <c s="73"/>
      <c s="137"/>
      <c s="114"/>
    </row>
    <row customHeight="1" ht="18.75">
      <c s="73"/>
      <c s="73"/>
      <c s="114"/>
      <c s="157"/>
      <c s="157"/>
      <c s="114"/>
      <c s="157"/>
      <c s="157"/>
      <c s="157"/>
      <c s="157"/>
      <c s="157"/>
      <c s="157"/>
      <c s="157"/>
      <c s="113">
        <v>2330415</v>
      </c>
      <c s="138" t="s">
        <v>2607</v>
      </c>
      <c s="357"/>
      <c s="341"/>
      <c s="341"/>
      <c s="357"/>
      <c s="357"/>
      <c s="341"/>
      <c s="341"/>
      <c s="341"/>
      <c s="73"/>
      <c s="73"/>
      <c s="137"/>
      <c s="114"/>
    </row>
    <row customHeight="1" ht="18.75">
      <c s="73">
        <v>1030177</v>
      </c>
      <c s="96" t="s">
        <v>2608</v>
      </c>
      <c s="295"/>
      <c s="319"/>
      <c s="319"/>
      <c s="295"/>
      <c s="357"/>
      <c s="295"/>
      <c s="295"/>
      <c s="295"/>
      <c s="341"/>
      <c s="341"/>
      <c s="341"/>
      <c s="113">
        <v>22961</v>
      </c>
      <c s="138" t="s">
        <v>2609</v>
      </c>
      <c s="295"/>
      <c s="341"/>
      <c s="341"/>
      <c s="357"/>
      <c s="357"/>
      <c s="341"/>
      <c s="341"/>
      <c s="341"/>
      <c s="73">
        <v>1030177</v>
      </c>
      <c s="96" t="s">
        <v>2610</v>
      </c>
      <c s="295"/>
      <c s="291">
        <f>SUM(C244:M244)-SUM(P244:W244)-Z244-I244</f>
        <v>0</v>
      </c>
    </row>
    <row customHeight="1" ht="17.25">
      <c s="73">
        <v>1030199</v>
      </c>
      <c s="96" t="s">
        <v>2611</v>
      </c>
      <c s="295">
        <v>11</v>
      </c>
      <c s="319">
        <v>22</v>
      </c>
      <c s="319"/>
      <c s="295"/>
      <c s="357"/>
      <c s="295"/>
      <c s="295"/>
      <c s="295"/>
      <c s="341"/>
      <c s="341"/>
      <c s="341"/>
      <c s="113"/>
      <c s="138" t="s">
        <v>2612</v>
      </c>
      <c s="291">
        <f>SUM(P246:P248)</f>
        <v>33</v>
      </c>
      <c s="340">
        <f>SUM(Q246:Q248)</f>
        <v>0</v>
      </c>
      <c s="340">
        <f>SUM(R246:R248)</f>
        <v>0</v>
      </c>
      <c s="291">
        <f>SUM(S246:S248)</f>
        <v>0</v>
      </c>
      <c s="291">
        <f>SUM(T246:T248)</f>
        <v>0</v>
      </c>
      <c s="340">
        <f>SUM(U246:U248)</f>
        <v>0</v>
      </c>
      <c s="340">
        <f>SUM(V246:V248)</f>
        <v>0</v>
      </c>
      <c s="340">
        <f>SUM(W246:W248)</f>
        <v>0</v>
      </c>
      <c s="73">
        <v>1030199</v>
      </c>
      <c s="96" t="s">
        <v>2613</v>
      </c>
      <c s="295"/>
      <c s="291">
        <f>SUM(C245:M245)-SUM(P245:W245)-Z245-I245</f>
        <v>0</v>
      </c>
    </row>
    <row customHeight="1" ht="17.25">
      <c s="158"/>
      <c s="158"/>
      <c s="157"/>
      <c s="157"/>
      <c s="157"/>
      <c s="137"/>
      <c s="157"/>
      <c s="157"/>
      <c s="157"/>
      <c s="157"/>
      <c s="157"/>
      <c s="157"/>
      <c s="157"/>
      <c s="113">
        <v>22904</v>
      </c>
      <c s="96" t="s">
        <v>2614</v>
      </c>
      <c s="295">
        <v>33</v>
      </c>
      <c s="341"/>
      <c s="341"/>
      <c s="357"/>
      <c s="357"/>
      <c s="341"/>
      <c s="341"/>
      <c s="341"/>
      <c s="158"/>
      <c s="158"/>
      <c s="157"/>
      <c s="157"/>
    </row>
    <row customHeight="1" ht="17.25">
      <c s="73"/>
      <c s="73"/>
      <c s="137"/>
      <c s="137"/>
      <c s="137"/>
      <c s="137"/>
      <c s="157"/>
      <c s="157"/>
      <c s="157"/>
      <c s="157"/>
      <c s="157"/>
      <c s="157"/>
      <c s="157"/>
      <c s="113">
        <v>2320499</v>
      </c>
      <c s="96" t="s">
        <v>2615</v>
      </c>
      <c s="295"/>
      <c s="341"/>
      <c s="341"/>
      <c s="295"/>
      <c s="295"/>
      <c s="341"/>
      <c s="341"/>
      <c s="341"/>
      <c s="73"/>
      <c s="73"/>
      <c s="137"/>
      <c s="137"/>
    </row>
    <row customHeight="1" ht="17.25">
      <c s="73"/>
      <c s="73"/>
      <c s="137"/>
      <c s="137"/>
      <c s="137"/>
      <c s="137"/>
      <c s="157"/>
      <c s="157"/>
      <c s="157"/>
      <c s="157"/>
      <c s="157"/>
      <c s="157"/>
      <c s="157"/>
      <c s="113">
        <v>2330499</v>
      </c>
      <c s="96" t="s">
        <v>2616</v>
      </c>
      <c s="295"/>
      <c s="341"/>
      <c s="341"/>
      <c s="295"/>
      <c s="295"/>
      <c s="341"/>
      <c s="341"/>
      <c s="341"/>
      <c s="73"/>
      <c s="73"/>
      <c s="137"/>
      <c s="137"/>
    </row>
  </sheetData>
  <sheetProtection autoFilter="0" sort="1" allowResizeRows="1" allowResizeColumns="1" objects="1" allowDragInsertRows="1" allowDragInsertColumns="1" insertRows="1" insertColumns="1" deleteRows="1" deleteColumns="1"/>
  <mergeCells count="30">
    <mergeCell ref="A4:A5"/>
    <mergeCell ref="B4:B5"/>
    <mergeCell ref="C4:C5"/>
    <mergeCell ref="D4:D5"/>
    <mergeCell ref="E4:E5"/>
    <mergeCell ref="G4:G5"/>
    <mergeCell ref="H4:H5"/>
    <mergeCell ref="I4:I5"/>
    <mergeCell ref="J4:J5"/>
    <mergeCell ref="K4:K5"/>
    <mergeCell ref="L4:L5"/>
    <mergeCell ref="M4:M5"/>
    <mergeCell ref="N4:N5"/>
    <mergeCell ref="O4:O5"/>
    <mergeCell ref="P4:P5"/>
    <mergeCell ref="Q4:Q5"/>
    <mergeCell ref="R4:R5"/>
    <mergeCell ref="S4:S5"/>
    <mergeCell ref="T4:T5"/>
    <mergeCell ref="V4:V5"/>
    <mergeCell ref="U4:U5"/>
    <mergeCell ref="W4:W5"/>
    <mergeCell ref="X4:X5"/>
    <mergeCell ref="Y4:Y5"/>
    <mergeCell ref="AA4:AA5"/>
    <mergeCell ref="F4:F5"/>
    <mergeCell ref="Z4:Z5"/>
    <mergeCell ref="A1:AA1"/>
    <mergeCell ref="A2:AA2"/>
    <mergeCell ref="A3:AA3"/>
  </mergeCells>
  <dataValidations count="1">
    <dataValidation type="decimal" allowBlank="1" showInputMessage="1" showErrorMessage="1" sqref="C6:M7 P6:W248 Z6:AA7 C14:M14 Z14:AA14 C22:M22 Z22:AA22 C26:M26 Z26:AA26 C33:M33 Z33:AA33 C38:M40 Z38:AA40 C43:M48 Z43:AA48 C59:M59 Z59:AA59 C68:M68 Z68:AA68 C75:M75 Z75:AA75 C79:M81 Z79:AA81 C88:M88 Z88:AA88 C97:M97 Z97:AA97 C104:M104 Z104:AA104 C113:M115 Z113:AA115 C121:M121 Z121:AA121 C126:M126 Z126:AA126 C132:M135 Z132:AA135 C140:M140 Z140:AA140 C148:M148 Z148:AA148 C156:M156 Z156:AA156 C164:M164 Z164:AA164 C173:M173 Z173:AA173 C180:M180 Z180:AA180 C189:M189 Z189:AA189 C199:M199 Z199:AA199 C208:M210 Z208:AA210 C212:M212 Z212:AA212 C218:M227 Z218:AA227 C229:M231 Z229:AA231 C244:M245 Z244:AA245">
      <formula1>-99999999999999</formula1>
      <formula2>99999999999999</formula2>
    </dataValidation>
  </dataValidations>
  <printOptions gridLines="1" horizontalCentered="1" verticalCentered="1"/>
  <pageMargins left="3.00" right="2.00" top="1.00" bottom="1.00" header="0.00" footer="0.00"/>
  <pageSetup scale="63" pageOrder="downThenOver" orientation="landscape" blackAndWhite="1"/>
  <headerFooter>
    <oddHeader>&amp;L&amp;C@$&amp;R</oddHeader>
    <oddFooter>&amp;L&amp;C@&amp;- &amp;P&amp;-$&amp;R</oddFooter>
    <evenHeader>&amp;L&amp;C@$&amp;R</evenHeader>
    <evenFooter>&amp;L&amp;C@&amp;- &amp;P&amp;-$&amp;R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8A878-6FB8-24E8-CF9B-9AEA6C40193F}" mc:Ignorable="x14ac">
  <dimension ref="A1:D23"/>
  <sheetViews>
    <sheetView defaultGridColor="0" colorId="8" topLeftCell="A1" showGridLines="0" workbookViewId="0" showZeros="0">
      <selection activeCell="A1" sqref="A1:D1"/>
    </sheetView>
  </sheetViews>
  <sheetFormatPr defaultColWidth="9.125" customHeight="1" defaultRowHeight="12.75"/>
  <cols>
    <col min="1" max="1" style="254" width="35.00390625" customWidth="1"/>
    <col min="2" max="2" style="254" width="19.25390625" customWidth="1"/>
    <col min="3" max="3" style="254" width="35.125" customWidth="1"/>
    <col min="4" max="4" style="254" width="19.25390625" customWidth="1"/>
  </cols>
  <sheetData>
    <row customHeight="1" ht="33.75">
      <c s="286" t="str">
        <f>'##BASEINFO'!$B$2&amp;"度"&amp;'##BASEINFO'!$B$7&amp;"政府性基金转移性收支决算录入表"</f>
        <v>2016年度芷江侗族自治县政府性基金转移性收支决算录入表</v>
      </c>
      <c s="68"/>
      <c s="68"/>
      <c s="68"/>
    </row>
    <row customHeight="1" ht="17.25">
      <c s="67" t="s">
        <v>161</v>
      </c>
      <c s="67"/>
      <c s="67"/>
      <c s="67"/>
    </row>
    <row customHeight="1" ht="17.25">
      <c s="67" t="s">
        <v>178</v>
      </c>
      <c s="67"/>
      <c s="67"/>
      <c s="67"/>
    </row>
    <row customHeight="1" ht="17.25">
      <c s="72" t="s">
        <v>2067</v>
      </c>
      <c s="72" t="s">
        <v>181</v>
      </c>
      <c s="72" t="s">
        <v>2067</v>
      </c>
      <c s="72" t="s">
        <v>181</v>
      </c>
    </row>
    <row customHeight="1" ht="17.25">
      <c s="73" t="s">
        <v>2278</v>
      </c>
      <c s="291">
        <f>L06!C6</f>
        <v>50845</v>
      </c>
      <c s="73" t="s">
        <v>2279</v>
      </c>
      <c s="291">
        <f>L06!P6</f>
        <v>56862</v>
      </c>
    </row>
    <row customHeight="1" ht="17.25">
      <c s="55" t="s">
        <v>2617</v>
      </c>
      <c s="319">
        <v>6062</v>
      </c>
      <c s="55" t="s">
        <v>2618</v>
      </c>
      <c s="319"/>
    </row>
    <row customHeight="1" ht="17.25">
      <c s="55" t="s">
        <v>2619</v>
      </c>
      <c s="319"/>
      <c s="55" t="s">
        <v>2620</v>
      </c>
      <c s="319">
        <v>162</v>
      </c>
    </row>
    <row customHeight="1" ht="17.25">
      <c s="55" t="s">
        <v>2271</v>
      </c>
      <c s="295"/>
      <c s="55"/>
      <c s="157"/>
    </row>
    <row customHeight="1" ht="17.25">
      <c s="55" t="s">
        <v>2621</v>
      </c>
      <c s="295">
        <v>11</v>
      </c>
      <c s="55"/>
      <c s="157"/>
    </row>
    <row customHeight="1" ht="17.25">
      <c s="55" t="s">
        <v>2622</v>
      </c>
      <c s="291">
        <f>B11+B12+B13</f>
        <v>116</v>
      </c>
      <c s="55" t="s">
        <v>2623</v>
      </c>
      <c s="295"/>
    </row>
    <row customHeight="1" ht="17.25">
      <c s="55" t="s">
        <v>2624</v>
      </c>
      <c s="295"/>
      <c s="55"/>
      <c s="157"/>
    </row>
    <row customHeight="1" ht="17.25">
      <c s="55" t="s">
        <v>2625</v>
      </c>
      <c s="295"/>
      <c s="55"/>
      <c s="157"/>
    </row>
    <row customHeight="1" ht="17.25">
      <c s="55" t="s">
        <v>2157</v>
      </c>
      <c s="295">
        <v>116</v>
      </c>
      <c s="55"/>
      <c s="157"/>
    </row>
    <row customHeight="1" ht="17.25">
      <c s="55" t="s">
        <v>2158</v>
      </c>
      <c s="291">
        <f>B15</f>
        <v>0</v>
      </c>
      <c s="55" t="s">
        <v>2159</v>
      </c>
      <c s="291">
        <f>D15</f>
        <v>53336</v>
      </c>
    </row>
    <row customHeight="1" ht="17.25">
      <c s="55" t="s">
        <v>2160</v>
      </c>
      <c s="291">
        <f>B16</f>
        <v>0</v>
      </c>
      <c s="55" t="s">
        <v>2626</v>
      </c>
      <c s="295">
        <v>53336</v>
      </c>
    </row>
    <row customHeight="1" ht="17.25">
      <c s="55" t="s">
        <v>2627</v>
      </c>
      <c s="295"/>
      <c s="55"/>
      <c s="137"/>
    </row>
    <row customHeight="1" ht="17.25">
      <c s="55" t="s">
        <v>2171</v>
      </c>
      <c s="291">
        <f>B18</f>
        <v>53336</v>
      </c>
      <c s="55" t="s">
        <v>2172</v>
      </c>
      <c s="319"/>
    </row>
    <row customHeight="1" ht="17.25">
      <c s="55" t="s">
        <v>2628</v>
      </c>
      <c s="319">
        <v>53336</v>
      </c>
      <c s="55"/>
      <c s="160"/>
    </row>
    <row customHeight="1" ht="17.25">
      <c s="55" t="s">
        <v>2629</v>
      </c>
      <c s="319"/>
      <c s="55" t="s">
        <v>2630</v>
      </c>
      <c s="319"/>
    </row>
    <row customHeight="1" ht="17.25">
      <c s="55" t="s">
        <v>2631</v>
      </c>
      <c s="319"/>
      <c s="55" t="s">
        <v>2632</v>
      </c>
      <c s="319"/>
    </row>
    <row customHeight="1" ht="17.25">
      <c s="55"/>
      <c s="114"/>
      <c s="73" t="s">
        <v>2276</v>
      </c>
      <c s="291">
        <f>L06!Z6</f>
        <v>0</v>
      </c>
    </row>
    <row customHeight="1" ht="17.25">
      <c s="55"/>
      <c s="114"/>
      <c s="55" t="s">
        <v>2633</v>
      </c>
      <c s="291">
        <f>B23-D5-D6-D7-D10-D14-D17-D19-D20-D21</f>
        <v>10</v>
      </c>
    </row>
    <row customHeight="1" ht="17.25">
      <c s="56" t="s">
        <v>2634</v>
      </c>
      <c s="291">
        <f>SUM(B5:B10,B14,B17,B19:B20)</f>
        <v>110370</v>
      </c>
      <c s="56" t="s">
        <v>2635</v>
      </c>
      <c s="291">
        <f>SUM(D5:D7,D10,D14,D17,D19:D22)</f>
        <v>110370</v>
      </c>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B20 D5:D7 D10 D14:D15 D17 D19:D23 B23">
      <formula1>-99999999999999</formula1>
      <formula2>99999999999999</formula2>
    </dataValidation>
  </dataValidations>
  <printOptions gridLines="1" horizontalCentered="1" vertic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A90E8-5688-6C7D-AF4F-7B103969F3D8}" mc:Ignorable="x14ac">
  <dimension ref="A1:E39"/>
  <sheetViews>
    <sheetView defaultGridColor="0" colorId="8" topLeftCell="A1" showGridLines="0" workbookViewId="0" showZeros="0">
      <selection activeCell="A1" sqref="A1:E1"/>
    </sheetView>
  </sheetViews>
  <sheetFormatPr defaultColWidth="9.125" customHeight="1" defaultRowHeight="12.75"/>
  <cols>
    <col min="1" max="1" style="254" width="9.125"/>
    <col min="2" max="2" style="254" width="39.75390625" customWidth="1"/>
    <col min="3" max="5" style="254" width="17.375" customWidth="1"/>
  </cols>
  <sheetData>
    <row customHeight="1" ht="33.75">
      <c s="286" t="str">
        <f>'##BASEINFO'!$B$2&amp;"度"&amp;'##BASEINFO'!$B$7&amp;"政府性基金收入预算变动情况录入表"</f>
        <v>2016年度芷江侗族自治县政府性基金收入预算变动情况录入表</v>
      </c>
      <c s="68"/>
      <c s="68"/>
      <c s="68"/>
      <c s="68"/>
    </row>
    <row customHeight="1" ht="17.25">
      <c s="67" t="s">
        <v>162</v>
      </c>
      <c s="67"/>
      <c s="67"/>
      <c s="67"/>
      <c s="67"/>
    </row>
    <row customHeight="1" ht="17.25">
      <c s="67" t="s">
        <v>178</v>
      </c>
      <c s="67"/>
      <c s="67"/>
      <c s="67"/>
      <c s="67"/>
    </row>
    <row customHeight="1" ht="27">
      <c s="72" t="s">
        <v>179</v>
      </c>
      <c s="72" t="s">
        <v>2067</v>
      </c>
      <c s="72" t="s">
        <v>2207</v>
      </c>
      <c s="111" t="s">
        <v>2636</v>
      </c>
      <c s="72" t="s">
        <v>2209</v>
      </c>
    </row>
    <row customHeight="1" ht="17.25">
      <c s="73">
        <v>10301</v>
      </c>
      <c s="72" t="s">
        <v>2278</v>
      </c>
      <c s="291">
        <f>SUM(C6:C39)</f>
        <v>14650</v>
      </c>
      <c s="340">
        <f>SUM(D6:D39)</f>
        <v>0</v>
      </c>
      <c s="291">
        <f>SUM(E6:E39)</f>
        <v>14650</v>
      </c>
    </row>
    <row customHeight="1" ht="17.25">
      <c s="73">
        <v>1030102</v>
      </c>
      <c s="73" t="s">
        <v>2545</v>
      </c>
      <c s="319"/>
      <c s="341"/>
      <c s="291">
        <f>SUM(C6:D6)</f>
        <v>0</v>
      </c>
    </row>
    <row customHeight="1" ht="17.25">
      <c s="73">
        <v>1030106</v>
      </c>
      <c s="73" t="s">
        <v>2489</v>
      </c>
      <c s="319"/>
      <c s="341"/>
      <c s="291">
        <f>SUM(C7:D7)</f>
        <v>0</v>
      </c>
    </row>
    <row customHeight="1" ht="17.25">
      <c s="73">
        <v>1030110</v>
      </c>
      <c s="73" t="s">
        <v>2510</v>
      </c>
      <c s="319"/>
      <c s="341"/>
      <c s="291">
        <f>SUM(C8:D8)</f>
        <v>0</v>
      </c>
    </row>
    <row customHeight="1" ht="17.25">
      <c s="73">
        <v>1030112</v>
      </c>
      <c s="73" t="s">
        <v>2463</v>
      </c>
      <c s="319"/>
      <c s="341"/>
      <c s="291">
        <f>SUM(C9:D9)</f>
        <v>0</v>
      </c>
    </row>
    <row customHeight="1" ht="17.25">
      <c s="73">
        <v>1030115</v>
      </c>
      <c s="73" t="s">
        <v>2480</v>
      </c>
      <c s="319"/>
      <c s="341"/>
      <c s="291">
        <f>SUM(C10:D10)</f>
        <v>0</v>
      </c>
    </row>
    <row customHeight="1" ht="17.25">
      <c s="73">
        <v>1030118</v>
      </c>
      <c s="73" t="s">
        <v>2521</v>
      </c>
      <c s="319">
        <v>50</v>
      </c>
      <c s="341"/>
      <c s="291">
        <f>SUM(C11:D11)</f>
        <v>50</v>
      </c>
    </row>
    <row customHeight="1" ht="17.25">
      <c s="73">
        <v>1030119</v>
      </c>
      <c s="73" t="s">
        <v>2534</v>
      </c>
      <c s="319">
        <v>140</v>
      </c>
      <c s="341"/>
      <c s="291">
        <f>SUM(C12:D12)</f>
        <v>140</v>
      </c>
    </row>
    <row customHeight="1" ht="17.25">
      <c s="73">
        <v>1030121</v>
      </c>
      <c s="73" t="s">
        <v>2555</v>
      </c>
      <c s="319"/>
      <c s="341"/>
      <c s="291">
        <f>SUM(C13:D13)</f>
        <v>0</v>
      </c>
    </row>
    <row customHeight="1" ht="17.25">
      <c s="73">
        <v>1030129</v>
      </c>
      <c s="73" t="s">
        <v>2290</v>
      </c>
      <c s="319"/>
      <c s="341"/>
      <c s="291">
        <f>SUM(C14:D14)</f>
        <v>0</v>
      </c>
    </row>
    <row customHeight="1" ht="17.25">
      <c s="73">
        <v>1030131</v>
      </c>
      <c s="73" t="s">
        <v>2414</v>
      </c>
      <c s="319"/>
      <c s="341"/>
      <c s="291">
        <f>SUM(C15:D15)</f>
        <v>0</v>
      </c>
    </row>
    <row customHeight="1" ht="17.25">
      <c s="73">
        <v>1030133</v>
      </c>
      <c s="73" t="s">
        <v>2383</v>
      </c>
      <c s="319"/>
      <c s="341"/>
      <c s="291">
        <f>SUM(C16:D16)</f>
        <v>0</v>
      </c>
    </row>
    <row customHeight="1" ht="17.25">
      <c s="73">
        <v>1030139</v>
      </c>
      <c s="73" t="s">
        <v>2444</v>
      </c>
      <c s="319"/>
      <c s="341"/>
      <c s="291">
        <f>SUM(C17:D17)</f>
        <v>0</v>
      </c>
    </row>
    <row customHeight="1" ht="17.25">
      <c s="73">
        <v>1030144</v>
      </c>
      <c s="55" t="s">
        <v>2359</v>
      </c>
      <c s="319">
        <v>110</v>
      </c>
      <c s="341"/>
      <c s="291">
        <f>SUM(C18:D18)</f>
        <v>110</v>
      </c>
    </row>
    <row customHeight="1" ht="17.25">
      <c s="73">
        <v>1030146</v>
      </c>
      <c s="55" t="s">
        <v>2370</v>
      </c>
      <c s="319">
        <v>800</v>
      </c>
      <c s="341"/>
      <c s="291">
        <f>SUM(C19:D19)</f>
        <v>800</v>
      </c>
    </row>
    <row customHeight="1" ht="17.25">
      <c s="73">
        <v>1030147</v>
      </c>
      <c s="55" t="s">
        <v>2377</v>
      </c>
      <c s="319">
        <v>50</v>
      </c>
      <c s="341"/>
      <c s="291">
        <f>SUM(C20:D20)</f>
        <v>50</v>
      </c>
    </row>
    <row customHeight="1" ht="17.25">
      <c s="73">
        <v>1030148</v>
      </c>
      <c s="55" t="s">
        <v>2333</v>
      </c>
      <c s="319">
        <v>13000</v>
      </c>
      <c s="341"/>
      <c s="291">
        <f>SUM(C21:D21)</f>
        <v>13000</v>
      </c>
    </row>
    <row customHeight="1" ht="17.25">
      <c s="73">
        <v>1030149</v>
      </c>
      <c s="55" t="s">
        <v>2300</v>
      </c>
      <c s="319"/>
      <c s="341"/>
      <c s="291">
        <f>SUM(C22:D22)</f>
        <v>0</v>
      </c>
    </row>
    <row customHeight="1" ht="17.25">
      <c s="73">
        <v>1030150</v>
      </c>
      <c s="55" t="s">
        <v>2425</v>
      </c>
      <c s="319"/>
      <c s="341"/>
      <c s="291">
        <f>SUM(C23:D23)</f>
        <v>0</v>
      </c>
    </row>
    <row customHeight="1" ht="17.25">
      <c s="73">
        <v>1030152</v>
      </c>
      <c s="55" t="s">
        <v>2438</v>
      </c>
      <c s="319"/>
      <c s="341"/>
      <c s="291">
        <f>SUM(C24:D24)</f>
        <v>0</v>
      </c>
    </row>
    <row customHeight="1" ht="17.25">
      <c s="73">
        <v>1030153</v>
      </c>
      <c s="55" t="s">
        <v>2563</v>
      </c>
      <c s="319"/>
      <c s="341"/>
      <c s="291">
        <f>SUM(C25:D25)</f>
        <v>0</v>
      </c>
    </row>
    <row customHeight="1" ht="17.25">
      <c s="73">
        <v>1030154</v>
      </c>
      <c s="55" t="s">
        <v>2566</v>
      </c>
      <c s="319"/>
      <c s="341"/>
      <c s="291">
        <f>SUM(C26:D26)</f>
        <v>0</v>
      </c>
    </row>
    <row customHeight="1" ht="17.25">
      <c s="73">
        <v>1030155</v>
      </c>
      <c s="55" t="s">
        <v>2587</v>
      </c>
      <c s="319"/>
      <c s="341"/>
      <c s="291">
        <f>SUM(C27:D27)</f>
        <v>0</v>
      </c>
    </row>
    <row customHeight="1" ht="17.25">
      <c s="73">
        <v>1030156</v>
      </c>
      <c s="55" t="s">
        <v>2398</v>
      </c>
      <c s="319">
        <v>150</v>
      </c>
      <c s="341"/>
      <c s="291">
        <f>SUM(C28:D28)</f>
        <v>150</v>
      </c>
    </row>
    <row customHeight="1" ht="17.25">
      <c s="73">
        <v>1030157</v>
      </c>
      <c s="55" t="s">
        <v>2306</v>
      </c>
      <c s="319"/>
      <c s="341"/>
      <c s="291">
        <f>SUM(C29:D29)</f>
        <v>0</v>
      </c>
    </row>
    <row customHeight="1" ht="17.25">
      <c s="73">
        <v>1030158</v>
      </c>
      <c s="55" t="s">
        <v>2451</v>
      </c>
      <c s="319"/>
      <c s="341"/>
      <c s="291">
        <f>SUM(C30:D30)</f>
        <v>0</v>
      </c>
    </row>
    <row customHeight="1" ht="17.25">
      <c s="73">
        <v>1030159</v>
      </c>
      <c s="55" t="s">
        <v>2472</v>
      </c>
      <c s="319"/>
      <c s="341"/>
      <c s="291">
        <f>SUM(C31:D31)</f>
        <v>0</v>
      </c>
    </row>
    <row customHeight="1" ht="17.25">
      <c s="73">
        <v>1030166</v>
      </c>
      <c s="55" t="s">
        <v>2281</v>
      </c>
      <c s="319"/>
      <c s="341"/>
      <c s="291">
        <f>SUM(C32:D32)</f>
        <v>0</v>
      </c>
    </row>
    <row customHeight="1" ht="17.25">
      <c s="73">
        <v>1030168</v>
      </c>
      <c s="55" t="s">
        <v>2315</v>
      </c>
      <c s="319"/>
      <c s="341"/>
      <c s="291">
        <f>SUM(C33:D33)</f>
        <v>0</v>
      </c>
    </row>
    <row customHeight="1" ht="17.25">
      <c s="73">
        <v>1030171</v>
      </c>
      <c s="55" t="s">
        <v>2500</v>
      </c>
      <c s="319"/>
      <c s="341"/>
      <c s="291">
        <f>SUM(C34:D34)</f>
        <v>0</v>
      </c>
    </row>
    <row customHeight="1" ht="17.25">
      <c s="73">
        <v>1030175</v>
      </c>
      <c s="55" t="s">
        <v>2322</v>
      </c>
      <c s="319"/>
      <c s="341"/>
      <c s="291">
        <f>SUM(C35:D35)</f>
        <v>0</v>
      </c>
    </row>
    <row customHeight="1" ht="17.25">
      <c s="73">
        <v>1030177</v>
      </c>
      <c s="55" t="s">
        <v>2608</v>
      </c>
      <c s="319"/>
      <c s="341"/>
      <c s="291">
        <f>SUM(C36:D36)</f>
        <v>0</v>
      </c>
    </row>
    <row customHeight="1" ht="17.25">
      <c s="73">
        <v>1030178</v>
      </c>
      <c s="55" t="s">
        <v>2405</v>
      </c>
      <c s="319"/>
      <c s="341"/>
      <c s="291">
        <f>SUM(C37:D37)</f>
        <v>0</v>
      </c>
    </row>
    <row customHeight="1" ht="17.25">
      <c s="73">
        <v>1030180</v>
      </c>
      <c s="55" t="s">
        <v>2569</v>
      </c>
      <c s="319"/>
      <c s="341"/>
      <c s="291">
        <f>SUM(C38:D38)</f>
        <v>0</v>
      </c>
    </row>
    <row customHeight="1" ht="17.25">
      <c s="73">
        <v>1030199</v>
      </c>
      <c s="55" t="s">
        <v>2611</v>
      </c>
      <c s="319">
        <v>350</v>
      </c>
      <c s="341"/>
      <c s="291">
        <f>SUM(C39:D39)</f>
        <v>350</v>
      </c>
    </row>
  </sheetData>
  <sheetProtection autoFilter="0" sort="1" allowResizeRows="1" allowResizeColumns="1" objects="1" allowDragInsertRows="1" allowDragInsertColumns="1" insertRows="1" insertColumns="1" deleteRows="1" deleteColumns="1"/>
  <mergeCells count="3">
    <mergeCell ref="A1:E1"/>
    <mergeCell ref="A2:E2"/>
    <mergeCell ref="A3:E3"/>
  </mergeCells>
  <dataValidations count="1">
    <dataValidation type="decimal" allowBlank="1" showInputMessage="1" showErrorMessage="1" sqref="C5:E39">
      <formula1>-99999999999999</formula1>
      <formula2>99999999999999</formula2>
    </dataValidation>
  </dataValidations>
  <printOptions gridLines="1" horizont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F9486-DAC1-9B18-3BBA-C25A39539212}" mc:Ignorable="x14ac">
  <dimension ref="A1:O54"/>
  <sheetViews>
    <sheetView defaultGridColor="0" colorId="8" topLeftCell="A1" workbookViewId="0" showZeros="0">
      <selection activeCell="H54" sqref="H54"/>
    </sheetView>
  </sheetViews>
  <sheetFormatPr defaultColWidth="9.125" customHeight="1" defaultRowHeight="12.75"/>
  <cols>
    <col min="1" max="1" style="254" width="9.125"/>
    <col min="2" max="2" style="254" width="50.375" customWidth="1"/>
    <col min="3" max="3" style="254" width="15.875" customWidth="1"/>
    <col min="4" max="5" style="254" width="16.875" customWidth="1"/>
    <col min="6" max="9" style="254" width="14.625" customWidth="1"/>
    <col min="10" max="10" style="359" width="14.625" customWidth="1"/>
    <col min="11" max="15" style="254" width="14.625" customWidth="1"/>
  </cols>
  <sheetData>
    <row customHeight="1" ht="33.75">
      <c s="316" t="str">
        <f>'##BASEINFO'!$B$2&amp;"度"&amp;'##BASEINFO'!$B$7&amp;"政府性基金支出预算变动情况录入表"</f>
        <v>2016年度芷江侗族自治县政府性基金支出预算变动情况录入表</v>
      </c>
      <c s="66"/>
      <c s="66"/>
      <c s="66"/>
      <c s="66"/>
      <c s="66"/>
      <c s="66"/>
      <c s="66"/>
      <c s="66"/>
      <c s="66"/>
      <c s="66"/>
      <c s="66"/>
      <c s="66"/>
      <c s="66"/>
      <c s="66"/>
    </row>
    <row customHeight="1" ht="17.25">
      <c s="110" t="s">
        <v>163</v>
      </c>
      <c s="110"/>
      <c s="110"/>
      <c s="110"/>
      <c s="110"/>
      <c s="110"/>
      <c s="110"/>
      <c s="110"/>
      <c s="110"/>
      <c s="110"/>
      <c s="110"/>
      <c s="110"/>
      <c s="110"/>
      <c s="110"/>
      <c s="110"/>
    </row>
    <row customHeight="1" ht="17.25">
      <c s="123" t="s">
        <v>178</v>
      </c>
      <c s="123"/>
      <c s="123"/>
      <c s="123"/>
      <c s="123"/>
      <c s="123"/>
      <c s="123"/>
      <c s="123"/>
      <c s="123"/>
      <c s="123"/>
      <c s="123"/>
      <c s="123"/>
      <c s="123"/>
      <c s="123"/>
      <c s="123"/>
    </row>
    <row customHeight="1" ht="17.25">
      <c s="92" t="s">
        <v>179</v>
      </c>
      <c s="92" t="s">
        <v>180</v>
      </c>
      <c s="93" t="s">
        <v>2207</v>
      </c>
      <c s="92" t="s">
        <v>2208</v>
      </c>
      <c s="92"/>
      <c s="92"/>
      <c s="92"/>
      <c s="92"/>
      <c s="92"/>
      <c s="92"/>
      <c s="92"/>
      <c s="92"/>
      <c s="92"/>
      <c s="133" t="s">
        <v>2209</v>
      </c>
      <c s="92" t="s">
        <v>181</v>
      </c>
    </row>
    <row customHeight="1" ht="28.5">
      <c s="85"/>
      <c s="85"/>
      <c s="86"/>
      <c s="121" t="s">
        <v>2212</v>
      </c>
      <c s="121" t="s">
        <v>2637</v>
      </c>
      <c s="121" t="s">
        <v>2638</v>
      </c>
      <c s="121" t="s">
        <v>2230</v>
      </c>
      <c s="121" t="s">
        <v>2158</v>
      </c>
      <c s="121" t="s">
        <v>2171</v>
      </c>
      <c s="121" t="s">
        <v>2639</v>
      </c>
      <c s="121" t="s">
        <v>2235</v>
      </c>
      <c s="121" t="s">
        <v>2236</v>
      </c>
      <c s="121" t="s">
        <v>2214</v>
      </c>
      <c s="85"/>
      <c s="85"/>
    </row>
    <row customHeight="1" ht="17.25">
      <c s="55"/>
      <c s="111" t="s">
        <v>2279</v>
      </c>
      <c s="291">
        <f>SUM(C7,C9,C11,C14,C17,C25,C31,C38,C42,C44,C48,C53,C54)</f>
        <v>14661</v>
      </c>
      <c s="291">
        <f>SUM(E6:M6)</f>
        <v>42211</v>
      </c>
      <c s="291">
        <f>SUM(E7,E9,E11,E14,E17,E25,E31,E38,E42,E44,E48,E53,E54)</f>
        <v>6062</v>
      </c>
      <c s="291">
        <f>SUM(F7,F9,F11,F14,F17,F25,F31,F38,F42,F44,F48,F53,F54)</f>
        <v>0</v>
      </c>
      <c s="291">
        <f>SUM(G7,G9,G11,G14,G17,G25,G31,G38,G42,G44,G48,G53,G54)</f>
        <v>116</v>
      </c>
      <c s="291">
        <f>SUM(H7,H9,H11,H14,H17,H25,H31,H38,H42,H44,H48,H53,H54)</f>
        <v>0</v>
      </c>
      <c s="291">
        <f>SUM(I7,I9,I11,I14,I17,I25,I31,I38,I42,I44,I48,I53,I54)</f>
        <v>0</v>
      </c>
      <c s="291">
        <f>SUM(J7,J9,J11,J14,J17,J25,J31,J38,J42,J44,J48,J53,J54)</f>
        <v>36195</v>
      </c>
      <c s="291">
        <f>SUM(K7,K9,K11,K14,K17,K25,K31,K38,K42,K44,K48,K53,K54)</f>
        <v>0</v>
      </c>
      <c s="291">
        <f>SUM(L7,L9,L11,L14,L17,L25,L31,L38,L42,L44,L48,L53,L54)</f>
        <v>0</v>
      </c>
      <c s="340">
        <f>SUM(M7,M9,M11,M14,M17,M25,M31,M38,M42,M44,M48,M53,M54)</f>
        <v>-162</v>
      </c>
      <c s="291">
        <f>SUM(C6:D6)</f>
        <v>56872</v>
      </c>
      <c s="291">
        <f>SUM(O7,O9,O11,O14,O17,O25,O31,O38,O42,O44,O48,O53,O54)</f>
        <v>56862</v>
      </c>
    </row>
    <row customHeight="1" ht="17.25">
      <c s="113">
        <v>206</v>
      </c>
      <c s="95" t="s">
        <v>1308</v>
      </c>
      <c s="291">
        <f>C8</f>
        <v>0</v>
      </c>
      <c s="291">
        <f>SUM(E7:M7)</f>
        <v>0</v>
      </c>
      <c s="291">
        <f>E8</f>
        <v>0</v>
      </c>
      <c s="291">
        <f>F8</f>
        <v>0</v>
      </c>
      <c s="291">
        <f>G8</f>
        <v>0</v>
      </c>
      <c s="291" t="str">
        <f>H8</f>
        <v/>
      </c>
      <c s="291">
        <f>I8</f>
        <v>0</v>
      </c>
      <c s="291">
        <f>J8</f>
        <v>0</v>
      </c>
      <c s="291">
        <f>K8</f>
        <v>0</v>
      </c>
      <c s="291">
        <f>L8</f>
        <v>0</v>
      </c>
      <c s="340">
        <f>M8</f>
        <v>0</v>
      </c>
      <c s="291">
        <f>SUM(C7:D7)</f>
        <v>0</v>
      </c>
      <c s="291">
        <f>O8</f>
        <v>0</v>
      </c>
    </row>
    <row customHeight="1" ht="17.25">
      <c s="113">
        <v>20610</v>
      </c>
      <c s="55" t="s">
        <v>2640</v>
      </c>
      <c s="319"/>
      <c s="291">
        <f>SUM(E8:M8)</f>
        <v>0</v>
      </c>
      <c s="319"/>
      <c s="295"/>
      <c s="295"/>
      <c s="319" t="s">
        <v>56</v>
      </c>
      <c s="319"/>
      <c s="319"/>
      <c s="319"/>
      <c s="319"/>
      <c s="341"/>
      <c s="291">
        <f>SUM(C8:D8)</f>
        <v>0</v>
      </c>
      <c s="291">
        <f>L06!P7</f>
        <v>0</v>
      </c>
    </row>
    <row customHeight="1" ht="17.25">
      <c s="113">
        <v>207</v>
      </c>
      <c s="95" t="s">
        <v>1357</v>
      </c>
      <c s="291">
        <f>C10</f>
        <v>0</v>
      </c>
      <c s="291">
        <f>SUM(E9:M9)</f>
        <v>61</v>
      </c>
      <c s="291">
        <f>E10</f>
        <v>61</v>
      </c>
      <c s="291">
        <f>F10</f>
        <v>0</v>
      </c>
      <c s="291">
        <f>G10</f>
        <v>0</v>
      </c>
      <c s="291" t="str">
        <f>H10</f>
        <v/>
      </c>
      <c s="291">
        <f>I10</f>
        <v>0</v>
      </c>
      <c s="291">
        <f>J10</f>
        <v>0</v>
      </c>
      <c s="291">
        <f>K10</f>
        <v>0</v>
      </c>
      <c s="291">
        <f>L10</f>
        <v>0</v>
      </c>
      <c s="340">
        <f>M10</f>
        <v>0</v>
      </c>
      <c s="291">
        <f>SUM(C9:D9)</f>
        <v>61</v>
      </c>
      <c s="291">
        <f>O10</f>
        <v>61</v>
      </c>
    </row>
    <row customHeight="1" ht="17.25">
      <c s="113">
        <v>20707</v>
      </c>
      <c s="55" t="s">
        <v>2293</v>
      </c>
      <c s="319"/>
      <c s="291">
        <f>SUM(E10:M10)</f>
        <v>61</v>
      </c>
      <c s="319">
        <v>61</v>
      </c>
      <c s="295"/>
      <c s="295"/>
      <c s="319" t="s">
        <v>56</v>
      </c>
      <c s="319"/>
      <c s="319"/>
      <c s="319"/>
      <c s="319"/>
      <c s="341"/>
      <c s="291">
        <f>SUM(C10:D10)</f>
        <v>61</v>
      </c>
      <c s="291">
        <f>L06!P15</f>
        <v>61</v>
      </c>
    </row>
    <row customHeight="1" ht="17.25">
      <c s="113">
        <v>208</v>
      </c>
      <c s="95" t="s">
        <v>1394</v>
      </c>
      <c s="291">
        <f>SUM(C12:C13)</f>
        <v>0</v>
      </c>
      <c s="291">
        <f>SUM(E11:M11)</f>
        <v>1727</v>
      </c>
      <c s="291">
        <f>SUM(E12:E13)</f>
        <v>1727</v>
      </c>
      <c s="291">
        <f>SUM(F12:F13)</f>
        <v>0</v>
      </c>
      <c s="291">
        <f>SUM(G12:G13)</f>
        <v>0</v>
      </c>
      <c s="291">
        <f>SUM(H12:H13)</f>
        <v>0</v>
      </c>
      <c s="291">
        <f>SUM(I12:I13)</f>
        <v>0</v>
      </c>
      <c s="291">
        <f>SUM(J12:J13)</f>
        <v>0</v>
      </c>
      <c s="291">
        <f>SUM(K12:K13)</f>
        <v>0</v>
      </c>
      <c s="291">
        <f>SUM(L12:L13)</f>
        <v>0</v>
      </c>
      <c s="340">
        <f>SUM(M12:M13)</f>
        <v>0</v>
      </c>
      <c s="291">
        <f>SUM(C11:D11)</f>
        <v>1727</v>
      </c>
      <c s="291">
        <f>SUM(O12:O13)</f>
        <v>1727</v>
      </c>
    </row>
    <row customHeight="1" ht="17.25">
      <c s="113">
        <v>20822</v>
      </c>
      <c s="55" t="s">
        <v>2641</v>
      </c>
      <c s="319"/>
      <c s="291">
        <f>SUM(E12:M12)</f>
        <v>1626</v>
      </c>
      <c s="319">
        <v>1626</v>
      </c>
      <c s="295"/>
      <c s="295"/>
      <c s="319" t="s">
        <v>56</v>
      </c>
      <c s="319"/>
      <c s="319"/>
      <c s="319"/>
      <c s="319"/>
      <c s="341"/>
      <c s="291">
        <f>SUM(C12:D12)</f>
        <v>1626</v>
      </c>
      <c s="291">
        <f>L06!P22</f>
        <v>1626</v>
      </c>
    </row>
    <row customHeight="1" ht="17.25">
      <c s="113">
        <v>20823</v>
      </c>
      <c s="55" t="s">
        <v>2309</v>
      </c>
      <c s="319"/>
      <c s="291">
        <f>SUM(E13:M13)</f>
        <v>101</v>
      </c>
      <c s="319">
        <v>101</v>
      </c>
      <c s="295"/>
      <c s="295"/>
      <c s="319" t="s">
        <v>56</v>
      </c>
      <c s="319"/>
      <c s="319"/>
      <c s="319"/>
      <c s="319"/>
      <c s="341"/>
      <c s="291">
        <f>SUM(C13:D13)</f>
        <v>101</v>
      </c>
      <c s="291">
        <f>L06!P27</f>
        <v>101</v>
      </c>
    </row>
    <row customHeight="1" ht="17.25">
      <c s="113">
        <v>211</v>
      </c>
      <c s="95" t="s">
        <v>1554</v>
      </c>
      <c s="291">
        <f>SUM(C15:C16)</f>
        <v>0</v>
      </c>
      <c s="291">
        <f>SUM(E14:M14)</f>
        <v>0</v>
      </c>
      <c s="291">
        <f>SUM(E15:E16)</f>
        <v>0</v>
      </c>
      <c s="291">
        <f>SUM(F15:F16)</f>
        <v>0</v>
      </c>
      <c s="291">
        <f>SUM(G15:G16)</f>
        <v>0</v>
      </c>
      <c s="291">
        <f>SUM(H15:H16)</f>
        <v>0</v>
      </c>
      <c s="291">
        <f>SUM(I15:I16)</f>
        <v>0</v>
      </c>
      <c s="291">
        <f>SUM(J15:J16)</f>
        <v>0</v>
      </c>
      <c s="291">
        <f>SUM(K15:K16)</f>
        <v>0</v>
      </c>
      <c s="291">
        <f>SUM(L15:L16)</f>
        <v>0</v>
      </c>
      <c s="340">
        <f>SUM(M15:M16)</f>
        <v>0</v>
      </c>
      <c s="291">
        <f>SUM(C14:D14)</f>
        <v>0</v>
      </c>
      <c s="291">
        <f>SUM(O15:O16)</f>
        <v>0</v>
      </c>
    </row>
    <row customHeight="1" ht="17.25">
      <c s="113">
        <v>21160</v>
      </c>
      <c s="55" t="s">
        <v>2642</v>
      </c>
      <c s="319"/>
      <c s="291">
        <f>SUM(E15:M15)</f>
        <v>0</v>
      </c>
      <c s="319"/>
      <c s="295"/>
      <c s="295"/>
      <c s="319" t="s">
        <v>56</v>
      </c>
      <c s="319"/>
      <c s="319"/>
      <c s="319"/>
      <c s="319"/>
      <c s="341"/>
      <c s="291">
        <f>SUM(C15:D15)</f>
        <v>0</v>
      </c>
      <c s="291">
        <f>L06!P33</f>
        <v>0</v>
      </c>
    </row>
    <row customHeight="1" ht="17.25">
      <c s="113">
        <v>21161</v>
      </c>
      <c s="55" t="s">
        <v>2643</v>
      </c>
      <c s="319"/>
      <c s="291">
        <f>SUM(E16:M16)</f>
        <v>0</v>
      </c>
      <c s="319"/>
      <c s="295"/>
      <c s="295"/>
      <c s="319" t="s">
        <v>56</v>
      </c>
      <c s="319"/>
      <c s="319"/>
      <c s="319"/>
      <c s="319"/>
      <c s="341"/>
      <c s="291">
        <f>SUM(C16:D16)</f>
        <v>0</v>
      </c>
      <c s="291">
        <f>L06!P38</f>
        <v>0</v>
      </c>
    </row>
    <row customHeight="1" ht="17.25">
      <c s="113">
        <v>212</v>
      </c>
      <c s="95" t="s">
        <v>1624</v>
      </c>
      <c s="291">
        <f>SUM(C18:C24)</f>
        <v>14110</v>
      </c>
      <c s="291">
        <f>SUM(D18:D24)</f>
        <v>39847</v>
      </c>
      <c s="291">
        <f>SUM(E18:E24)</f>
        <v>3500</v>
      </c>
      <c s="291">
        <f>SUM(F18:F24)</f>
        <v>0</v>
      </c>
      <c s="291">
        <f>SUM(G18:G24)</f>
        <v>116</v>
      </c>
      <c s="291">
        <f>SUM(H18:H24)</f>
        <v>0</v>
      </c>
      <c s="291">
        <f>SUM(I18:I24)</f>
        <v>0</v>
      </c>
      <c s="291">
        <f>SUM(J18:J24)</f>
        <v>36393</v>
      </c>
      <c s="291">
        <f>SUM(K18:K24)</f>
        <v>0</v>
      </c>
      <c s="291">
        <f>SUM(L18:L24)</f>
        <v>0</v>
      </c>
      <c s="340">
        <f>SUM(M18:M24)</f>
        <v>-162</v>
      </c>
      <c s="291">
        <f>SUM(N18:N24)</f>
        <v>53957</v>
      </c>
      <c s="291">
        <f>SUM(O18:O24)</f>
        <v>53957</v>
      </c>
    </row>
    <row customHeight="1" ht="17.25">
      <c s="113">
        <v>21208</v>
      </c>
      <c s="55" t="s">
        <v>2337</v>
      </c>
      <c s="319">
        <v>13000</v>
      </c>
      <c s="291">
        <f>SUM(E18:M18)</f>
        <v>36866</v>
      </c>
      <c s="319">
        <v>10</v>
      </c>
      <c s="295"/>
      <c s="295">
        <v>51</v>
      </c>
      <c s="319" t="s">
        <v>56</v>
      </c>
      <c s="319"/>
      <c s="319">
        <v>36902</v>
      </c>
      <c s="319"/>
      <c s="319"/>
      <c s="341">
        <v>-97</v>
      </c>
      <c s="291">
        <f>SUM(C18:D18)</f>
        <v>49866</v>
      </c>
      <c s="291">
        <f>L06!P44</f>
        <v>49866</v>
      </c>
    </row>
    <row customHeight="1" ht="17.25">
      <c s="113">
        <v>21209</v>
      </c>
      <c s="55" t="s">
        <v>2362</v>
      </c>
      <c s="319">
        <v>110</v>
      </c>
      <c s="291">
        <f>SUM(E19:M19)</f>
        <v>-110</v>
      </c>
      <c s="319"/>
      <c s="295"/>
      <c s="295"/>
      <c s="319" t="s">
        <v>56</v>
      </c>
      <c s="319"/>
      <c s="319">
        <v>-110</v>
      </c>
      <c s="319"/>
      <c s="319"/>
      <c s="341"/>
      <c s="291">
        <f>SUM(C19:D19)</f>
        <v>0</v>
      </c>
      <c s="291">
        <f>L06!P60</f>
        <v>0</v>
      </c>
    </row>
    <row customHeight="1" ht="17.25">
      <c s="113">
        <v>21210</v>
      </c>
      <c s="55" t="s">
        <v>2373</v>
      </c>
      <c s="319">
        <v>800</v>
      </c>
      <c s="291">
        <f>SUM(E20:M20)</f>
        <v>-800</v>
      </c>
      <c s="319"/>
      <c s="295"/>
      <c s="295"/>
      <c s="319" t="s">
        <v>56</v>
      </c>
      <c s="319"/>
      <c s="319">
        <v>-800</v>
      </c>
      <c s="319"/>
      <c s="319"/>
      <c s="341"/>
      <c s="291">
        <f>SUM(C20:D20)</f>
        <v>0</v>
      </c>
      <c s="291">
        <f>L06!P69</f>
        <v>0</v>
      </c>
    </row>
    <row customHeight="1" ht="17.25">
      <c s="113">
        <v>21211</v>
      </c>
      <c s="55" t="s">
        <v>2380</v>
      </c>
      <c s="319">
        <v>50</v>
      </c>
      <c s="291">
        <f>SUM(E21:M21)</f>
        <v>350</v>
      </c>
      <c s="319">
        <v>400</v>
      </c>
      <c s="295"/>
      <c s="295">
        <v>65</v>
      </c>
      <c s="319" t="s">
        <v>56</v>
      </c>
      <c s="319"/>
      <c s="319">
        <v>-50</v>
      </c>
      <c s="319"/>
      <c s="319"/>
      <c s="341">
        <v>-65</v>
      </c>
      <c s="291">
        <f>SUM(C21:D21)</f>
        <v>400</v>
      </c>
      <c s="291">
        <f>L06!P76</f>
        <v>400</v>
      </c>
    </row>
    <row customHeight="1" ht="17.25">
      <c s="113">
        <v>21212</v>
      </c>
      <c s="55" t="s">
        <v>2387</v>
      </c>
      <c s="319"/>
      <c s="291">
        <f>SUM(E22:M22)</f>
        <v>3090</v>
      </c>
      <c s="319">
        <v>3090</v>
      </c>
      <c s="295"/>
      <c s="295"/>
      <c s="319" t="s">
        <v>56</v>
      </c>
      <c s="319"/>
      <c s="319"/>
      <c s="319"/>
      <c s="319"/>
      <c s="341"/>
      <c s="291">
        <f>SUM(C22:D22)</f>
        <v>3090</v>
      </c>
      <c s="291">
        <f>L06!P80</f>
        <v>3090</v>
      </c>
    </row>
    <row customHeight="1" ht="17.25">
      <c s="113">
        <v>21213</v>
      </c>
      <c s="55" t="s">
        <v>2401</v>
      </c>
      <c s="319">
        <v>150</v>
      </c>
      <c s="291">
        <f>SUM(E23:M23)</f>
        <v>33</v>
      </c>
      <c s="319"/>
      <c s="295"/>
      <c s="295"/>
      <c s="319" t="s">
        <v>56</v>
      </c>
      <c s="319"/>
      <c s="319">
        <v>33</v>
      </c>
      <c s="319"/>
      <c s="319"/>
      <c s="341"/>
      <c s="291">
        <f>SUM(C23:D23)</f>
        <v>183</v>
      </c>
      <c s="291">
        <f>L06!P89</f>
        <v>183</v>
      </c>
    </row>
    <row customHeight="1" ht="17.25">
      <c s="113">
        <v>21214</v>
      </c>
      <c s="55" t="s">
        <v>2408</v>
      </c>
      <c s="319"/>
      <c s="291">
        <f>SUM(E24:M24)</f>
        <v>418</v>
      </c>
      <c s="319"/>
      <c s="295"/>
      <c s="295"/>
      <c s="319" t="s">
        <v>56</v>
      </c>
      <c s="319"/>
      <c s="319">
        <v>418</v>
      </c>
      <c s="319"/>
      <c s="319"/>
      <c s="341"/>
      <c s="291">
        <f>SUM(C24:D24)</f>
        <v>418</v>
      </c>
      <c s="291">
        <f>L06!P98</f>
        <v>418</v>
      </c>
    </row>
    <row customHeight="1" ht="17.25">
      <c s="113">
        <v>213</v>
      </c>
      <c s="95" t="s">
        <v>1645</v>
      </c>
      <c s="291">
        <f>SUM(C26:C30)</f>
        <v>0</v>
      </c>
      <c s="291">
        <f>SUM(E25:M25)</f>
        <v>87</v>
      </c>
      <c s="291">
        <f>SUM(E26:E30)</f>
        <v>87</v>
      </c>
      <c s="291">
        <f>SUM(F26:F30)</f>
        <v>0</v>
      </c>
      <c s="291">
        <f>SUM(G26:G30)</f>
        <v>0</v>
      </c>
      <c s="291">
        <f>SUM(H26:H30)</f>
        <v>0</v>
      </c>
      <c s="291">
        <f>SUM(I26:I30)</f>
        <v>0</v>
      </c>
      <c s="291">
        <f>SUM(J26:J30)</f>
        <v>0</v>
      </c>
      <c s="291">
        <f>SUM(K26:K30)</f>
        <v>0</v>
      </c>
      <c s="291">
        <f>SUM(L26:L30)</f>
        <v>0</v>
      </c>
      <c s="340">
        <f>SUM(M26:M30)</f>
        <v>0</v>
      </c>
      <c s="291">
        <f>SUM(C25:D25)</f>
        <v>87</v>
      </c>
      <c s="291">
        <f>SUM(O26:O30)</f>
        <v>87</v>
      </c>
    </row>
    <row customHeight="1" ht="17.25">
      <c s="113">
        <v>21360</v>
      </c>
      <c s="55" t="s">
        <v>2417</v>
      </c>
      <c s="319"/>
      <c s="291">
        <f>SUM(E26:M26)</f>
        <v>0</v>
      </c>
      <c s="319"/>
      <c s="295"/>
      <c s="295"/>
      <c s="319" t="s">
        <v>56</v>
      </c>
      <c s="319"/>
      <c s="319"/>
      <c s="319"/>
      <c s="319"/>
      <c s="341"/>
      <c s="291">
        <f>SUM(C26:D26)</f>
        <v>0</v>
      </c>
      <c s="291">
        <f>L06!P105</f>
        <v>0</v>
      </c>
    </row>
    <row customHeight="1" ht="17.25">
      <c s="113">
        <v>21366</v>
      </c>
      <c s="55" t="s">
        <v>2429</v>
      </c>
      <c s="319"/>
      <c s="291">
        <f>SUM(E27:M27)</f>
        <v>87</v>
      </c>
      <c s="319">
        <v>87</v>
      </c>
      <c s="295"/>
      <c s="295"/>
      <c s="319" t="s">
        <v>56</v>
      </c>
      <c s="319"/>
      <c s="319"/>
      <c s="319"/>
      <c s="319"/>
      <c s="341"/>
      <c s="291">
        <f>SUM(C27:D27)</f>
        <v>87</v>
      </c>
      <c s="291">
        <f>L06!P114</f>
        <v>87</v>
      </c>
    </row>
    <row customHeight="1" ht="17.25">
      <c s="113">
        <v>21367</v>
      </c>
      <c s="55" t="s">
        <v>2644</v>
      </c>
      <c s="319"/>
      <c s="291">
        <f>SUM(E28:M28)</f>
        <v>0</v>
      </c>
      <c s="319"/>
      <c s="295"/>
      <c s="295"/>
      <c s="319" t="s">
        <v>56</v>
      </c>
      <c s="319"/>
      <c s="319"/>
      <c s="319"/>
      <c s="319"/>
      <c s="341"/>
      <c s="291">
        <f>SUM(C28:D28)</f>
        <v>0</v>
      </c>
      <c s="291">
        <f>L06!P121</f>
        <v>0</v>
      </c>
    </row>
    <row customHeight="1" ht="17.25">
      <c s="113">
        <v>21368</v>
      </c>
      <c s="55" t="s">
        <v>2447</v>
      </c>
      <c s="319"/>
      <c s="291">
        <f>SUM(E29:M29)</f>
        <v>0</v>
      </c>
      <c s="319"/>
      <c s="295"/>
      <c s="295"/>
      <c s="319" t="s">
        <v>56</v>
      </c>
      <c s="319"/>
      <c s="319"/>
      <c s="319"/>
      <c s="319"/>
      <c s="341"/>
      <c s="291">
        <f>SUM(C29:D29)</f>
        <v>0</v>
      </c>
      <c s="291">
        <f>L06!P127</f>
        <v>0</v>
      </c>
    </row>
    <row customHeight="1" ht="17.25">
      <c s="113">
        <v>21369</v>
      </c>
      <c s="55" t="s">
        <v>2455</v>
      </c>
      <c s="319"/>
      <c s="291">
        <f>SUM(E30:M30)</f>
        <v>0</v>
      </c>
      <c s="319"/>
      <c s="295"/>
      <c s="295"/>
      <c s="319" t="s">
        <v>56</v>
      </c>
      <c s="319"/>
      <c s="319"/>
      <c s="319"/>
      <c s="319"/>
      <c s="341"/>
      <c s="291">
        <f>SUM(C30:D30)</f>
        <v>0</v>
      </c>
      <c s="291">
        <f>L06!P133</f>
        <v>0</v>
      </c>
    </row>
    <row customHeight="1" ht="17.25">
      <c s="113">
        <v>214</v>
      </c>
      <c s="95" t="s">
        <v>1759</v>
      </c>
      <c s="291">
        <f>SUM(C32:C37)</f>
        <v>0</v>
      </c>
      <c s="291">
        <f>SUM(E31:M31)</f>
        <v>0</v>
      </c>
      <c s="291">
        <f>SUM(E32:E37)</f>
        <v>0</v>
      </c>
      <c s="291">
        <f>SUM(F32:F37)</f>
        <v>0</v>
      </c>
      <c s="291">
        <f>SUM(G32:G37)</f>
        <v>0</v>
      </c>
      <c s="291">
        <f>SUM(H32:H37)</f>
        <v>0</v>
      </c>
      <c s="291">
        <f>SUM(I32:I37)</f>
        <v>0</v>
      </c>
      <c s="291">
        <f>SUM(J32:J37)</f>
        <v>0</v>
      </c>
      <c s="291">
        <f>SUM(K32:K37)</f>
        <v>0</v>
      </c>
      <c s="291">
        <f>SUM(L32:L37)</f>
        <v>0</v>
      </c>
      <c s="340">
        <f>SUM(M32:M37)</f>
        <v>0</v>
      </c>
      <c s="291">
        <f>SUM(C31:D31)</f>
        <v>0</v>
      </c>
      <c s="291">
        <f>SUM(O32:O37)</f>
        <v>0</v>
      </c>
    </row>
    <row customHeight="1" ht="17.25">
      <c s="113">
        <v>21460</v>
      </c>
      <c s="55" t="s">
        <v>2466</v>
      </c>
      <c s="319"/>
      <c s="291">
        <f>SUM(E32:M32)</f>
        <v>0</v>
      </c>
      <c s="319"/>
      <c s="295"/>
      <c s="295"/>
      <c s="319" t="s">
        <v>56</v>
      </c>
      <c s="319"/>
      <c s="319"/>
      <c s="319"/>
      <c s="319"/>
      <c s="341"/>
      <c s="291">
        <f>SUM(C32:D32)</f>
        <v>0</v>
      </c>
      <c s="291">
        <f>L06!P141</f>
        <v>0</v>
      </c>
    </row>
    <row customHeight="1" ht="17.25">
      <c s="113">
        <v>21462</v>
      </c>
      <c s="55" t="s">
        <v>2474</v>
      </c>
      <c s="319"/>
      <c s="291">
        <f>SUM(E33:M33)</f>
        <v>0</v>
      </c>
      <c s="319"/>
      <c s="295"/>
      <c s="295"/>
      <c s="319" t="s">
        <v>56</v>
      </c>
      <c s="319"/>
      <c s="319"/>
      <c s="319"/>
      <c s="319"/>
      <c s="341"/>
      <c s="291">
        <f>SUM(C33:D33)</f>
        <v>0</v>
      </c>
      <c s="291">
        <f>L06!P149</f>
        <v>0</v>
      </c>
    </row>
    <row customHeight="1" ht="17.25">
      <c s="113">
        <v>21463</v>
      </c>
      <c s="55" t="s">
        <v>2483</v>
      </c>
      <c s="319"/>
      <c s="291">
        <f>SUM(E34:M34)</f>
        <v>0</v>
      </c>
      <c s="319"/>
      <c s="295"/>
      <c s="295"/>
      <c s="319" t="s">
        <v>56</v>
      </c>
      <c s="319"/>
      <c s="319"/>
      <c s="319"/>
      <c s="319"/>
      <c s="341"/>
      <c s="291">
        <f>SUM(C34:D34)</f>
        <v>0</v>
      </c>
      <c s="291">
        <f>L06!P157</f>
        <v>0</v>
      </c>
    </row>
    <row customHeight="1" ht="17.25">
      <c s="113">
        <v>21464</v>
      </c>
      <c s="55" t="s">
        <v>2645</v>
      </c>
      <c s="319"/>
      <c s="291">
        <f>SUM(E35:M35)</f>
        <v>0</v>
      </c>
      <c s="319"/>
      <c s="295"/>
      <c s="295"/>
      <c s="319" t="s">
        <v>56</v>
      </c>
      <c s="319"/>
      <c s="319"/>
      <c s="319"/>
      <c s="319"/>
      <c s="341"/>
      <c s="291">
        <f>SUM(C35:D35)</f>
        <v>0</v>
      </c>
      <c s="291">
        <f>L06!P164</f>
        <v>0</v>
      </c>
    </row>
    <row customHeight="1" ht="17.25">
      <c s="113">
        <v>21468</v>
      </c>
      <c s="55" t="s">
        <v>2646</v>
      </c>
      <c s="319"/>
      <c s="291">
        <f>SUM(E36:M36)</f>
        <v>0</v>
      </c>
      <c s="319"/>
      <c s="295"/>
      <c s="295"/>
      <c s="319" t="s">
        <v>56</v>
      </c>
      <c s="319"/>
      <c s="319"/>
      <c s="319"/>
      <c s="319"/>
      <c s="341"/>
      <c s="291">
        <f>SUM(C36:D36)</f>
        <v>0</v>
      </c>
      <c s="291">
        <f>L06!P173</f>
        <v>0</v>
      </c>
    </row>
    <row customHeight="1" ht="17.25">
      <c s="113">
        <v>21469</v>
      </c>
      <c s="55" t="s">
        <v>2647</v>
      </c>
      <c s="319"/>
      <c s="291">
        <f>SUM(E37:M37)</f>
        <v>0</v>
      </c>
      <c s="319"/>
      <c s="295"/>
      <c s="295"/>
      <c s="319" t="s">
        <v>56</v>
      </c>
      <c s="319"/>
      <c s="319"/>
      <c s="319"/>
      <c s="319"/>
      <c s="341"/>
      <c s="291">
        <f>SUM(C37:D37)</f>
        <v>0</v>
      </c>
      <c s="291">
        <f>L06!P180</f>
        <v>0</v>
      </c>
    </row>
    <row customHeight="1" ht="17.25">
      <c s="113">
        <v>215</v>
      </c>
      <c s="95" t="s">
        <v>1817</v>
      </c>
      <c s="291">
        <f>SUM(C39:C41)</f>
        <v>200</v>
      </c>
      <c s="291">
        <f>SUM(E38:M38)</f>
        <v>141</v>
      </c>
      <c s="291">
        <f>SUM(E39:E41)</f>
        <v>0</v>
      </c>
      <c s="291">
        <f>SUM(F39:F41)</f>
        <v>0</v>
      </c>
      <c s="291">
        <f>SUM(G39:G41)</f>
        <v>0</v>
      </c>
      <c s="291">
        <f>SUM(H39:H41)</f>
        <v>0</v>
      </c>
      <c s="291">
        <f>SUM(I39:I41)</f>
        <v>0</v>
      </c>
      <c s="291">
        <f>SUM(J39:J41)</f>
        <v>141</v>
      </c>
      <c s="291">
        <f>SUM(K39:K41)</f>
        <v>0</v>
      </c>
      <c s="291">
        <f>SUM(L39:L41)</f>
        <v>0</v>
      </c>
      <c s="340">
        <f>SUM(M39:M41)</f>
        <v>0</v>
      </c>
      <c s="291">
        <f>SUM(C38:D38)</f>
        <v>341</v>
      </c>
      <c s="291">
        <f>SUM(O39:O41)</f>
        <v>331</v>
      </c>
    </row>
    <row customHeight="1" ht="17.25">
      <c s="113">
        <v>21560</v>
      </c>
      <c s="55" t="s">
        <v>2525</v>
      </c>
      <c s="319">
        <v>50</v>
      </c>
      <c s="291">
        <f>SUM(E39:M39)</f>
        <v>-50</v>
      </c>
      <c s="319"/>
      <c s="295"/>
      <c s="295"/>
      <c s="319" t="s">
        <v>56</v>
      </c>
      <c s="319"/>
      <c s="319">
        <v>-50</v>
      </c>
      <c s="319"/>
      <c s="319"/>
      <c s="341"/>
      <c s="291">
        <f>SUM(C39:D39)</f>
        <v>0</v>
      </c>
      <c s="291">
        <f>L06!P190</f>
        <v>0</v>
      </c>
    </row>
    <row customHeight="1" ht="17.25">
      <c s="113">
        <v>21561</v>
      </c>
      <c s="55" t="s">
        <v>2537</v>
      </c>
      <c s="319">
        <v>150</v>
      </c>
      <c s="291">
        <f>SUM(E40:M40)</f>
        <v>191</v>
      </c>
      <c s="319"/>
      <c s="295"/>
      <c s="295"/>
      <c s="319" t="s">
        <v>56</v>
      </c>
      <c s="319"/>
      <c s="319">
        <v>191</v>
      </c>
      <c s="319"/>
      <c s="319"/>
      <c s="341"/>
      <c s="291">
        <f>SUM(C40:D40)</f>
        <v>341</v>
      </c>
      <c s="291">
        <f>L06!P200</f>
        <v>331</v>
      </c>
    </row>
    <row customHeight="1" ht="17.25">
      <c s="113">
        <v>21562</v>
      </c>
      <c s="55" t="s">
        <v>2648</v>
      </c>
      <c s="319"/>
      <c s="291">
        <f>SUM(E41:M41)</f>
        <v>0</v>
      </c>
      <c s="319"/>
      <c s="295"/>
      <c s="295"/>
      <c s="319" t="s">
        <v>56</v>
      </c>
      <c s="319"/>
      <c s="319"/>
      <c s="319"/>
      <c s="319"/>
      <c s="341"/>
      <c s="291">
        <f>SUM(C41:D41)</f>
        <v>0</v>
      </c>
      <c s="291">
        <f>L06!P208</f>
        <v>0</v>
      </c>
    </row>
    <row customHeight="1" ht="17.25">
      <c s="113">
        <v>216</v>
      </c>
      <c s="95" t="s">
        <v>1871</v>
      </c>
      <c s="291">
        <f>C43</f>
        <v>0</v>
      </c>
      <c s="291">
        <f>SUM(E42:M42)</f>
        <v>0</v>
      </c>
      <c s="291">
        <f>E43</f>
        <v>0</v>
      </c>
      <c s="291">
        <f>F43</f>
        <v>0</v>
      </c>
      <c s="291">
        <f>G43</f>
        <v>0</v>
      </c>
      <c s="291" t="str">
        <f>H43</f>
        <v/>
      </c>
      <c s="291">
        <f>I43</f>
        <v>0</v>
      </c>
      <c s="291">
        <f>J43</f>
        <v>0</v>
      </c>
      <c s="291">
        <f>K43</f>
        <v>0</v>
      </c>
      <c s="291">
        <f>L43</f>
        <v>0</v>
      </c>
      <c s="340">
        <f>M43</f>
        <v>0</v>
      </c>
      <c s="291">
        <f>SUM(C42:D42)</f>
        <v>0</v>
      </c>
      <c s="291">
        <f>O43</f>
        <v>0</v>
      </c>
    </row>
    <row customHeight="1" ht="17.25">
      <c s="113">
        <v>21660</v>
      </c>
      <c s="55" t="s">
        <v>2649</v>
      </c>
      <c s="319"/>
      <c s="291">
        <f>SUM(E43:M43)</f>
        <v>0</v>
      </c>
      <c s="319"/>
      <c s="295"/>
      <c s="295"/>
      <c s="319" t="s">
        <v>56</v>
      </c>
      <c s="319"/>
      <c s="319"/>
      <c s="319"/>
      <c s="319"/>
      <c s="341"/>
      <c s="291">
        <f>SUM(C43:D43)</f>
        <v>0</v>
      </c>
      <c s="291">
        <f>L06!P212</f>
        <v>0</v>
      </c>
    </row>
    <row customHeight="1" ht="17.25">
      <c s="113">
        <v>217</v>
      </c>
      <c s="95" t="s">
        <v>1888</v>
      </c>
      <c s="291">
        <f>C45</f>
        <v>0</v>
      </c>
      <c s="291">
        <f>SUM(E44:M44)</f>
        <v>0</v>
      </c>
      <c s="291">
        <f>E45</f>
        <v>0</v>
      </c>
      <c s="291">
        <f>F45</f>
        <v>0</v>
      </c>
      <c s="291">
        <f>G45</f>
        <v>0</v>
      </c>
      <c s="291">
        <f>H45</f>
        <v>0</v>
      </c>
      <c s="291">
        <f>I45</f>
        <v>0</v>
      </c>
      <c s="291">
        <f>J45</f>
        <v>0</v>
      </c>
      <c s="291">
        <f>K45</f>
        <v>0</v>
      </c>
      <c s="291">
        <f>L45</f>
        <v>0</v>
      </c>
      <c s="340">
        <f>M45</f>
        <v>0</v>
      </c>
      <c s="291">
        <f>SUM(C44:D44)</f>
        <v>0</v>
      </c>
      <c s="291">
        <f>O45</f>
        <v>0</v>
      </c>
    </row>
    <row customHeight="1" ht="17.25">
      <c s="113">
        <v>21704</v>
      </c>
      <c s="55" t="s">
        <v>1908</v>
      </c>
      <c s="291">
        <f>SUM(C46:C47)</f>
        <v>0</v>
      </c>
      <c s="291">
        <f>SUM(E45:M45)</f>
        <v>0</v>
      </c>
      <c s="291">
        <f>SUM(E46:E47)</f>
        <v>0</v>
      </c>
      <c s="291">
        <f>SUM(F46:F47)</f>
        <v>0</v>
      </c>
      <c s="291">
        <f>SUM(G46:G47)</f>
        <v>0</v>
      </c>
      <c s="291">
        <f>SUM(H46:H47)</f>
        <v>0</v>
      </c>
      <c s="291">
        <f>SUM(I46:I47)</f>
        <v>0</v>
      </c>
      <c s="291">
        <f>SUM(J46:J47)</f>
        <v>0</v>
      </c>
      <c s="291">
        <f>SUM(K46:K47)</f>
        <v>0</v>
      </c>
      <c s="291">
        <f>SUM(L46:L47)</f>
        <v>0</v>
      </c>
      <c s="340">
        <f>SUM(M46:M47)</f>
        <v>0</v>
      </c>
      <c s="291">
        <f>SUM(C45:D45)</f>
        <v>0</v>
      </c>
      <c s="291">
        <f>SUM(O46:O47)</f>
        <v>0</v>
      </c>
    </row>
    <row customHeight="1" ht="17.25">
      <c s="113">
        <v>2170402</v>
      </c>
      <c s="55" t="s">
        <v>2650</v>
      </c>
      <c s="319"/>
      <c s="291">
        <f>SUM(E46:M46)</f>
        <v>0</v>
      </c>
      <c s="319"/>
      <c s="295"/>
      <c s="295"/>
      <c s="319" t="s">
        <v>56</v>
      </c>
      <c s="319"/>
      <c s="319"/>
      <c s="319"/>
      <c s="319"/>
      <c s="341"/>
      <c s="291">
        <f>SUM(C46:D46)</f>
        <v>0</v>
      </c>
      <c s="291">
        <f>L06!P218</f>
        <v>0</v>
      </c>
    </row>
    <row customHeight="1" ht="17.25">
      <c s="113">
        <v>2170403</v>
      </c>
      <c s="55" t="s">
        <v>2651</v>
      </c>
      <c s="319"/>
      <c s="291">
        <f>SUM(E47:M47)</f>
        <v>0</v>
      </c>
      <c s="319"/>
      <c s="295"/>
      <c s="295"/>
      <c s="319" t="s">
        <v>56</v>
      </c>
      <c s="319"/>
      <c s="319"/>
      <c s="319"/>
      <c s="319"/>
      <c s="341"/>
      <c s="291">
        <f>SUM(C47:D47)</f>
        <v>0</v>
      </c>
      <c s="291">
        <f>L06!P219</f>
        <v>0</v>
      </c>
    </row>
    <row customHeight="1" ht="17.25">
      <c s="113">
        <v>229</v>
      </c>
      <c s="95" t="s">
        <v>2652</v>
      </c>
      <c s="291">
        <f>SUM(C49:C52)</f>
        <v>351</v>
      </c>
      <c s="291">
        <f>SUM(E48:M48)</f>
        <v>348</v>
      </c>
      <c s="291">
        <f>SUM(E49:E52)</f>
        <v>687</v>
      </c>
      <c s="291">
        <f>SUM(F49:F52)</f>
        <v>0</v>
      </c>
      <c s="291">
        <f>SUM(G49:G52)</f>
        <v>0</v>
      </c>
      <c s="291">
        <f>SUM(H49:H52)</f>
        <v>0</v>
      </c>
      <c s="291">
        <f>SUM(I49:I52)</f>
        <v>0</v>
      </c>
      <c s="291">
        <f>SUM(J49:J52)</f>
        <v>-339</v>
      </c>
      <c s="291">
        <f>SUM(K49:K52)</f>
        <v>0</v>
      </c>
      <c s="291">
        <f>SUM(L49:L52)</f>
        <v>0</v>
      </c>
      <c s="340">
        <f>SUM(M49:M52)</f>
        <v>0</v>
      </c>
      <c s="291">
        <f>SUM(C48:D48)</f>
        <v>699</v>
      </c>
      <c s="291">
        <f>SUM(O49:O52)</f>
        <v>699</v>
      </c>
    </row>
    <row customHeight="1" ht="17.25">
      <c s="113">
        <v>22908</v>
      </c>
      <c s="55" t="s">
        <v>2653</v>
      </c>
      <c s="319"/>
      <c s="291">
        <f>SUM(E49:M49)</f>
        <v>2</v>
      </c>
      <c s="319">
        <v>2</v>
      </c>
      <c s="295"/>
      <c s="295"/>
      <c s="319" t="s">
        <v>56</v>
      </c>
      <c s="319"/>
      <c s="319"/>
      <c s="319"/>
      <c s="319"/>
      <c s="341"/>
      <c s="291">
        <f>SUM(C49:D49)</f>
        <v>2</v>
      </c>
      <c s="291">
        <f>L06!P220</f>
        <v>2</v>
      </c>
    </row>
    <row customHeight="1" ht="17.25">
      <c s="113">
        <v>22960</v>
      </c>
      <c s="131" t="s">
        <v>2591</v>
      </c>
      <c s="319">
        <v>1</v>
      </c>
      <c s="291">
        <f>SUM(E50:M50)</f>
        <v>663</v>
      </c>
      <c s="319">
        <v>663</v>
      </c>
      <c s="295"/>
      <c s="295"/>
      <c s="319" t="s">
        <v>56</v>
      </c>
      <c s="319"/>
      <c s="319"/>
      <c s="319"/>
      <c s="319"/>
      <c s="341"/>
      <c s="291">
        <f>SUM(C50:D50)</f>
        <v>664</v>
      </c>
      <c s="291">
        <f>L06!P230</f>
        <v>664</v>
      </c>
    </row>
    <row customHeight="1" ht="17.25">
      <c s="113">
        <v>22961</v>
      </c>
      <c s="131" t="s">
        <v>2654</v>
      </c>
      <c s="319"/>
      <c s="291">
        <f>SUM(E51:M51)</f>
        <v>0</v>
      </c>
      <c s="319"/>
      <c s="295"/>
      <c s="295"/>
      <c s="319" t="s">
        <v>56</v>
      </c>
      <c s="319"/>
      <c s="319"/>
      <c s="319"/>
      <c s="319"/>
      <c s="341"/>
      <c s="291">
        <f>SUM(C51:D51)</f>
        <v>0</v>
      </c>
      <c s="291">
        <f>L06!P244</f>
        <v>0</v>
      </c>
    </row>
    <row customHeight="1" ht="17.25">
      <c s="113">
        <v>22904</v>
      </c>
      <c s="55" t="s">
        <v>2614</v>
      </c>
      <c s="319">
        <v>350</v>
      </c>
      <c s="291">
        <f>SUM(E52:M52)</f>
        <v>-317</v>
      </c>
      <c s="319">
        <v>22</v>
      </c>
      <c s="295"/>
      <c s="295"/>
      <c s="319" t="s">
        <v>56</v>
      </c>
      <c s="319"/>
      <c s="319">
        <v>-339</v>
      </c>
      <c s="319"/>
      <c s="319"/>
      <c s="341"/>
      <c s="291">
        <f>SUM(C52:D52)</f>
        <v>33</v>
      </c>
      <c s="291">
        <f>L06!P246</f>
        <v>33</v>
      </c>
    </row>
    <row customHeight="1" ht="17.25">
      <c s="73">
        <v>232</v>
      </c>
      <c s="96" t="s">
        <v>2051</v>
      </c>
      <c s="319"/>
      <c s="291">
        <f>SUM(E53:M53)</f>
        <v>0</v>
      </c>
      <c s="319"/>
      <c s="295"/>
      <c s="295"/>
      <c s="319" t="s">
        <v>56</v>
      </c>
      <c s="319"/>
      <c s="319"/>
      <c s="319"/>
      <c s="319"/>
      <c s="341"/>
      <c s="291">
        <f>SUM(C53:D53)</f>
        <v>0</v>
      </c>
      <c s="291">
        <f>L06!P20+L06!P31+L06!P57+L06!P66+L06!P73+L06!P77+L06!P86+L06!P95+L06!P102+L06!P111+L06!P119+L06!P130+L06!P138+L06!P146+L06!P154+L06!P162+L06!P197+L06!P206+L06!P242+L06!P247</f>
        <v>0</v>
      </c>
    </row>
    <row customHeight="1" ht="17.25">
      <c s="73">
        <v>233</v>
      </c>
      <c s="96" t="s">
        <v>2063</v>
      </c>
      <c s="319"/>
      <c s="291">
        <f>SUM(E54:M54)</f>
        <v>0</v>
      </c>
      <c s="319"/>
      <c s="295"/>
      <c s="295"/>
      <c s="319" t="s">
        <v>56</v>
      </c>
      <c s="319"/>
      <c s="319"/>
      <c s="319"/>
      <c s="319"/>
      <c s="341"/>
      <c s="291">
        <f>SUM(C54:D54)</f>
        <v>0</v>
      </c>
      <c s="291">
        <f>L06!P21+L06!P32+L06!P58+L06!P67+L06!P74+L06!P78+L06!P87+L06!P96+L06!P103+L06!P112+L06!P120+L06!P131+L06!P139+L06!P147+L06!P155+L06!P163+L06!P198+L06!P207+L06!P243+L06!P248</f>
        <v>0</v>
      </c>
    </row>
  </sheetData>
  <sheetProtection autoFilter="0" sort="1" allowResizeRows="1" allowResizeColumns="1" objects="1" allowDragInsertRows="1" allowDragInsertColumns="1" insertRows="1" insertColumns="1" deleteRows="1" deleteColumns="1"/>
  <mergeCells count="9">
    <mergeCell ref="B4:B5"/>
    <mergeCell ref="C4:C5"/>
    <mergeCell ref="N4:N5"/>
    <mergeCell ref="O4:O5"/>
    <mergeCell ref="A4:A5"/>
    <mergeCell ref="D4:M4"/>
    <mergeCell ref="A1:O1"/>
    <mergeCell ref="A2:O2"/>
    <mergeCell ref="A3:O3"/>
  </mergeCells>
  <dataValidations count="1">
    <dataValidation type="decimal" allowBlank="1" showInputMessage="1" showErrorMessage="1" sqref="C6:O54">
      <formula1>-99999999999999</formula1>
      <formula2>99999999999999</formula2>
    </dataValidation>
  </dataValidations>
  <printOptions gridLines="1"/>
  <pageMargins left="3.00" right="2.00" top="1.00" bottom="1.00" header="0.00" footer="0.0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17FA8-FC98-923B-84B8-4EC973CBC384}"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54" width="21.75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165</v>
      </c>
      <c s="65"/>
      <c s="65"/>
      <c s="65"/>
      <c s="65"/>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E45F8-7A41-FE28-536C-5C9C191D4838}" mc:Ignorable="x14ac">
  <dimension ref="A1:J55"/>
  <sheetViews>
    <sheetView defaultGridColor="0" colorId="8" topLeftCell="A1" showGridLines="0" workbookViewId="0" showZeros="0">
      <selection activeCell="A1" sqref="A1:J1"/>
    </sheetView>
  </sheetViews>
  <sheetFormatPr defaultColWidth="9.125" customHeight="1" defaultRowHeight="12.75"/>
  <cols>
    <col min="1" max="1" style="254" width="12.125" customWidth="1"/>
    <col min="2" max="2" style="254" width="37.25390625" customWidth="1"/>
    <col min="3" max="5" style="254" width="16.50390625" customWidth="1"/>
    <col min="6" max="6" style="376" width="12.125" customWidth="1"/>
    <col min="7" max="7" style="254" width="35.00390625" customWidth="1"/>
    <col min="8" max="9" style="254" width="17.00390625" customWidth="1"/>
    <col min="10" max="10" style="359" width="17.00390625" customWidth="1"/>
  </cols>
  <sheetData>
    <row customHeight="1" ht="33.75">
      <c s="316" t="str">
        <f>'##BASEINFO'!$B$2&amp;"度"&amp;'##BASEINFO'!$B$7&amp;"国有资本经营收支决算录入表"</f>
        <v>2016年度芷江侗族自治县国有资本经营收支决算录入表</v>
      </c>
      <c s="66"/>
      <c s="66"/>
      <c s="66"/>
      <c s="66"/>
      <c s="66"/>
      <c s="66"/>
      <c s="66"/>
      <c s="66"/>
      <c s="66"/>
    </row>
    <row customHeight="1" ht="17.25">
      <c s="110" t="s">
        <v>164</v>
      </c>
      <c s="110"/>
      <c s="110"/>
      <c s="110"/>
      <c s="110"/>
      <c s="110"/>
      <c s="110"/>
      <c s="110"/>
      <c s="110"/>
      <c s="110"/>
    </row>
    <row customHeight="1" ht="17.25">
      <c s="110" t="s">
        <v>178</v>
      </c>
      <c s="110"/>
      <c s="110"/>
      <c s="110"/>
      <c s="110"/>
      <c s="110"/>
      <c s="110"/>
      <c s="110"/>
      <c s="110"/>
      <c s="110"/>
    </row>
    <row customHeight="1" ht="17.25">
      <c s="72" t="s">
        <v>179</v>
      </c>
      <c s="201" t="s">
        <v>2067</v>
      </c>
      <c s="72" t="s">
        <v>2207</v>
      </c>
      <c s="72" t="s">
        <v>2209</v>
      </c>
      <c s="72" t="s">
        <v>181</v>
      </c>
      <c s="72" t="s">
        <v>179</v>
      </c>
      <c s="72" t="s">
        <v>2067</v>
      </c>
      <c s="72" t="s">
        <v>2207</v>
      </c>
      <c s="72" t="s">
        <v>2209</v>
      </c>
      <c s="72" t="s">
        <v>181</v>
      </c>
    </row>
    <row customHeight="1" ht="17.25">
      <c s="202"/>
      <c s="72" t="s">
        <v>2655</v>
      </c>
      <c s="291">
        <f>C6</f>
        <v>0</v>
      </c>
      <c s="291">
        <f>D6</f>
        <v>0</v>
      </c>
      <c s="291">
        <f>E6</f>
        <v>0</v>
      </c>
      <c s="73" t="s">
        <v>56</v>
      </c>
      <c s="139" t="s">
        <v>2656</v>
      </c>
      <c s="291">
        <f>H6+H9</f>
        <v>0</v>
      </c>
      <c s="291">
        <f>I6+I9</f>
        <v>0</v>
      </c>
      <c s="291">
        <f>J6+J9</f>
        <v>0</v>
      </c>
    </row>
    <row customHeight="1" ht="17.25">
      <c s="81">
        <v>103</v>
      </c>
      <c s="95" t="s">
        <v>515</v>
      </c>
      <c s="291">
        <f>C7</f>
        <v>0</v>
      </c>
      <c s="291">
        <f>D7</f>
        <v>0</v>
      </c>
      <c s="291">
        <f>E7</f>
        <v>0</v>
      </c>
      <c s="73">
        <v>208</v>
      </c>
      <c s="130" t="s">
        <v>1394</v>
      </c>
      <c s="291">
        <f>H7</f>
        <v>0</v>
      </c>
      <c s="291">
        <f>I7</f>
        <v>0</v>
      </c>
      <c s="291">
        <f>J7</f>
        <v>0</v>
      </c>
    </row>
    <row customHeight="1" ht="17.25">
      <c s="81">
        <v>10306</v>
      </c>
      <c s="95" t="s">
        <v>863</v>
      </c>
      <c s="291">
        <f>C8+C40+C45+C51+C55</f>
        <v>0</v>
      </c>
      <c s="291">
        <f>D8+D40+D45+D51+D55</f>
        <v>0</v>
      </c>
      <c s="291">
        <f>E8+E40+E45+E51+E55</f>
        <v>0</v>
      </c>
      <c s="73">
        <v>20804</v>
      </c>
      <c s="130" t="s">
        <v>1421</v>
      </c>
      <c s="291">
        <f>H8</f>
        <v>0</v>
      </c>
      <c s="291">
        <f>I8</f>
        <v>0</v>
      </c>
      <c s="291">
        <f>J8</f>
        <v>0</v>
      </c>
    </row>
    <row customHeight="1" ht="17.25">
      <c s="81">
        <v>1030601</v>
      </c>
      <c s="95" t="s">
        <v>864</v>
      </c>
      <c s="291">
        <f>SUM(C9:C39)</f>
        <v>0</v>
      </c>
      <c s="291">
        <f>SUM(D9:D39)</f>
        <v>0</v>
      </c>
      <c s="291">
        <f>SUM(E9:E39)</f>
        <v>0</v>
      </c>
      <c s="73">
        <v>2080451</v>
      </c>
      <c s="94" t="s">
        <v>2657</v>
      </c>
      <c s="319"/>
      <c s="319"/>
      <c s="295"/>
    </row>
    <row customHeight="1" ht="17.25">
      <c s="81">
        <v>103060103</v>
      </c>
      <c s="55" t="s">
        <v>2658</v>
      </c>
      <c s="319"/>
      <c s="319"/>
      <c s="295"/>
      <c s="73">
        <v>223</v>
      </c>
      <c s="130" t="s">
        <v>2659</v>
      </c>
      <c s="291">
        <f>H10+H20+H29+H31+H35</f>
        <v>0</v>
      </c>
      <c s="291">
        <f>I10+I20+I29+I31+I35</f>
        <v>0</v>
      </c>
      <c s="291">
        <f>J10+J20+J29+J31+J35</f>
        <v>0</v>
      </c>
    </row>
    <row customHeight="1" ht="17.25">
      <c s="81">
        <v>103060104</v>
      </c>
      <c s="55" t="s">
        <v>2660</v>
      </c>
      <c s="319"/>
      <c s="319"/>
      <c s="295"/>
      <c s="73">
        <v>22301</v>
      </c>
      <c s="130" t="s">
        <v>2661</v>
      </c>
      <c s="291">
        <f>SUM(H11:H19)</f>
        <v>0</v>
      </c>
      <c s="291">
        <f>SUM(I11:I19)</f>
        <v>0</v>
      </c>
      <c s="291">
        <f>SUM(J11:J19)</f>
        <v>0</v>
      </c>
    </row>
    <row customHeight="1" ht="17.25">
      <c s="81">
        <v>103060105</v>
      </c>
      <c s="55" t="s">
        <v>2662</v>
      </c>
      <c s="319"/>
      <c s="319"/>
      <c s="295"/>
      <c s="73">
        <v>2230101</v>
      </c>
      <c s="94" t="s">
        <v>2663</v>
      </c>
      <c s="319"/>
      <c s="319"/>
      <c s="295"/>
    </row>
    <row customHeight="1" ht="17.25">
      <c s="81">
        <v>103060106</v>
      </c>
      <c s="55" t="s">
        <v>2664</v>
      </c>
      <c s="319"/>
      <c s="319"/>
      <c s="295"/>
      <c s="73">
        <v>2230102</v>
      </c>
      <c s="94" t="s">
        <v>2665</v>
      </c>
      <c s="319"/>
      <c s="319"/>
      <c s="295"/>
    </row>
    <row customHeight="1" ht="17.25">
      <c s="81">
        <v>103060107</v>
      </c>
      <c s="55" t="s">
        <v>2666</v>
      </c>
      <c s="319"/>
      <c s="319"/>
      <c s="295"/>
      <c s="73">
        <v>2230103</v>
      </c>
      <c s="94" t="s">
        <v>2667</v>
      </c>
      <c s="319"/>
      <c s="319"/>
      <c s="295"/>
    </row>
    <row customHeight="1" ht="17.25">
      <c s="81">
        <v>103060108</v>
      </c>
      <c s="55" t="s">
        <v>2668</v>
      </c>
      <c s="319"/>
      <c s="319"/>
      <c s="295"/>
      <c s="73">
        <v>2230104</v>
      </c>
      <c s="94" t="s">
        <v>2669</v>
      </c>
      <c s="319"/>
      <c s="319"/>
      <c s="295"/>
    </row>
    <row customHeight="1" ht="17.25">
      <c s="81">
        <v>103060109</v>
      </c>
      <c s="55" t="s">
        <v>2670</v>
      </c>
      <c s="319"/>
      <c s="319"/>
      <c s="295"/>
      <c s="73">
        <v>2230105</v>
      </c>
      <c s="94" t="s">
        <v>2671</v>
      </c>
      <c s="319"/>
      <c s="319"/>
      <c s="295"/>
    </row>
    <row customHeight="1" ht="17.25">
      <c s="81">
        <v>103060112</v>
      </c>
      <c s="55" t="s">
        <v>2672</v>
      </c>
      <c s="319"/>
      <c s="319"/>
      <c s="295"/>
      <c s="73">
        <v>2230106</v>
      </c>
      <c s="94" t="s">
        <v>2673</v>
      </c>
      <c s="319"/>
      <c s="319"/>
      <c s="295"/>
    </row>
    <row customHeight="1" ht="17.25">
      <c s="81">
        <v>103060113</v>
      </c>
      <c s="55" t="s">
        <v>2674</v>
      </c>
      <c s="319"/>
      <c s="319"/>
      <c s="295"/>
      <c s="73">
        <v>2230107</v>
      </c>
      <c s="94" t="s">
        <v>2675</v>
      </c>
      <c s="319"/>
      <c s="319"/>
      <c s="295"/>
    </row>
    <row customHeight="1" ht="17.25">
      <c s="81">
        <v>103060114</v>
      </c>
      <c s="55" t="s">
        <v>2676</v>
      </c>
      <c s="319"/>
      <c s="319"/>
      <c s="295"/>
      <c s="73">
        <v>2230108</v>
      </c>
      <c s="94" t="s">
        <v>2677</v>
      </c>
      <c s="319"/>
      <c s="319"/>
      <c s="295"/>
    </row>
    <row customHeight="1" ht="17.25">
      <c s="81">
        <v>103060115</v>
      </c>
      <c s="55" t="s">
        <v>2678</v>
      </c>
      <c s="319"/>
      <c s="319"/>
      <c s="295"/>
      <c s="73">
        <v>2230199</v>
      </c>
      <c s="94" t="s">
        <v>2679</v>
      </c>
      <c s="319"/>
      <c s="319"/>
      <c s="295"/>
    </row>
    <row customHeight="1" ht="17.25">
      <c s="81">
        <v>103060116</v>
      </c>
      <c s="55" t="s">
        <v>2680</v>
      </c>
      <c s="319"/>
      <c s="319"/>
      <c s="295"/>
      <c s="73">
        <v>22302</v>
      </c>
      <c s="130" t="s">
        <v>2681</v>
      </c>
      <c s="291">
        <f>SUM(H21:H28)</f>
        <v>0</v>
      </c>
      <c s="291">
        <f>SUM(I21:I28)</f>
        <v>0</v>
      </c>
      <c s="291">
        <f>SUM(J21:J28)</f>
        <v>0</v>
      </c>
    </row>
    <row customHeight="1" ht="17.25">
      <c s="81">
        <v>103060117</v>
      </c>
      <c s="55" t="s">
        <v>2682</v>
      </c>
      <c s="319"/>
      <c s="319"/>
      <c s="295"/>
      <c s="73">
        <v>2230201</v>
      </c>
      <c s="94" t="s">
        <v>2683</v>
      </c>
      <c s="319"/>
      <c s="319"/>
      <c s="295"/>
    </row>
    <row customHeight="1" ht="17.25">
      <c s="81">
        <v>103060118</v>
      </c>
      <c s="55" t="s">
        <v>2684</v>
      </c>
      <c s="319"/>
      <c s="319"/>
      <c s="295"/>
      <c s="73">
        <v>2230202</v>
      </c>
      <c s="94" t="s">
        <v>2685</v>
      </c>
      <c s="319"/>
      <c s="319"/>
      <c s="295"/>
    </row>
    <row customHeight="1" ht="17.25">
      <c s="81">
        <v>103060119</v>
      </c>
      <c s="55" t="s">
        <v>2686</v>
      </c>
      <c s="319"/>
      <c s="319"/>
      <c s="295"/>
      <c s="73">
        <v>2230203</v>
      </c>
      <c s="94" t="s">
        <v>2687</v>
      </c>
      <c s="319"/>
      <c s="319"/>
      <c s="295"/>
    </row>
    <row customHeight="1" ht="17.25">
      <c s="81">
        <v>103060120</v>
      </c>
      <c s="55" t="s">
        <v>2688</v>
      </c>
      <c s="319"/>
      <c s="319"/>
      <c s="295"/>
      <c s="73">
        <v>2230204</v>
      </c>
      <c s="94" t="s">
        <v>2689</v>
      </c>
      <c s="319"/>
      <c s="319"/>
      <c s="295"/>
    </row>
    <row customHeight="1" ht="17.25">
      <c s="81">
        <v>103060121</v>
      </c>
      <c s="55" t="s">
        <v>2690</v>
      </c>
      <c s="319"/>
      <c s="319"/>
      <c s="295"/>
      <c s="73">
        <v>2230205</v>
      </c>
      <c s="94" t="s">
        <v>2691</v>
      </c>
      <c s="319"/>
      <c s="319"/>
      <c s="295"/>
    </row>
    <row customHeight="1" ht="17.25">
      <c s="81">
        <v>103060122</v>
      </c>
      <c s="55" t="s">
        <v>2692</v>
      </c>
      <c s="319"/>
      <c s="319"/>
      <c s="295"/>
      <c s="73">
        <v>2230206</v>
      </c>
      <c s="94" t="s">
        <v>2693</v>
      </c>
      <c s="319"/>
      <c s="319"/>
      <c s="295"/>
    </row>
    <row customHeight="1" ht="17.25">
      <c s="81">
        <v>103060123</v>
      </c>
      <c s="55" t="s">
        <v>2694</v>
      </c>
      <c s="319"/>
      <c s="319"/>
      <c s="295"/>
      <c s="73">
        <v>2230207</v>
      </c>
      <c s="94" t="s">
        <v>2695</v>
      </c>
      <c s="319"/>
      <c s="319"/>
      <c s="295"/>
    </row>
    <row customHeight="1" ht="17.25">
      <c s="81">
        <v>103060124</v>
      </c>
      <c s="55" t="s">
        <v>2696</v>
      </c>
      <c s="319"/>
      <c s="319"/>
      <c s="295"/>
      <c s="73">
        <v>2230299</v>
      </c>
      <c s="94" t="s">
        <v>2697</v>
      </c>
      <c s="319"/>
      <c s="319"/>
      <c s="295"/>
    </row>
    <row customHeight="1" ht="17.25">
      <c s="81">
        <v>103060125</v>
      </c>
      <c s="55" t="s">
        <v>2698</v>
      </c>
      <c s="319"/>
      <c s="319"/>
      <c s="295"/>
      <c s="73">
        <v>22303</v>
      </c>
      <c s="130" t="s">
        <v>2699</v>
      </c>
      <c s="291">
        <f>H30</f>
        <v>0</v>
      </c>
      <c s="291">
        <f>I30</f>
        <v>0</v>
      </c>
      <c s="291">
        <f>J30</f>
        <v>0</v>
      </c>
    </row>
    <row customHeight="1" ht="17.25">
      <c s="81">
        <v>103060126</v>
      </c>
      <c s="55" t="s">
        <v>2700</v>
      </c>
      <c s="319"/>
      <c s="319"/>
      <c s="295"/>
      <c s="73">
        <v>2230301</v>
      </c>
      <c s="94" t="s">
        <v>2701</v>
      </c>
      <c s="319"/>
      <c s="319"/>
      <c s="295"/>
    </row>
    <row customHeight="1" ht="17.25">
      <c s="81">
        <v>103060127</v>
      </c>
      <c s="55" t="s">
        <v>2702</v>
      </c>
      <c s="319"/>
      <c s="319"/>
      <c s="295"/>
      <c s="73">
        <v>22304</v>
      </c>
      <c s="140" t="s">
        <v>2703</v>
      </c>
      <c s="291">
        <f>H32+H33+H34</f>
        <v>0</v>
      </c>
      <c s="291">
        <f>I32+I33+I34</f>
        <v>0</v>
      </c>
      <c s="291">
        <f>J32+J33+J34</f>
        <v>0</v>
      </c>
    </row>
    <row customHeight="1" ht="17.25">
      <c s="81">
        <v>103060128</v>
      </c>
      <c s="55" t="s">
        <v>2704</v>
      </c>
      <c s="319"/>
      <c s="319"/>
      <c s="295"/>
      <c s="73">
        <v>2230401</v>
      </c>
      <c s="141" t="s">
        <v>2705</v>
      </c>
      <c s="319"/>
      <c s="319"/>
      <c s="295"/>
    </row>
    <row customHeight="1" ht="17.25">
      <c s="81">
        <v>103060129</v>
      </c>
      <c s="55" t="s">
        <v>2706</v>
      </c>
      <c s="319"/>
      <c s="319"/>
      <c s="295"/>
      <c s="73">
        <v>2230402</v>
      </c>
      <c s="141" t="s">
        <v>2707</v>
      </c>
      <c s="319"/>
      <c s="319"/>
      <c s="295"/>
    </row>
    <row customHeight="1" ht="17.25">
      <c s="81">
        <v>103060130</v>
      </c>
      <c s="55" t="s">
        <v>2708</v>
      </c>
      <c s="319"/>
      <c s="319"/>
      <c s="295"/>
      <c s="73">
        <v>2230499</v>
      </c>
      <c s="141" t="s">
        <v>2709</v>
      </c>
      <c s="319"/>
      <c s="319"/>
      <c s="295"/>
    </row>
    <row customHeight="1" ht="17.25">
      <c s="81">
        <v>103060131</v>
      </c>
      <c s="55" t="s">
        <v>2710</v>
      </c>
      <c s="319"/>
      <c s="319"/>
      <c s="295"/>
      <c s="73">
        <v>22399</v>
      </c>
      <c s="140" t="s">
        <v>2711</v>
      </c>
      <c s="291">
        <f>H36</f>
        <v>0</v>
      </c>
      <c s="291">
        <f>I36</f>
        <v>0</v>
      </c>
      <c s="291">
        <f>J36</f>
        <v>0</v>
      </c>
    </row>
    <row customHeight="1" ht="17.25">
      <c s="81">
        <v>103060132</v>
      </c>
      <c s="55" t="s">
        <v>2712</v>
      </c>
      <c s="319"/>
      <c s="319"/>
      <c s="295"/>
      <c s="73">
        <v>2239901</v>
      </c>
      <c s="141" t="s">
        <v>2713</v>
      </c>
      <c s="319"/>
      <c s="319"/>
      <c s="295"/>
    </row>
    <row customHeight="1" ht="17.25">
      <c s="81">
        <v>103060133</v>
      </c>
      <c s="55" t="s">
        <v>2714</v>
      </c>
      <c s="319"/>
      <c s="319"/>
      <c s="295"/>
      <c s="73"/>
      <c s="94"/>
      <c s="116"/>
      <c s="116"/>
      <c s="116"/>
    </row>
    <row customHeight="1" ht="17.25">
      <c s="81">
        <v>103060134</v>
      </c>
      <c s="55" t="s">
        <v>866</v>
      </c>
      <c s="319"/>
      <c s="319"/>
      <c s="295"/>
      <c s="73"/>
      <c s="141"/>
      <c s="116"/>
      <c s="116"/>
      <c s="116"/>
    </row>
    <row customHeight="1" ht="17.25">
      <c s="81">
        <v>103060198</v>
      </c>
      <c s="55" t="s">
        <v>2715</v>
      </c>
      <c s="319"/>
      <c s="319"/>
      <c s="295"/>
      <c s="73"/>
      <c s="141"/>
      <c s="116"/>
      <c s="116"/>
      <c s="116"/>
    </row>
    <row customHeight="1" ht="17.25">
      <c s="81">
        <v>1030602</v>
      </c>
      <c s="95" t="s">
        <v>868</v>
      </c>
      <c s="291">
        <f>SUM(C41:C44)</f>
        <v>0</v>
      </c>
      <c s="291">
        <f>SUM(D41:D44)</f>
        <v>0</v>
      </c>
      <c s="291">
        <f>SUM(E41:E44)</f>
        <v>0</v>
      </c>
      <c s="73"/>
      <c s="141"/>
      <c s="116"/>
      <c s="116"/>
      <c s="116"/>
    </row>
    <row customHeight="1" ht="17.25">
      <c s="81">
        <v>103060202</v>
      </c>
      <c s="55" t="s">
        <v>2716</v>
      </c>
      <c s="319"/>
      <c s="319"/>
      <c s="295"/>
      <c s="73"/>
      <c s="141"/>
      <c s="116"/>
      <c s="116"/>
      <c s="116"/>
    </row>
    <row customHeight="1" ht="17.25">
      <c s="81">
        <v>103060203</v>
      </c>
      <c s="55" t="s">
        <v>2717</v>
      </c>
      <c s="319"/>
      <c s="319"/>
      <c s="295"/>
      <c s="73"/>
      <c s="140"/>
      <c s="116"/>
      <c s="116"/>
      <c s="116"/>
    </row>
    <row customHeight="1" ht="17.25">
      <c s="81">
        <v>103060204</v>
      </c>
      <c s="55" t="s">
        <v>2718</v>
      </c>
      <c s="319"/>
      <c s="319"/>
      <c s="295"/>
      <c s="73"/>
      <c s="141"/>
      <c s="116"/>
      <c s="116"/>
      <c s="116"/>
    </row>
    <row customHeight="1" ht="17.25">
      <c s="81">
        <v>103060298</v>
      </c>
      <c s="55" t="s">
        <v>2719</v>
      </c>
      <c s="319"/>
      <c s="319"/>
      <c s="295"/>
      <c s="73"/>
      <c s="141"/>
      <c s="116"/>
      <c s="116"/>
      <c s="116"/>
    </row>
    <row customHeight="1" ht="17.25">
      <c s="81">
        <v>1030603</v>
      </c>
      <c s="95" t="s">
        <v>871</v>
      </c>
      <c s="291">
        <f>SUM(C46:C50)</f>
        <v>0</v>
      </c>
      <c s="291">
        <f>SUM(D46:D50)</f>
        <v>0</v>
      </c>
      <c s="291">
        <f>SUM(E46:E50)</f>
        <v>0</v>
      </c>
      <c s="73"/>
      <c s="141"/>
      <c s="116"/>
      <c s="116"/>
      <c s="116"/>
    </row>
    <row customHeight="1" ht="17.25">
      <c s="81">
        <v>103060301</v>
      </c>
      <c s="55" t="s">
        <v>2720</v>
      </c>
      <c s="319"/>
      <c s="319"/>
      <c s="295"/>
      <c s="73"/>
      <c s="141"/>
      <c s="116"/>
      <c s="116"/>
      <c s="116"/>
    </row>
    <row customHeight="1" ht="17.25">
      <c s="81">
        <v>103060304</v>
      </c>
      <c s="55" t="s">
        <v>2721</v>
      </c>
      <c s="319"/>
      <c s="319"/>
      <c s="295"/>
      <c s="73"/>
      <c s="141"/>
      <c s="116"/>
      <c s="116"/>
      <c s="116"/>
    </row>
    <row customHeight="1" ht="17.25">
      <c s="81">
        <v>103060305</v>
      </c>
      <c s="55" t="s">
        <v>2722</v>
      </c>
      <c s="319"/>
      <c s="319"/>
      <c s="295"/>
      <c s="73"/>
      <c s="94"/>
      <c s="116"/>
      <c s="116"/>
      <c s="116"/>
    </row>
    <row customHeight="1" ht="17.25">
      <c s="81">
        <v>103060307</v>
      </c>
      <c s="55" t="s">
        <v>2723</v>
      </c>
      <c s="319"/>
      <c s="319"/>
      <c s="295"/>
      <c s="73"/>
      <c s="141"/>
      <c s="116"/>
      <c s="116"/>
      <c s="116"/>
    </row>
    <row customHeight="1" ht="17.25">
      <c s="81">
        <v>103060398</v>
      </c>
      <c s="55" t="s">
        <v>2724</v>
      </c>
      <c s="319"/>
      <c s="319"/>
      <c s="295"/>
      <c s="73"/>
      <c s="141"/>
      <c s="116"/>
      <c s="116"/>
      <c s="116"/>
    </row>
    <row customHeight="1" ht="17.25">
      <c s="81">
        <v>1030604</v>
      </c>
      <c s="95" t="s">
        <v>873</v>
      </c>
      <c s="291">
        <f>SUM(C52:C54)</f>
        <v>0</v>
      </c>
      <c s="291">
        <f>SUM(D52:D54)</f>
        <v>0</v>
      </c>
      <c s="291">
        <f>SUM(E52:E54)</f>
        <v>0</v>
      </c>
      <c s="73"/>
      <c s="141"/>
      <c s="116"/>
      <c s="116"/>
      <c s="116"/>
    </row>
    <row customHeight="1" ht="17.25">
      <c s="81">
        <v>103060401</v>
      </c>
      <c s="55" t="s">
        <v>2725</v>
      </c>
      <c s="319"/>
      <c s="319"/>
      <c s="295"/>
      <c s="73"/>
      <c s="141"/>
      <c s="116"/>
      <c s="116"/>
      <c s="116"/>
    </row>
    <row customHeight="1" ht="17.25">
      <c s="81">
        <v>103060402</v>
      </c>
      <c s="55" t="s">
        <v>2726</v>
      </c>
      <c s="319"/>
      <c s="319"/>
      <c s="295"/>
      <c s="73"/>
      <c s="140"/>
      <c s="116"/>
      <c s="116"/>
      <c s="116"/>
    </row>
    <row customHeight="1" ht="17.25">
      <c s="81">
        <v>103060498</v>
      </c>
      <c s="55" t="s">
        <v>2727</v>
      </c>
      <c s="319"/>
      <c s="319"/>
      <c s="295"/>
      <c s="73"/>
      <c s="141"/>
      <c s="116"/>
      <c s="116"/>
      <c s="116"/>
    </row>
    <row customHeight="1" ht="17.25">
      <c s="81">
        <v>1030698</v>
      </c>
      <c s="95" t="s">
        <v>2728</v>
      </c>
      <c s="319"/>
      <c s="319"/>
      <c s="295"/>
      <c s="73"/>
      <c s="141"/>
      <c s="116"/>
      <c s="116"/>
      <c s="116"/>
    </row>
  </sheetData>
  <sheetProtection autoFilter="0" sort="1" allowResizeRows="1" allowResizeColumns="1" objects="1" allowDragInsertRows="1" allowDragInsertColumns="1" insertRows="1" insertColumns="1" deleteRows="1" deleteColumns="1"/>
  <mergeCells count="3">
    <mergeCell ref="A1:J1"/>
    <mergeCell ref="A2:J2"/>
    <mergeCell ref="A3:J3"/>
  </mergeCells>
  <dataValidations count="1">
    <dataValidation type="decimal" allowBlank="1" showInputMessage="1" showErrorMessage="1" sqref="C5:E55 H5:J36">
      <formula1>-99999999999999</formula1>
      <formula2>99999999999999</formula2>
    </dataValidation>
  </dataValidations>
  <printOptions gridLines="1" horizontalCentered="1" verticalCentered="1"/>
  <pageMargins left="3.00" right="2.00" top="1.00" bottom="1.00" header="0.00" footer="0.00"/>
  <pageSetup scale="55" pageOrder="downThenOver" orientation="landscape" blackAndWhite="1"/>
  <headerFooter>
    <oddHeader>&amp;L&amp;C@$&amp;R</oddHeader>
    <oddFooter>&amp;L&amp;C@&amp;- &amp;P&amp;-$&amp;R</oddFooter>
    <evenHeader>&amp;L&amp;C@$&amp;R</evenHeader>
    <evenFooter>&amp;L&amp;C@&amp;- &amp;P&amp;-$&amp;R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9ED14-8893-F208-CF09-76DB432BB728}" mc:Ignorable="x14ac">
  <dimension ref="A1:D10"/>
  <sheetViews>
    <sheetView defaultGridColor="0" colorId="8" topLeftCell="A1" showGridLines="0" workbookViewId="0" showZeros="0">
      <selection activeCell="A1" sqref="A1:D1"/>
    </sheetView>
  </sheetViews>
  <sheetFormatPr defaultColWidth="9.125" customHeight="1" defaultRowHeight="12.75"/>
  <cols>
    <col min="1" max="1" style="254" width="34.25390625" customWidth="1"/>
    <col min="2" max="2" style="254" width="26.00390625" customWidth="1"/>
    <col min="3" max="3" style="254" width="35.25390625" customWidth="1"/>
    <col min="4" max="4" style="254" width="26.00390625" customWidth="1"/>
  </cols>
  <sheetData>
    <row customHeight="1" ht="33.75">
      <c s="286" t="str">
        <f>'##BASEINFO'!$B$2&amp;"度"&amp;'##BASEINFO'!$B$7&amp;"国有资本经营转移性收支决算录入表"</f>
        <v>2016年度芷江侗族自治县国有资本经营转移性收支决算录入表</v>
      </c>
      <c s="68"/>
      <c s="68"/>
      <c s="68"/>
    </row>
    <row customHeight="1" ht="17.25">
      <c s="67" t="s">
        <v>166</v>
      </c>
      <c s="67"/>
      <c s="67"/>
      <c s="67"/>
    </row>
    <row customHeight="1" ht="17.25">
      <c s="67" t="s">
        <v>178</v>
      </c>
      <c s="67"/>
      <c s="67"/>
      <c s="67"/>
    </row>
    <row customHeight="1" ht="17.25">
      <c s="72" t="s">
        <v>2067</v>
      </c>
      <c s="72" t="s">
        <v>181</v>
      </c>
      <c s="72" t="s">
        <v>2067</v>
      </c>
      <c s="72" t="s">
        <v>181</v>
      </c>
    </row>
    <row customHeight="1" ht="17.25">
      <c s="73" t="s">
        <v>2655</v>
      </c>
      <c s="291">
        <f>'L10'!E5</f>
        <v>0</v>
      </c>
      <c s="73" t="s">
        <v>2656</v>
      </c>
      <c s="291">
        <f>'L10'!J5</f>
        <v>0</v>
      </c>
    </row>
    <row customHeight="1" ht="17.25">
      <c s="73" t="s">
        <v>2729</v>
      </c>
      <c s="319"/>
      <c s="73" t="s">
        <v>2730</v>
      </c>
      <c s="319"/>
    </row>
    <row customHeight="1" ht="17.25">
      <c s="55" t="s">
        <v>2731</v>
      </c>
      <c s="295"/>
      <c s="55" t="s">
        <v>2732</v>
      </c>
      <c s="295"/>
    </row>
    <row customHeight="1" ht="17.25">
      <c s="73" t="s">
        <v>2733</v>
      </c>
      <c s="319"/>
      <c s="73" t="s">
        <v>2734</v>
      </c>
      <c s="319"/>
    </row>
    <row customHeight="1" ht="17.25">
      <c s="73"/>
      <c s="114"/>
      <c s="55" t="s">
        <v>2735</v>
      </c>
      <c s="291">
        <f>B10-D5-D6-D7-D8</f>
        <v>0</v>
      </c>
    </row>
    <row customHeight="1" ht="17.25">
      <c s="72" t="s">
        <v>2205</v>
      </c>
      <c s="291">
        <f>B5+B6+B7+B8</f>
        <v>0</v>
      </c>
      <c s="72" t="s">
        <v>2206</v>
      </c>
      <c s="291">
        <f>D5+D6+D7+D8+D9</f>
        <v>0</v>
      </c>
    </row>
  </sheetData>
  <sheetProtection autoFilter="0" sort="1" allowResizeRows="1" allowResizeColumns="1" objects="1" allowDragInsertRows="1" allowDragInsertColumns="1" insertRows="1" insertColumns="1" deleteRows="1" deleteColumns="1"/>
  <mergeCells count="3">
    <mergeCell ref="A3:D3"/>
    <mergeCell ref="A2:D2"/>
    <mergeCell ref="A1:D1"/>
  </mergeCells>
  <dataValidations count="1">
    <dataValidation type="decimal" allowBlank="1" showInputMessage="1" showErrorMessage="1" sqref="B5:B8 D5:D10 B10">
      <formula1>-99999999999999</formula1>
      <formula2>99999999999999</formula2>
    </dataValidation>
  </dataValidations>
  <printOptions gridLines="1" horizontalCentered="1"/>
  <pageMargins left="3.00" right="2.00" top="1.00" bottom="1.00" header="0.00" footer="0.00"/>
  <pageSetup scale="90" pageOrder="downThenOver" orientation="landscape" blackAndWhite="1"/>
  <headerFooter>
    <oddHeader>&amp;L&amp;C@$&amp;R</oddHeader>
    <oddFooter>&amp;L&amp;C@&amp;- &amp;P&amp;-$&amp;R</oddFooter>
    <evenHeader>&amp;L&amp;C@$&amp;R</evenHeader>
    <evenFooter>&amp;L&amp;C@&amp;- &amp;P&amp;-$&amp;R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2A7E8-3A69-A165-0808-6E092AEBA56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54" width="21.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2736</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horizontalCentered="1" vertic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91B08-CD34-CD48-7328-BECFDDB8C2C8}" mc:Ignorable="x14ac">
  <dimension ref="A1:J16"/>
  <sheetViews>
    <sheetView defaultGridColor="0" colorId="8" topLeftCell="A1" showGridLines="0" workbookViewId="0" showZeros="0">
      <selection activeCell="J11" sqref="J11"/>
    </sheetView>
  </sheetViews>
  <sheetFormatPr defaultColWidth="9.125" customHeight="1" defaultRowHeight="12.75"/>
  <cols>
    <col min="1" max="1" style="254" width="30.00390625" customWidth="1"/>
    <col min="2" max="10" style="254" width="11.875" customWidth="1"/>
  </cols>
  <sheetData>
    <row customHeight="1" ht="33.75">
      <c s="286" t="str">
        <f>'##BASEINFO'!$B$2&amp;"度"&amp;'##BASEINFO'!$B$7&amp;"社会保险基金收支决算录入表"</f>
        <v>2016年度芷江侗族自治县社会保险基金收支决算录入表</v>
      </c>
      <c s="68"/>
      <c s="68"/>
      <c s="68"/>
      <c s="68"/>
      <c s="68"/>
      <c s="68"/>
      <c s="68"/>
      <c s="68"/>
      <c s="68"/>
    </row>
    <row customHeight="1" ht="17.25">
      <c s="67" t="s">
        <v>167</v>
      </c>
      <c s="67"/>
      <c s="67"/>
      <c s="67"/>
      <c s="67"/>
      <c s="67"/>
      <c s="67"/>
      <c s="67"/>
      <c s="67"/>
      <c s="67"/>
    </row>
    <row customHeight="1" ht="17.25">
      <c s="67" t="s">
        <v>178</v>
      </c>
      <c s="67"/>
      <c s="67"/>
      <c s="67"/>
      <c s="67"/>
      <c s="67"/>
      <c s="67"/>
      <c s="67"/>
      <c s="67"/>
      <c s="67"/>
    </row>
    <row customHeight="1" ht="34.5">
      <c s="56" t="s">
        <v>2275</v>
      </c>
      <c s="56" t="s">
        <v>2737</v>
      </c>
      <c s="206" t="s">
        <v>2738</v>
      </c>
      <c s="179" t="s">
        <v>2739</v>
      </c>
      <c s="179" t="s">
        <v>2740</v>
      </c>
      <c s="179" t="s">
        <v>2741</v>
      </c>
      <c s="179" t="s">
        <v>2742</v>
      </c>
      <c s="179" t="s">
        <v>2743</v>
      </c>
      <c s="179" t="s">
        <v>2744</v>
      </c>
      <c s="179" t="s">
        <v>2745</v>
      </c>
    </row>
    <row customHeight="1" ht="17.25">
      <c s="95" t="s">
        <v>2746</v>
      </c>
      <c s="379">
        <f>SUM(C5:J5)</f>
        <v>52029</v>
      </c>
      <c s="319">
        <v>18758</v>
      </c>
      <c s="319">
        <v>7359</v>
      </c>
      <c s="319" t="s">
        <v>56</v>
      </c>
      <c s="319">
        <v>6099</v>
      </c>
      <c s="319">
        <v>16669</v>
      </c>
      <c s="319">
        <v>2035</v>
      </c>
      <c s="319">
        <v>837</v>
      </c>
      <c s="319">
        <v>272</v>
      </c>
    </row>
    <row customHeight="1" ht="17.25">
      <c s="55" t="s">
        <v>2747</v>
      </c>
      <c s="291">
        <f>SUM(C6:J6)</f>
        <v>22004</v>
      </c>
      <c s="319">
        <v>9425</v>
      </c>
      <c s="319">
        <v>1377</v>
      </c>
      <c s="319"/>
      <c s="319">
        <v>5519</v>
      </c>
      <c s="319">
        <v>3553</v>
      </c>
      <c s="319">
        <v>1030</v>
      </c>
      <c s="319">
        <v>830</v>
      </c>
      <c s="319">
        <v>270</v>
      </c>
    </row>
    <row customHeight="1" ht="17.25">
      <c s="55" t="s">
        <v>2748</v>
      </c>
      <c s="291">
        <f>SUM(C7:J7)</f>
        <v>124</v>
      </c>
      <c s="319">
        <v>38</v>
      </c>
      <c s="319">
        <v>6</v>
      </c>
      <c s="319"/>
      <c s="319">
        <v>59</v>
      </c>
      <c s="319">
        <v>14</v>
      </c>
      <c s="319">
        <v>1</v>
      </c>
      <c s="319">
        <v>4</v>
      </c>
      <c s="319">
        <v>2</v>
      </c>
    </row>
    <row customHeight="1" ht="17.25">
      <c s="55" t="s">
        <v>2749</v>
      </c>
      <c s="291">
        <f>SUM(C8:J8)</f>
        <v>22123</v>
      </c>
      <c s="319">
        <v>3031</v>
      </c>
      <c s="319">
        <v>5976</v>
      </c>
      <c s="319"/>
      <c s="319"/>
      <c s="319">
        <v>13102</v>
      </c>
      <c s="319">
        <v>14</v>
      </c>
      <c s="319"/>
      <c s="319"/>
    </row>
    <row customHeight="1" ht="17.25">
      <c s="55" t="s">
        <v>2750</v>
      </c>
      <c s="291">
        <f>SUM(C9:J9)</f>
        <v>3860</v>
      </c>
      <c s="319">
        <v>3339</v>
      </c>
      <c s="319"/>
      <c s="319"/>
      <c s="319">
        <v>521</v>
      </c>
      <c s="319"/>
      <c s="319"/>
      <c s="319"/>
      <c s="319"/>
    </row>
    <row customHeight="1" ht="17.25">
      <c s="55" t="s">
        <v>2751</v>
      </c>
      <c s="291">
        <f>SUM(C10:J10)</f>
        <v>3</v>
      </c>
      <c s="319"/>
      <c s="319"/>
      <c s="319"/>
      <c s="319"/>
      <c s="319"/>
      <c s="319"/>
      <c s="319">
        <v>3</v>
      </c>
      <c s="319"/>
    </row>
    <row customHeight="1" ht="17.25">
      <c s="95" t="s">
        <v>2752</v>
      </c>
      <c s="291">
        <f>SUM(C11:J11)</f>
        <v>44854</v>
      </c>
      <c s="319">
        <v>17247</v>
      </c>
      <c s="319">
        <v>5733</v>
      </c>
      <c s="319" t="s">
        <v>56</v>
      </c>
      <c s="319">
        <v>4377</v>
      </c>
      <c s="319">
        <v>15336</v>
      </c>
      <c s="319">
        <v>1760</v>
      </c>
      <c s="319">
        <v>338</v>
      </c>
      <c s="319">
        <v>63</v>
      </c>
    </row>
    <row customHeight="1" ht="17.25">
      <c s="55" t="s">
        <v>2753</v>
      </c>
      <c s="291">
        <f>SUM(C12:J12)</f>
        <v>43122</v>
      </c>
      <c s="319">
        <v>17184</v>
      </c>
      <c s="319">
        <v>5733</v>
      </c>
      <c s="319"/>
      <c s="319">
        <v>4377</v>
      </c>
      <c s="319">
        <v>14815</v>
      </c>
      <c s="319">
        <v>659</v>
      </c>
      <c s="319">
        <v>291</v>
      </c>
      <c s="319">
        <v>63</v>
      </c>
    </row>
    <row customHeight="1" ht="17.25">
      <c s="55" t="s">
        <v>2754</v>
      </c>
      <c s="291">
        <f>SUM(C13:J13)</f>
        <v>69</v>
      </c>
      <c s="319">
        <v>63</v>
      </c>
      <c s="319"/>
      <c s="319"/>
      <c s="319"/>
      <c s="319"/>
      <c s="319">
        <v>6</v>
      </c>
      <c s="319"/>
      <c s="319"/>
    </row>
    <row customHeight="1" ht="17.25">
      <c s="55" t="s">
        <v>2755</v>
      </c>
      <c s="291">
        <f>SUM(C14:J14)</f>
        <v>0</v>
      </c>
      <c s="319"/>
      <c s="319"/>
      <c s="319"/>
      <c s="319"/>
      <c s="319"/>
      <c s="319"/>
      <c s="319"/>
      <c s="319"/>
    </row>
    <row customHeight="1" ht="17.25">
      <c s="95" t="s">
        <v>2756</v>
      </c>
      <c s="291">
        <f>SUM(C15:J15)</f>
        <v>7175</v>
      </c>
      <c s="291">
        <f>SUM(C5)-SUM(C11)</f>
        <v>1511</v>
      </c>
      <c s="291">
        <f>SUM(D5)-SUM(D11)</f>
        <v>1626</v>
      </c>
      <c s="291">
        <f>SUM(E5)-SUM(E11)</f>
        <v>0</v>
      </c>
      <c s="291">
        <f>SUM(F5)-SUM(F11)</f>
        <v>1722</v>
      </c>
      <c s="291">
        <f>SUM(G5)-SUM(G11)</f>
        <v>1333</v>
      </c>
      <c s="291">
        <f>SUM(H5)-SUM(H11)</f>
        <v>275</v>
      </c>
      <c s="291">
        <f>SUM(I5)-SUM(I11)</f>
        <v>499</v>
      </c>
      <c s="291">
        <f>SUM(J5)-SUM(J11)</f>
        <v>209</v>
      </c>
    </row>
    <row customHeight="1" ht="17.25">
      <c s="96" t="s">
        <v>2757</v>
      </c>
      <c s="291">
        <f>SUM(C16:J16)</f>
        <v>33498</v>
      </c>
      <c s="319">
        <v>4899</v>
      </c>
      <c s="319">
        <v>14218</v>
      </c>
      <c s="319"/>
      <c s="319">
        <v>4803</v>
      </c>
      <c s="319">
        <v>6164</v>
      </c>
      <c s="319">
        <v>307</v>
      </c>
      <c s="319">
        <v>1931</v>
      </c>
      <c s="319">
        <v>1176</v>
      </c>
    </row>
  </sheetData>
  <sheetProtection autoFilter="0" sort="1" allowResizeRows="1" allowResizeColumns="1" objects="1" allowDragInsertRows="1" allowDragInsertColumns="1" insertRows="1" insertColumns="1" deleteRows="1" deleteColumns="1"/>
  <mergeCells count="3">
    <mergeCell ref="A1:J1"/>
    <mergeCell ref="A2:J2"/>
    <mergeCell ref="A3:J3"/>
  </mergeCells>
  <dataValidations count="1">
    <dataValidation type="decimal" allowBlank="1" showInputMessage="1" showErrorMessage="1" sqref="B5:J16">
      <formula1>-99999999999999</formula1>
      <formula2>99999999999999</formula2>
    </dataValidation>
  </dataValidations>
  <printOptions gridLines="1" horizontalCentered="1"/>
  <pageMargins left="3.00" right="2.00" top="1.00" bottom="1.00" header="0.00" footer="0.00"/>
  <pageSetup scale="90" pageOrder="downThenOver" orientation="landscape" blackAndWhite="1"/>
  <headerFooter>
    <oddHeader>&amp;L&amp;C@$&amp;R</oddHeader>
    <oddFooter>&amp;L&amp;C@&amp;- &amp;P&amp;-$&amp;R</oddFooter>
    <evenHeader>&amp;L&amp;C@$&amp;R</evenHeader>
    <evenFooter>&amp;L&amp;C@&amp;- &amp;P&amp;-$&amp;R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B54E6-0838-E3E8-47F8-517B2B963273}" mc:Ignorable="x14ac">
  <dimension ref="A1:D193"/>
  <sheetViews>
    <sheetView defaultGridColor="0" colorId="8" topLeftCell="A1" showGridLines="0" workbookViewId="0" tabSelected="1" showZeros="0">
      <selection activeCell="A1" sqref="A1:D1"/>
    </sheetView>
  </sheetViews>
  <sheetFormatPr defaultColWidth="12.125" customHeight="1" defaultRowHeight="15.5475"/>
  <cols>
    <col min="1" max="1" style="254" width="12.00390625" customWidth="1"/>
    <col min="2" max="2" style="254" width="20.50390625" customWidth="1"/>
    <col min="3" max="3" style="254" width="54.875" customWidth="1"/>
    <col min="4" max="4" style="254" width="22.875" customWidth="1"/>
  </cols>
  <sheetData>
    <row customHeight="1" ht="33.75">
      <c s="238" t="str">
        <f>'##BASEINFO'!$B$2&amp;"度"</f>
        <v>2016年度</v>
      </c>
      <c s="63"/>
      <c s="63"/>
      <c s="63"/>
    </row>
    <row customHeight="1" ht="33.75">
      <c s="238" t="str">
        <f>'##BASEINFO'!$B$7&amp;"基础信息表"</f>
        <v>芷江侗族自治县基础信息表</v>
      </c>
      <c s="63"/>
      <c s="63"/>
      <c s="63"/>
    </row>
    <row customHeight="1" ht="15">
      <c s="52"/>
      <c s="52"/>
      <c s="52"/>
      <c s="52"/>
    </row>
    <row customHeight="1" ht="15">
      <c s="52"/>
      <c s="52"/>
      <c s="53"/>
      <c s="52"/>
    </row>
    <row customHeight="1" ht="15">
      <c s="52"/>
      <c s="54" t="s">
        <v>112</v>
      </c>
      <c s="243" t="s">
        <v>113</v>
      </c>
      <c s="52"/>
    </row>
    <row customHeight="1" ht="15">
      <c s="52"/>
      <c s="54" t="s">
        <v>114</v>
      </c>
      <c s="244" t="s">
        <v>115</v>
      </c>
      <c s="52"/>
    </row>
    <row customHeight="1" ht="15">
      <c s="52"/>
      <c s="54" t="s">
        <v>116</v>
      </c>
      <c s="245" t="s">
        <v>117</v>
      </c>
      <c s="52"/>
    </row>
    <row customHeight="1" ht="15">
      <c s="52"/>
      <c s="54" t="s">
        <v>118</v>
      </c>
      <c s="246" t="s">
        <v>119</v>
      </c>
      <c s="52"/>
    </row>
    <row customHeight="1" ht="15">
      <c s="52"/>
      <c s="54" t="s">
        <v>120</v>
      </c>
      <c s="247" t="s">
        <v>121</v>
      </c>
      <c s="52"/>
    </row>
    <row customHeight="1" ht="15">
      <c s="52"/>
      <c s="54" t="s">
        <v>122</v>
      </c>
      <c s="243" t="s">
        <v>123</v>
      </c>
      <c s="52"/>
    </row>
    <row customHeight="1" ht="15">
      <c s="52"/>
      <c s="54" t="s">
        <v>124</v>
      </c>
      <c s="248" t="s">
        <v>125</v>
      </c>
      <c s="52"/>
    </row>
    <row customHeight="1" ht="15">
      <c s="52"/>
      <c s="54" t="s">
        <v>126</v>
      </c>
      <c s="244" t="s">
        <v>127</v>
      </c>
      <c s="52"/>
    </row>
    <row customHeight="1" ht="15">
      <c s="52"/>
      <c s="54" t="s">
        <v>128</v>
      </c>
      <c s="244" t="s">
        <v>129</v>
      </c>
      <c s="52"/>
    </row>
    <row customHeight="1" ht="15">
      <c s="52"/>
      <c s="54" t="s">
        <v>130</v>
      </c>
      <c s="244" t="s">
        <v>131</v>
      </c>
      <c s="52"/>
    </row>
    <row customHeight="1" ht="15">
      <c s="52"/>
      <c s="54" t="s">
        <v>132</v>
      </c>
      <c s="245" t="s">
        <v>133</v>
      </c>
      <c s="52"/>
    </row>
    <row customHeight="1" ht="15">
      <c s="52"/>
      <c s="54" t="s">
        <v>134</v>
      </c>
      <c s="246" t="s">
        <v>133</v>
      </c>
      <c s="52"/>
    </row>
    <row customHeight="1" ht="15">
      <c s="52"/>
      <c s="54" t="s">
        <v>135</v>
      </c>
      <c s="245" t="s">
        <v>136</v>
      </c>
      <c s="52"/>
    </row>
    <row customHeight="1" ht="15">
      <c s="52"/>
      <c s="54" t="s">
        <v>137</v>
      </c>
      <c s="243" t="s">
        <v>138</v>
      </c>
      <c s="52"/>
    </row>
    <row customHeight="1" ht="15">
      <c s="52"/>
      <c s="54" t="s">
        <v>139</v>
      </c>
      <c s="246" t="s">
        <v>140</v>
      </c>
      <c s="52"/>
    </row>
    <row customHeight="1" ht="15.75">
      <c s="52"/>
      <c s="54" t="s">
        <v>141</v>
      </c>
      <c s="249" t="s">
        <v>140</v>
      </c>
      <c s="52"/>
    </row>
    <row customHeight="1" ht="15">
      <c s="52"/>
      <c s="54" t="s">
        <v>142</v>
      </c>
      <c s="246" t="s">
        <v>138</v>
      </c>
      <c s="52"/>
    </row>
    <row customHeight="1" ht="15.75">
      <c s="52"/>
      <c s="77" t="s">
        <v>143</v>
      </c>
      <c s="251" t="s">
        <v>144</v>
      </c>
      <c s="52" t="s">
        <v>145</v>
      </c>
    </row>
    <row customHeight="1" ht="15">
      <c s="52"/>
      <c s="54" t="s">
        <v>146</v>
      </c>
      <c s="243" t="s">
        <v>147</v>
      </c>
      <c s="52"/>
    </row>
    <row customHeight="1" ht="15">
      <c s="52"/>
      <c s="52"/>
      <c s="61"/>
      <c s="52"/>
    </row>
    <row customHeight="1" ht="15">
      <c s="52"/>
      <c s="52"/>
      <c s="52"/>
      <c s="52"/>
    </row>
    <row customHeight="1" ht="17.25">
      <c s="60"/>
      <c s="60"/>
      <c s="60"/>
      <c s="60"/>
    </row>
    <row r="193" customHeight="1" ht="303.75"/>
  </sheetData>
  <sheetProtection autoFilter="0" sort="1" allowResizeRows="1" allowResizeColumns="1" objects="1" allowDragInsertRows="1" allowDragInsertColumns="1" insertRows="1" insertColumns="1" deleteRows="1" deleteColumns="1"/>
  <mergeCells count="2">
    <mergeCell ref="A1:D1"/>
    <mergeCell ref="A2:D2"/>
  </mergeCells>
  <printOptions gridLines="1" verticalCentered="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85D77-7F94-B158-DFA2-E2E90E0B6478}" mc:Ignorable="x14ac">
  <dimension ref="A1:E45"/>
  <sheetViews>
    <sheetView defaultGridColor="0" colorId="8" topLeftCell="A1" showGridLines="0" workbookViewId="0" showZeros="0">
      <selection activeCell="A1" sqref="A1:E1"/>
    </sheetView>
  </sheetViews>
  <sheetFormatPr defaultColWidth="9.125" customHeight="1" defaultRowHeight="12.75"/>
  <cols>
    <col min="1" max="1" style="254" width="33.875" customWidth="1"/>
    <col min="2" max="2" style="254" width="18.50390625" customWidth="1"/>
    <col min="3" max="3" style="254" width="18.125" customWidth="1"/>
    <col min="4" max="4" style="254" width="18.625" customWidth="1"/>
    <col min="5" max="5" style="254" width="17.625" customWidth="1"/>
  </cols>
  <sheetData>
    <row customHeight="1" ht="33.75">
      <c s="286" t="str">
        <f>'##BASEINFO'!$B$2&amp;"度"&amp;'##BASEINFO'!$B$7&amp;"预算资金年终资产负债录入表"</f>
        <v>2016年度芷江侗族自治县预算资金年终资产负债录入表</v>
      </c>
      <c s="68"/>
      <c s="68"/>
      <c s="68"/>
      <c s="68"/>
    </row>
    <row customHeight="1" ht="17.25">
      <c s="67" t="s">
        <v>169</v>
      </c>
      <c s="67"/>
      <c s="67"/>
      <c s="67"/>
      <c s="67"/>
    </row>
    <row customHeight="1" ht="17.25">
      <c s="67" t="s">
        <v>178</v>
      </c>
      <c s="67"/>
      <c s="67"/>
      <c s="67"/>
      <c s="67"/>
    </row>
    <row customHeight="1" ht="17.25">
      <c s="69" t="s">
        <v>2758</v>
      </c>
      <c s="69" t="s">
        <v>2759</v>
      </c>
      <c s="69"/>
      <c s="69" t="s">
        <v>2760</v>
      </c>
      <c s="69"/>
    </row>
    <row customHeight="1" ht="17.25">
      <c s="85"/>
      <c s="82" t="s">
        <v>2737</v>
      </c>
      <c s="82" t="s">
        <v>2761</v>
      </c>
      <c s="82" t="s">
        <v>2737</v>
      </c>
      <c s="82" t="s">
        <v>2762</v>
      </c>
    </row>
    <row customHeight="1" ht="17.25">
      <c s="83" t="s">
        <v>2763</v>
      </c>
      <c s="291">
        <f>SUM(B7:B16,B18:B22)</f>
        <v>66770</v>
      </c>
      <c s="291">
        <f>SUM(C7:C16,C18:C22)</f>
        <v>66770</v>
      </c>
      <c s="291">
        <f>SUM(D7:D16,D18:D22)</f>
        <v>61773</v>
      </c>
      <c s="291">
        <f>SUM(E7:E16,E18:E22)</f>
        <v>61773</v>
      </c>
    </row>
    <row customHeight="1" ht="17.25">
      <c s="80" t="s">
        <v>2764</v>
      </c>
      <c s="295">
        <v>26054</v>
      </c>
      <c s="319">
        <v>26054</v>
      </c>
      <c s="295">
        <v>3453</v>
      </c>
      <c s="319">
        <v>3453</v>
      </c>
    </row>
    <row customHeight="1" ht="17.25">
      <c s="80" t="s">
        <v>2765</v>
      </c>
      <c s="295"/>
      <c s="319"/>
      <c s="295"/>
      <c s="319"/>
    </row>
    <row customHeight="1" ht="17.25">
      <c s="80" t="s">
        <v>2766</v>
      </c>
      <c s="295"/>
      <c s="319"/>
      <c s="295"/>
      <c s="319"/>
    </row>
    <row customHeight="1" ht="17.25">
      <c s="80" t="s">
        <v>2767</v>
      </c>
      <c s="295"/>
      <c s="319"/>
      <c s="295"/>
      <c s="319"/>
    </row>
    <row customHeight="1" ht="17.25">
      <c s="80" t="s">
        <v>2768</v>
      </c>
      <c s="295"/>
      <c s="319"/>
      <c s="295"/>
      <c s="319"/>
    </row>
    <row customHeight="1" ht="17.25">
      <c s="80" t="s">
        <v>2769</v>
      </c>
      <c s="319"/>
      <c s="319"/>
      <c s="319"/>
      <c s="319"/>
    </row>
    <row customHeight="1" ht="17.25">
      <c s="80" t="s">
        <v>2770</v>
      </c>
      <c s="319">
        <v>243</v>
      </c>
      <c s="319">
        <v>243</v>
      </c>
      <c s="319">
        <v>347</v>
      </c>
      <c s="319">
        <v>347</v>
      </c>
    </row>
    <row customHeight="1" ht="17.25">
      <c s="80" t="s">
        <v>2771</v>
      </c>
      <c s="319">
        <v>40473</v>
      </c>
      <c s="319">
        <v>40473</v>
      </c>
      <c s="319">
        <v>57973</v>
      </c>
      <c s="319">
        <v>57973</v>
      </c>
    </row>
    <row customHeight="1" ht="17.25">
      <c s="80" t="s">
        <v>2772</v>
      </c>
      <c s="319"/>
      <c s="319"/>
      <c s="319"/>
      <c s="319"/>
    </row>
    <row customHeight="1" ht="17.25">
      <c s="80" t="s">
        <v>2773</v>
      </c>
      <c s="319"/>
      <c s="319"/>
      <c s="319"/>
      <c s="319"/>
    </row>
    <row customHeight="1" ht="17.25">
      <c s="80" t="s">
        <v>2774</v>
      </c>
      <c s="319"/>
      <c s="319"/>
      <c s="319"/>
      <c s="319"/>
    </row>
    <row customHeight="1" ht="17.25">
      <c s="80" t="s">
        <v>2775</v>
      </c>
      <c s="319"/>
      <c s="319"/>
      <c s="319"/>
      <c s="319"/>
    </row>
    <row customHeight="1" ht="17.25">
      <c s="80" t="s">
        <v>2776</v>
      </c>
      <c s="319"/>
      <c s="319"/>
      <c s="319"/>
      <c s="319"/>
    </row>
    <row customHeight="1" ht="17.25">
      <c s="80" t="s">
        <v>2777</v>
      </c>
      <c s="319"/>
      <c s="319"/>
      <c s="319"/>
      <c s="319"/>
    </row>
    <row customHeight="1" ht="17.25">
      <c s="80" t="s">
        <v>2778</v>
      </c>
      <c s="295"/>
      <c s="319"/>
      <c s="295"/>
      <c s="319"/>
    </row>
    <row customHeight="1" ht="17.25">
      <c s="80" t="s">
        <v>2779</v>
      </c>
      <c s="295"/>
      <c s="319"/>
      <c s="295"/>
      <c s="319"/>
    </row>
    <row customHeight="1" ht="17.25">
      <c s="83" t="s">
        <v>2780</v>
      </c>
      <c s="291">
        <f>SUM(B24:B26,B29:B36)</f>
        <v>137178</v>
      </c>
      <c s="291">
        <f>SUM(C24:C26,C29:C36)</f>
        <v>137178</v>
      </c>
      <c s="291">
        <f>SUM(D24:D26,D29:D36)</f>
        <v>206863</v>
      </c>
      <c s="291">
        <f>SUM(E24:E26,E29:E36)</f>
        <v>206863</v>
      </c>
    </row>
    <row customHeight="1" ht="17.25">
      <c s="80" t="s">
        <v>2781</v>
      </c>
      <c s="319"/>
      <c s="319"/>
      <c s="319"/>
      <c s="319"/>
    </row>
    <row customHeight="1" ht="17.25">
      <c s="80" t="s">
        <v>2782</v>
      </c>
      <c s="295">
        <v>68659</v>
      </c>
      <c s="319">
        <v>68659</v>
      </c>
      <c s="295">
        <v>30009</v>
      </c>
      <c s="319">
        <v>30009</v>
      </c>
    </row>
    <row customHeight="1" ht="17.25">
      <c s="80" t="s">
        <v>2783</v>
      </c>
      <c s="319">
        <v>-2555</v>
      </c>
      <c s="319">
        <v>-2555</v>
      </c>
      <c s="319">
        <v>11041</v>
      </c>
      <c s="319">
        <v>11041</v>
      </c>
    </row>
    <row customHeight="1" ht="17.25">
      <c s="80" t="s">
        <v>2784</v>
      </c>
      <c s="319"/>
      <c s="319"/>
      <c s="319"/>
      <c s="319"/>
    </row>
    <row customHeight="1" ht="17.25">
      <c s="80" t="s">
        <v>2785</v>
      </c>
      <c s="319"/>
      <c s="319"/>
      <c s="319"/>
      <c s="319"/>
    </row>
    <row customHeight="1" ht="17.25">
      <c s="80" t="s">
        <v>2786</v>
      </c>
      <c s="319">
        <v>500</v>
      </c>
      <c s="319">
        <v>500</v>
      </c>
      <c s="319">
        <v>20564</v>
      </c>
      <c s="319">
        <v>20564</v>
      </c>
    </row>
    <row customHeight="1" ht="17.25">
      <c s="80" t="s">
        <v>2787</v>
      </c>
      <c s="319"/>
      <c s="319"/>
      <c s="319"/>
      <c s="319"/>
    </row>
    <row customHeight="1" ht="17.25">
      <c s="80" t="s">
        <v>2788</v>
      </c>
      <c s="319"/>
      <c s="319"/>
      <c s="319"/>
      <c s="319"/>
    </row>
    <row customHeight="1" ht="17.25">
      <c s="80" t="s">
        <v>2789</v>
      </c>
      <c s="319"/>
      <c s="319"/>
      <c s="319"/>
      <c s="319"/>
    </row>
    <row customHeight="1" ht="17.25">
      <c s="80" t="s">
        <v>2790</v>
      </c>
      <c s="319">
        <v>70574</v>
      </c>
      <c s="319">
        <v>70574</v>
      </c>
      <c s="319">
        <v>145249</v>
      </c>
      <c s="319">
        <v>145249</v>
      </c>
    </row>
    <row customHeight="1" ht="17.25">
      <c s="80" t="s">
        <v>2791</v>
      </c>
      <c s="319"/>
      <c s="319"/>
      <c s="319"/>
      <c s="319"/>
    </row>
    <row customHeight="1" ht="17.25">
      <c s="80" t="s">
        <v>2792</v>
      </c>
      <c s="319"/>
      <c s="319"/>
      <c s="319"/>
      <c s="319"/>
    </row>
    <row customHeight="1" ht="17.25">
      <c s="80" t="s">
        <v>2793</v>
      </c>
      <c s="295"/>
      <c s="319"/>
      <c s="295"/>
      <c s="319"/>
    </row>
    <row customHeight="1" ht="17.25">
      <c s="83" t="s">
        <v>2794</v>
      </c>
      <c s="291">
        <f>SUM(B38:B45)</f>
        <v>-70408</v>
      </c>
      <c s="291">
        <f>SUM(C38:C45)</f>
        <v>-70408</v>
      </c>
      <c s="291">
        <f>SUM(D38:D45)</f>
        <v>-145090</v>
      </c>
      <c s="291">
        <f>SUM(E38:E45)</f>
        <v>-145090</v>
      </c>
    </row>
    <row customHeight="1" ht="17.25">
      <c s="80" t="s">
        <v>2795</v>
      </c>
      <c s="295">
        <v>130</v>
      </c>
      <c s="319">
        <v>130</v>
      </c>
      <c s="295">
        <v>124</v>
      </c>
      <c s="319">
        <v>124</v>
      </c>
    </row>
    <row customHeight="1" ht="17.25">
      <c s="80" t="s">
        <v>2796</v>
      </c>
      <c s="295">
        <v>11</v>
      </c>
      <c s="319">
        <v>11</v>
      </c>
      <c s="295">
        <v>10</v>
      </c>
      <c s="319">
        <v>10</v>
      </c>
    </row>
    <row customHeight="1" ht="17.25">
      <c s="80" t="s">
        <v>2797</v>
      </c>
      <c s="295"/>
      <c s="319"/>
      <c s="295"/>
      <c s="319"/>
    </row>
    <row customHeight="1" ht="17.25">
      <c s="80" t="s">
        <v>2798</v>
      </c>
      <c s="295"/>
      <c s="319"/>
      <c s="295"/>
      <c s="319"/>
    </row>
    <row customHeight="1" ht="17.25">
      <c s="80" t="s">
        <v>2799</v>
      </c>
      <c s="295"/>
      <c s="319"/>
      <c s="295"/>
      <c s="319"/>
    </row>
    <row customHeight="1" ht="17.25">
      <c s="80" t="s">
        <v>2800</v>
      </c>
      <c s="295">
        <v>25</v>
      </c>
      <c s="319">
        <v>25</v>
      </c>
      <c s="295">
        <v>25</v>
      </c>
      <c s="319">
        <v>25</v>
      </c>
    </row>
    <row customHeight="1" ht="17.25">
      <c s="80" t="s">
        <v>2801</v>
      </c>
      <c s="319"/>
      <c s="319"/>
      <c s="319"/>
      <c s="319"/>
    </row>
    <row customHeight="1" ht="17.25">
      <c s="81" t="s">
        <v>2802</v>
      </c>
      <c s="319">
        <v>-70574</v>
      </c>
      <c s="319">
        <v>-70574</v>
      </c>
      <c s="319">
        <v>-145249</v>
      </c>
      <c s="319">
        <v>-145249</v>
      </c>
    </row>
  </sheetData>
  <sheetProtection autoFilter="0" sort="1" allowResizeRows="1" allowResizeColumns="1" objects="1" allowDragInsertRows="1" allowDragInsertColumns="1" insertRows="1" insertColumns="1" deleteRows="1" deleteColumns="1"/>
  <mergeCells count="6">
    <mergeCell ref="A2:E2"/>
    <mergeCell ref="A3:E3"/>
    <mergeCell ref="A4:A5"/>
    <mergeCell ref="B4:C4"/>
    <mergeCell ref="D4:E4"/>
    <mergeCell ref="A1:E1"/>
  </mergeCells>
  <dataValidations count="1">
    <dataValidation type="decimal" allowBlank="1" showInputMessage="1" showErrorMessage="1" sqref="B6:E45">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8BE4D-F889-A128-6E98-899B3009F3FC}" mc:Ignorable="x14ac">
  <dimension ref="A1:J11"/>
  <sheetViews>
    <sheetView defaultGridColor="0" colorId="8" topLeftCell="A1" showGridLines="0" workbookViewId="0" showZeros="0">
      <selection activeCell="A1" sqref="A1:J1"/>
    </sheetView>
  </sheetViews>
  <sheetFormatPr defaultColWidth="9.125" customHeight="1" defaultRowHeight="12.75"/>
  <cols>
    <col min="1" max="1" style="254" width="33.50390625" customWidth="1"/>
    <col min="2" max="9" style="254" width="12.625" customWidth="1"/>
    <col min="10" max="10" style="254" width="12.125" customWidth="1"/>
  </cols>
  <sheetData>
    <row customHeight="1" ht="33.75">
      <c s="286" t="str">
        <f>'##BASEINFO'!$B$2&amp;"度"&amp;'##BASEINFO'!$B$7&amp;"地方政府债务余额情况录入表"</f>
        <v>2016年度芷江侗族自治县地方政府债务余额情况录入表</v>
      </c>
      <c s="68"/>
      <c s="68"/>
      <c s="68"/>
      <c s="68"/>
      <c s="68"/>
      <c s="68"/>
      <c s="68"/>
      <c s="68"/>
      <c s="68"/>
    </row>
    <row customHeight="1" ht="17.25">
      <c s="67" t="s">
        <v>170</v>
      </c>
      <c s="67"/>
      <c s="67"/>
      <c s="67"/>
      <c s="67"/>
      <c s="67"/>
      <c s="67"/>
      <c s="67"/>
      <c s="67"/>
      <c s="67"/>
    </row>
    <row customHeight="1" ht="17.25">
      <c s="67" t="s">
        <v>178</v>
      </c>
      <c s="67"/>
      <c s="67"/>
      <c s="67"/>
      <c s="67"/>
      <c s="67"/>
      <c s="67"/>
      <c s="67"/>
      <c s="67"/>
      <c s="67"/>
    </row>
    <row customHeight="1" ht="17.25">
      <c s="155" t="s">
        <v>2270</v>
      </c>
      <c s="156" t="s">
        <v>2737</v>
      </c>
      <c s="155" t="s">
        <v>2803</v>
      </c>
      <c s="155"/>
      <c s="155"/>
      <c s="155"/>
      <c s="155"/>
      <c s="155" t="s">
        <v>2804</v>
      </c>
      <c s="155"/>
      <c s="155"/>
    </row>
    <row customHeight="1" ht="17.25">
      <c s="164"/>
      <c s="165"/>
      <c s="159" t="s">
        <v>2212</v>
      </c>
      <c s="159" t="s">
        <v>2805</v>
      </c>
      <c s="159" t="s">
        <v>2806</v>
      </c>
      <c s="159" t="s">
        <v>2807</v>
      </c>
      <c s="159" t="s">
        <v>2808</v>
      </c>
      <c s="159" t="s">
        <v>2212</v>
      </c>
      <c s="159" t="s">
        <v>2809</v>
      </c>
      <c s="159" t="s">
        <v>2810</v>
      </c>
    </row>
    <row customHeight="1" ht="17.25">
      <c s="73" t="s">
        <v>2811</v>
      </c>
      <c s="295">
        <v>140424</v>
      </c>
      <c s="295">
        <v>81953</v>
      </c>
      <c s="295">
        <v>70574</v>
      </c>
      <c s="295"/>
      <c s="295"/>
      <c s="295">
        <v>11379</v>
      </c>
      <c s="295">
        <v>58471</v>
      </c>
      <c s="295"/>
      <c s="295">
        <v>58471</v>
      </c>
    </row>
    <row customHeight="1" ht="17.25">
      <c s="73" t="s">
        <v>2812</v>
      </c>
      <c s="291">
        <f>C7+H7</f>
        <v>149420</v>
      </c>
      <c s="295">
        <v>94520</v>
      </c>
      <c s="137"/>
      <c s="137"/>
      <c s="137"/>
      <c s="157"/>
      <c s="295">
        <v>54900</v>
      </c>
      <c s="137"/>
      <c s="157"/>
    </row>
    <row customHeight="1" ht="17.25">
      <c s="73" t="s">
        <v>2813</v>
      </c>
      <c s="291">
        <f>C8+H8</f>
        <v>74825</v>
      </c>
      <c s="291">
        <f>SUM(D8:F8)</f>
        <v>21489</v>
      </c>
      <c s="295">
        <v>21489</v>
      </c>
      <c s="295"/>
      <c s="295"/>
      <c s="137"/>
      <c s="291">
        <f>I8</f>
        <v>53336</v>
      </c>
      <c s="295">
        <v>53336</v>
      </c>
      <c s="137"/>
    </row>
    <row customHeight="1" ht="17.25">
      <c s="73" t="s">
        <v>2814</v>
      </c>
      <c s="291">
        <f>C9+H9</f>
        <v>63525</v>
      </c>
      <c s="291">
        <f>SUM(D9:G9)</f>
        <v>10189</v>
      </c>
      <c s="295">
        <v>2250</v>
      </c>
      <c s="295"/>
      <c s="295"/>
      <c s="295">
        <v>7939</v>
      </c>
      <c s="291">
        <f>J9+I9</f>
        <v>53336</v>
      </c>
      <c s="295"/>
      <c s="295">
        <v>53336</v>
      </c>
    </row>
    <row customHeight="1" ht="17.25">
      <c s="73" t="s">
        <v>2815</v>
      </c>
      <c s="291">
        <f>C10+H10</f>
        <v>-3395</v>
      </c>
      <c s="291">
        <f>SUM(D10:G10)</f>
        <v>-3530</v>
      </c>
      <c s="295">
        <v>-2100</v>
      </c>
      <c s="295"/>
      <c s="295"/>
      <c s="295">
        <v>-1430</v>
      </c>
      <c s="291">
        <f>I10+J10</f>
        <v>135</v>
      </c>
      <c s="295"/>
      <c s="295">
        <v>135</v>
      </c>
    </row>
    <row customHeight="1" ht="17.25">
      <c s="73" t="s">
        <v>2816</v>
      </c>
      <c s="291">
        <f>C11+H11</f>
        <v>155119</v>
      </c>
      <c s="291">
        <f>SUM(D11:G11)</f>
        <v>96783</v>
      </c>
      <c s="291">
        <f>D6+D8-D9-D10</f>
        <v>91913</v>
      </c>
      <c s="291">
        <f>E6+E8-E9-E10</f>
        <v>0</v>
      </c>
      <c s="291">
        <f>F6+F8-F9-F10</f>
        <v>0</v>
      </c>
      <c s="291">
        <f>G6-G9-G10</f>
        <v>4870</v>
      </c>
      <c s="291">
        <f>SUM(I11:J11)</f>
        <v>58336</v>
      </c>
      <c s="291">
        <f>I8+I6-I9-I10</f>
        <v>53336</v>
      </c>
      <c s="291">
        <f>J6-J9-J10</f>
        <v>5000</v>
      </c>
    </row>
  </sheetData>
  <sheetProtection autoFilter="0" sort="1" allowResizeRows="1" allowResizeColumns="1" objects="1" allowDragInsertRows="1" allowDragInsertColumns="1" insertRows="1" insertColumns="1" deleteRows="1" deleteColumns="1"/>
  <mergeCells count="7">
    <mergeCell ref="A2:J2"/>
    <mergeCell ref="A3:J3"/>
    <mergeCell ref="A1:J1"/>
    <mergeCell ref="B4:B5"/>
    <mergeCell ref="C4:G4"/>
    <mergeCell ref="H4:J4"/>
    <mergeCell ref="A4:A5"/>
  </mergeCells>
  <dataValidations count="1">
    <dataValidation type="decimal" allowBlank="1" showInputMessage="1" showErrorMessage="1" sqref="B6:C11 D6:J6 H7:H11 D8:F11 I8:I11 G9:G11 J9:J11">
      <formula1>-99999999999999</formula1>
      <formula2>99999999999999</formula2>
    </dataValidation>
  </dataValidations>
  <printOptions gridLines="1" horizontalCentered="1"/>
  <pageMargins left="3.00" right="2.00" top="1.00" bottom="1.00" header="0.00" footer="0.00"/>
  <pageSetup scale="75" pageOrder="downThenOver" orientation="landscape" blackAndWhite="1"/>
  <headerFooter>
    <oddHeader>&amp;L&amp;C@$&amp;R</oddHeader>
    <oddFooter>&amp;L&amp;C@&amp;- &amp;P&amp;-$&amp;R</oddFooter>
    <evenHeader>&amp;L&amp;C@$&amp;R</evenHeader>
    <evenFooter>&amp;L&amp;C@&amp;- &amp;P&amp;-$&amp;R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DBF93-8578-0BB8-A648-23EF01DCF038}" mc:Ignorable="x14ac">
  <dimension ref="A1:F25"/>
  <sheetViews>
    <sheetView defaultGridColor="0" colorId="8" topLeftCell="A1" showGridLines="0" workbookViewId="0" showZeros="0">
      <selection activeCell="A1" sqref="A1:F1"/>
    </sheetView>
  </sheetViews>
  <sheetFormatPr defaultColWidth="9.125" customHeight="1" defaultRowHeight="12.75"/>
  <cols>
    <col min="1" max="1" style="254" width="35.50390625" customWidth="1"/>
    <col min="2" max="6" style="254" width="13.125" customWidth="1"/>
  </cols>
  <sheetData>
    <row customHeight="1" ht="33.75">
      <c s="286" t="str">
        <f>'##BASEINFO'!$B$2&amp;"度"&amp;'##BASEINFO'!$B$7&amp;"地方政府专项债务分项目余额情况录入表"</f>
        <v>2016年度芷江侗族自治县地方政府专项债务分项目余额情况录入表</v>
      </c>
      <c s="68"/>
      <c s="68"/>
      <c s="68"/>
      <c s="68"/>
      <c s="68"/>
    </row>
    <row customHeight="1" ht="17.25">
      <c s="67" t="s">
        <v>171</v>
      </c>
      <c s="67"/>
      <c s="67"/>
      <c s="67"/>
      <c s="67"/>
      <c s="67"/>
    </row>
    <row customHeight="1" ht="17.25">
      <c s="67" t="s">
        <v>178</v>
      </c>
      <c s="67"/>
      <c s="67"/>
      <c s="67"/>
      <c s="67"/>
      <c s="67"/>
    </row>
    <row customHeight="1" ht="35.25">
      <c s="56" t="s">
        <v>2270</v>
      </c>
      <c s="179" t="s">
        <v>2811</v>
      </c>
      <c s="179" t="s">
        <v>2813</v>
      </c>
      <c s="179" t="s">
        <v>2814</v>
      </c>
      <c s="179" t="s">
        <v>2815</v>
      </c>
      <c s="179" t="s">
        <v>2816</v>
      </c>
    </row>
    <row customHeight="1" ht="17.25">
      <c s="56" t="s">
        <v>2280</v>
      </c>
      <c s="295">
        <v>58471</v>
      </c>
      <c s="291">
        <f>SUM(C6:C25)</f>
        <v>53336</v>
      </c>
      <c s="291">
        <f>SUM(D6:D25)</f>
        <v>53336</v>
      </c>
      <c s="291">
        <f>SUM(E6:E25)</f>
        <v>135</v>
      </c>
      <c s="291">
        <f>SUM(F6:F25)</f>
        <v>58336</v>
      </c>
    </row>
    <row customHeight="1" ht="17.25">
      <c s="55" t="s">
        <v>2292</v>
      </c>
      <c s="295"/>
      <c s="295"/>
      <c s="295"/>
      <c s="295"/>
      <c s="291">
        <f>B6+C6-D6-E6</f>
        <v>0</v>
      </c>
    </row>
    <row customHeight="1" ht="17.25">
      <c s="55" t="s">
        <v>2308</v>
      </c>
      <c s="295"/>
      <c s="295"/>
      <c s="295"/>
      <c s="295"/>
      <c s="291">
        <f>B7+C7-D7-E7</f>
        <v>0</v>
      </c>
    </row>
    <row customHeight="1" ht="17.25">
      <c s="55" t="s">
        <v>2335</v>
      </c>
      <c s="295">
        <v>58471</v>
      </c>
      <c s="295">
        <v>53336</v>
      </c>
      <c s="295">
        <v>53336</v>
      </c>
      <c s="295">
        <v>135</v>
      </c>
      <c s="291">
        <f>B8+C8-D8-E8</f>
        <v>58336</v>
      </c>
    </row>
    <row customHeight="1" ht="17.25">
      <c s="55" t="s">
        <v>2361</v>
      </c>
      <c s="295"/>
      <c s="295"/>
      <c s="295"/>
      <c s="295"/>
      <c s="291">
        <f>B9+C9-D9-E9</f>
        <v>0</v>
      </c>
    </row>
    <row customHeight="1" ht="17.25">
      <c s="55" t="s">
        <v>2372</v>
      </c>
      <c s="295"/>
      <c s="295"/>
      <c s="295"/>
      <c s="295"/>
      <c s="291">
        <f>B10+C10-D10-E10</f>
        <v>0</v>
      </c>
    </row>
    <row customHeight="1" ht="17.25">
      <c s="55" t="s">
        <v>2817</v>
      </c>
      <c s="295"/>
      <c s="295"/>
      <c s="295"/>
      <c s="295"/>
      <c s="291">
        <f>B11+C11-D11-E11</f>
        <v>0</v>
      </c>
    </row>
    <row customHeight="1" ht="17.25">
      <c s="55" t="s">
        <v>2385</v>
      </c>
      <c s="295"/>
      <c s="295"/>
      <c s="295"/>
      <c s="295"/>
      <c s="291">
        <f>B12+C12-D12-E12</f>
        <v>0</v>
      </c>
    </row>
    <row customHeight="1" ht="17.25">
      <c s="55" t="s">
        <v>2400</v>
      </c>
      <c s="295"/>
      <c s="295"/>
      <c s="295"/>
      <c s="295"/>
      <c s="291">
        <f>B13+C13-D13-E13</f>
        <v>0</v>
      </c>
    </row>
    <row customHeight="1" ht="17.25">
      <c s="55" t="s">
        <v>2407</v>
      </c>
      <c s="295"/>
      <c s="295"/>
      <c s="295"/>
      <c s="295"/>
      <c s="291">
        <f>B14+C14-D14-E14</f>
        <v>0</v>
      </c>
    </row>
    <row customHeight="1" ht="17.25">
      <c s="55" t="s">
        <v>2416</v>
      </c>
      <c s="295"/>
      <c s="295"/>
      <c s="295"/>
      <c s="295"/>
      <c s="291">
        <f>B15+C15-D15-E15</f>
        <v>0</v>
      </c>
    </row>
    <row customHeight="1" ht="17.25">
      <c s="55" t="s">
        <v>2427</v>
      </c>
      <c s="295"/>
      <c s="295"/>
      <c s="295"/>
      <c s="295"/>
      <c s="291">
        <f>B16+C16-D16-E16</f>
        <v>0</v>
      </c>
    </row>
    <row customHeight="1" ht="17.25">
      <c s="55" t="s">
        <v>2446</v>
      </c>
      <c s="295"/>
      <c s="295"/>
      <c s="295"/>
      <c s="295"/>
      <c s="291">
        <f>B17+C17-D17-E17</f>
        <v>0</v>
      </c>
    </row>
    <row customHeight="1" ht="17.25">
      <c s="55" t="s">
        <v>2453</v>
      </c>
      <c s="295"/>
      <c s="295"/>
      <c s="295"/>
      <c s="295"/>
      <c s="291">
        <f>B18+C18-D18-E18</f>
        <v>0</v>
      </c>
    </row>
    <row customHeight="1" ht="17.25">
      <c s="55" t="s">
        <v>2465</v>
      </c>
      <c s="295"/>
      <c s="295"/>
      <c s="295"/>
      <c s="295"/>
      <c s="291">
        <f>B19+C19-D19-E19</f>
        <v>0</v>
      </c>
    </row>
    <row customHeight="1" ht="17.25">
      <c s="55" t="s">
        <v>2472</v>
      </c>
      <c s="295"/>
      <c s="295"/>
      <c s="295"/>
      <c s="295"/>
      <c s="291">
        <f>B20+C20-D20-E20</f>
        <v>0</v>
      </c>
    </row>
    <row customHeight="1" ht="17.25">
      <c s="55" t="s">
        <v>2482</v>
      </c>
      <c s="295"/>
      <c s="295"/>
      <c s="295"/>
      <c s="295"/>
      <c s="291">
        <f>B21+C21-D21-E21</f>
        <v>0</v>
      </c>
    </row>
    <row customHeight="1" ht="17.25">
      <c s="55" t="s">
        <v>2523</v>
      </c>
      <c s="295"/>
      <c s="295"/>
      <c s="295"/>
      <c s="295"/>
      <c s="291">
        <f>B22+C22-D22-E22</f>
        <v>0</v>
      </c>
    </row>
    <row customHeight="1" ht="17.25">
      <c s="55" t="s">
        <v>2536</v>
      </c>
      <c s="295"/>
      <c s="295"/>
      <c s="295"/>
      <c s="295"/>
      <c s="291">
        <f>B23+C23-D23-E23</f>
        <v>0</v>
      </c>
    </row>
    <row customHeight="1" ht="17.25">
      <c s="55" t="s">
        <v>2589</v>
      </c>
      <c s="295"/>
      <c s="295"/>
      <c s="295"/>
      <c s="295"/>
      <c s="291">
        <f>B24+C24-D24-E24</f>
        <v>0</v>
      </c>
    </row>
    <row customHeight="1" ht="17.25">
      <c s="55" t="s">
        <v>2613</v>
      </c>
      <c s="295"/>
      <c s="295"/>
      <c s="295"/>
      <c s="295"/>
      <c s="291">
        <f>B25+C25-D25-E25</f>
        <v>0</v>
      </c>
    </row>
  </sheetData>
  <sheetProtection autoFilter="0" sort="1" allowResizeRows="1" allowResizeColumns="1" objects="1" allowDragInsertRows="1" allowDragInsertColumns="1" insertRows="1" insertColumns="1" deleteRows="1" deleteColumns="1"/>
  <mergeCells count="3">
    <mergeCell ref="A1:F1"/>
    <mergeCell ref="A2:F2"/>
    <mergeCell ref="A3:F3"/>
  </mergeCells>
  <dataValidations count="1">
    <dataValidation type="decimal" allowBlank="1" showInputMessage="1" showErrorMessage="1" sqref="B5:F25">
      <formula1>-99999999999999</formula1>
      <formula2>99999999999999</formula2>
    </dataValidation>
  </dataValidations>
  <printOptions gridLines="1" horizont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F4C88-76B8-E802-F4E4-81FAA7413C5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54" width="21.00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173</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horizontalCentered="1" vertic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39AA8-4AF1-00D9-A5D3-72185EFB7D04}" mc:Ignorable="x14ac">
  <dimension ref="A1:H43"/>
  <sheetViews>
    <sheetView defaultGridColor="0" colorId="8" topLeftCell="A1" showGridLines="0" workbookViewId="0" showZeros="0">
      <selection activeCell="A1" sqref="A1:H1"/>
    </sheetView>
  </sheetViews>
  <sheetFormatPr defaultColWidth="9.125" customHeight="1" defaultRowHeight="12.75"/>
  <cols>
    <col min="1" max="1" style="254" width="33.50390625" customWidth="1"/>
    <col min="2" max="2" style="254" width="13.75390625" customWidth="1"/>
    <col min="3" max="4" style="254" width="14.00390625" customWidth="1"/>
    <col min="5" max="5" style="254" width="29.25390625" customWidth="1"/>
    <col min="6" max="8" style="254" width="13.75390625" customWidth="1"/>
  </cols>
  <sheetData>
    <row customHeight="1" ht="33.75">
      <c s="316" t="str">
        <f>'##BASEINFO'!$B$2&amp;"度"&amp;'##BASEINFO'!$B$7&amp;"乡镇一般公共预算收支决算录入表	"</f>
        <v>2016年度芷江侗族自治县乡镇一般公共预算收支决算录入表	</v>
      </c>
      <c s="66"/>
      <c s="66"/>
      <c s="66"/>
      <c s="66"/>
      <c s="66"/>
      <c s="66"/>
      <c s="66"/>
    </row>
    <row customHeight="1" ht="17.25">
      <c s="67" t="s">
        <v>172</v>
      </c>
      <c s="67"/>
      <c s="67"/>
      <c s="67"/>
      <c s="67"/>
      <c s="67"/>
      <c s="67"/>
      <c s="67"/>
    </row>
    <row customHeight="1" ht="17.25">
      <c s="110" t="s">
        <v>178</v>
      </c>
      <c s="110"/>
      <c s="110"/>
      <c s="110"/>
      <c s="110"/>
      <c s="110"/>
      <c s="110"/>
      <c s="110"/>
    </row>
    <row customHeight="1" ht="27">
      <c s="72" t="s">
        <v>2067</v>
      </c>
      <c s="72" t="s">
        <v>2209</v>
      </c>
      <c s="72" t="s">
        <v>181</v>
      </c>
      <c s="111" t="s">
        <v>2818</v>
      </c>
      <c s="72" t="s">
        <v>2067</v>
      </c>
      <c s="72" t="s">
        <v>2209</v>
      </c>
      <c s="72" t="s">
        <v>181</v>
      </c>
      <c s="111" t="s">
        <v>2818</v>
      </c>
    </row>
    <row customHeight="1" ht="17.25">
      <c s="95" t="s">
        <v>2819</v>
      </c>
      <c s="291">
        <f>SUM(B6:B21)</f>
        <v>0</v>
      </c>
      <c s="291">
        <f>SUM(C6:C21)</f>
        <v>0</v>
      </c>
      <c s="340">
        <f>SUM(D6:D21)</f>
        <v>0</v>
      </c>
      <c s="55" t="s">
        <v>2820</v>
      </c>
      <c s="295">
        <v>7537</v>
      </c>
      <c s="295">
        <v>7537</v>
      </c>
      <c s="357"/>
    </row>
    <row customHeight="1" ht="17.25">
      <c s="55" t="s">
        <v>2821</v>
      </c>
      <c s="295"/>
      <c s="295"/>
      <c s="357"/>
      <c s="55" t="s">
        <v>2822</v>
      </c>
      <c s="295"/>
      <c s="295"/>
      <c s="357"/>
    </row>
    <row customHeight="1" ht="17.25">
      <c s="55" t="s">
        <v>2823</v>
      </c>
      <c s="295"/>
      <c s="295"/>
      <c s="357"/>
      <c s="55" t="s">
        <v>2824</v>
      </c>
      <c s="295"/>
      <c s="295"/>
      <c s="357"/>
    </row>
    <row customHeight="1" ht="17.25">
      <c s="55" t="s">
        <v>2825</v>
      </c>
      <c s="295"/>
      <c s="295"/>
      <c s="357"/>
      <c s="55" t="s">
        <v>2826</v>
      </c>
      <c s="295">
        <v>6</v>
      </c>
      <c s="295">
        <v>6</v>
      </c>
      <c s="357"/>
    </row>
    <row customHeight="1" ht="17.25">
      <c s="55" t="s">
        <v>2827</v>
      </c>
      <c s="295"/>
      <c s="295"/>
      <c s="357"/>
      <c s="55" t="s">
        <v>2828</v>
      </c>
      <c s="295">
        <v>5</v>
      </c>
      <c s="295">
        <v>5</v>
      </c>
      <c s="357"/>
    </row>
    <row customHeight="1" ht="17.25">
      <c s="55" t="s">
        <v>2829</v>
      </c>
      <c s="295"/>
      <c s="295"/>
      <c s="357"/>
      <c s="55" t="s">
        <v>2830</v>
      </c>
      <c s="295"/>
      <c s="295"/>
      <c s="357"/>
    </row>
    <row customHeight="1" ht="17.25">
      <c s="55" t="s">
        <v>2831</v>
      </c>
      <c s="295"/>
      <c s="295"/>
      <c s="357"/>
      <c s="55" t="s">
        <v>2832</v>
      </c>
      <c s="295">
        <v>97</v>
      </c>
      <c s="295">
        <v>97</v>
      </c>
      <c s="357"/>
    </row>
    <row customHeight="1" ht="17.25">
      <c s="55" t="s">
        <v>2833</v>
      </c>
      <c s="295"/>
      <c s="295"/>
      <c s="357"/>
      <c s="55" t="s">
        <v>2834</v>
      </c>
      <c s="295">
        <v>744</v>
      </c>
      <c s="295">
        <v>744</v>
      </c>
      <c s="357"/>
    </row>
    <row customHeight="1" ht="17.25">
      <c s="55" t="s">
        <v>2835</v>
      </c>
      <c s="295"/>
      <c s="295"/>
      <c s="357"/>
      <c s="55" t="s">
        <v>2836</v>
      </c>
      <c s="295">
        <v>599</v>
      </c>
      <c s="295">
        <v>599</v>
      </c>
      <c s="357"/>
    </row>
    <row customHeight="1" ht="17.25">
      <c s="55" t="s">
        <v>2837</v>
      </c>
      <c s="295"/>
      <c s="295"/>
      <c s="357"/>
      <c s="55" t="s">
        <v>2838</v>
      </c>
      <c s="295">
        <v>140</v>
      </c>
      <c s="295">
        <v>140</v>
      </c>
      <c s="357"/>
    </row>
    <row customHeight="1" ht="17.25">
      <c s="55" t="s">
        <v>2839</v>
      </c>
      <c s="295"/>
      <c s="295"/>
      <c s="357"/>
      <c s="55" t="s">
        <v>2840</v>
      </c>
      <c s="295">
        <v>228</v>
      </c>
      <c s="295">
        <v>228</v>
      </c>
      <c s="357"/>
    </row>
    <row customHeight="1" ht="17.25">
      <c s="55" t="s">
        <v>2841</v>
      </c>
      <c s="295"/>
      <c s="295"/>
      <c s="357"/>
      <c s="55" t="s">
        <v>2842</v>
      </c>
      <c s="295">
        <v>8531</v>
      </c>
      <c s="295">
        <v>8531</v>
      </c>
      <c s="357"/>
    </row>
    <row customHeight="1" ht="17.25">
      <c s="55" t="s">
        <v>2843</v>
      </c>
      <c s="295"/>
      <c s="295"/>
      <c s="357"/>
      <c s="55" t="s">
        <v>2844</v>
      </c>
      <c s="295">
        <v>10</v>
      </c>
      <c s="295">
        <v>10</v>
      </c>
      <c s="357"/>
    </row>
    <row customHeight="1" ht="17.25">
      <c s="55" t="s">
        <v>2845</v>
      </c>
      <c s="295"/>
      <c s="295"/>
      <c s="357"/>
      <c s="55" t="s">
        <v>2846</v>
      </c>
      <c s="295">
        <v>108</v>
      </c>
      <c s="295">
        <v>108</v>
      </c>
      <c s="357"/>
    </row>
    <row customHeight="1" ht="17.25">
      <c s="55" t="s">
        <v>2847</v>
      </c>
      <c s="295"/>
      <c s="295"/>
      <c s="357"/>
      <c s="55" t="s">
        <v>2848</v>
      </c>
      <c s="295"/>
      <c s="295"/>
      <c s="357"/>
    </row>
    <row customHeight="1" ht="17.25">
      <c s="55" t="s">
        <v>2849</v>
      </c>
      <c s="295"/>
      <c s="295"/>
      <c s="357"/>
      <c s="55" t="s">
        <v>2850</v>
      </c>
      <c s="295"/>
      <c s="295"/>
      <c s="357"/>
    </row>
    <row customHeight="1" ht="17.25">
      <c s="55" t="s">
        <v>2851</v>
      </c>
      <c s="295"/>
      <c s="295"/>
      <c s="357"/>
      <c s="55" t="s">
        <v>2852</v>
      </c>
      <c s="295"/>
      <c s="295"/>
      <c s="357"/>
    </row>
    <row customHeight="1" ht="17.25">
      <c s="95" t="s">
        <v>2853</v>
      </c>
      <c s="291">
        <f>SUM(B23:B30)</f>
        <v>0</v>
      </c>
      <c s="291">
        <f>SUM(C23:C30)</f>
        <v>0</v>
      </c>
      <c s="340">
        <f>SUM(D23:D30)</f>
        <v>0</v>
      </c>
      <c s="55" t="s">
        <v>2854</v>
      </c>
      <c s="295">
        <v>17</v>
      </c>
      <c s="295">
        <v>17</v>
      </c>
      <c s="357"/>
    </row>
    <row customHeight="1" ht="17.25">
      <c s="55" t="s">
        <v>2855</v>
      </c>
      <c s="295"/>
      <c s="295"/>
      <c s="357"/>
      <c s="55" t="s">
        <v>2856</v>
      </c>
      <c s="295"/>
      <c s="295"/>
      <c s="357"/>
    </row>
    <row customHeight="1" ht="17.25">
      <c s="55" t="s">
        <v>2857</v>
      </c>
      <c s="295"/>
      <c s="295"/>
      <c s="357"/>
      <c s="55" t="s">
        <v>2858</v>
      </c>
      <c s="295"/>
      <c s="295"/>
      <c s="357"/>
    </row>
    <row customHeight="1" ht="17.25">
      <c s="55" t="s">
        <v>2859</v>
      </c>
      <c s="295"/>
      <c s="295"/>
      <c s="357"/>
      <c s="55" t="s">
        <v>2860</v>
      </c>
      <c s="295"/>
      <c s="295"/>
      <c s="357"/>
    </row>
    <row customHeight="1" ht="17.25">
      <c s="55" t="s">
        <v>2861</v>
      </c>
      <c s="295"/>
      <c s="295"/>
      <c s="357"/>
      <c s="55" t="s">
        <v>2862</v>
      </c>
      <c s="295"/>
      <c s="295"/>
      <c s="357"/>
    </row>
    <row customHeight="1" ht="17.25">
      <c s="55" t="s">
        <v>2863</v>
      </c>
      <c s="295"/>
      <c s="295"/>
      <c s="357"/>
      <c s="55" t="s">
        <v>2864</v>
      </c>
      <c s="295"/>
      <c s="295"/>
      <c s="357"/>
    </row>
    <row customHeight="1" ht="17.25">
      <c s="55" t="s">
        <v>2865</v>
      </c>
      <c s="295"/>
      <c s="295"/>
      <c s="357"/>
      <c s="55" t="s">
        <v>2866</v>
      </c>
      <c s="295"/>
      <c s="295"/>
      <c s="357"/>
    </row>
    <row customHeight="1" ht="17.25">
      <c s="55" t="s">
        <v>2867</v>
      </c>
      <c s="295"/>
      <c s="295"/>
      <c s="357"/>
      <c s="55"/>
      <c s="114"/>
      <c s="114"/>
      <c s="132"/>
    </row>
    <row customHeight="1" ht="17.25">
      <c s="55" t="s">
        <v>2140</v>
      </c>
      <c s="295"/>
      <c s="295"/>
      <c s="357"/>
      <c s="55"/>
      <c s="114"/>
      <c s="114"/>
      <c s="132"/>
    </row>
    <row customHeight="1" ht="17.25">
      <c s="72" t="s">
        <v>182</v>
      </c>
      <c s="291">
        <f>B5+B22</f>
        <v>0</v>
      </c>
      <c s="291">
        <f>C5+C22</f>
        <v>0</v>
      </c>
      <c s="340">
        <f>D5+D22</f>
        <v>0</v>
      </c>
      <c s="72" t="s">
        <v>976</v>
      </c>
      <c s="291">
        <f>SUM(F5:F28)</f>
        <v>18022</v>
      </c>
      <c s="291">
        <f>SUM(G5:G28)</f>
        <v>18022</v>
      </c>
      <c s="340">
        <f>SUM(H5:H28)</f>
        <v>0</v>
      </c>
    </row>
    <row customHeight="1" ht="17.25">
      <c s="95" t="s">
        <v>2069</v>
      </c>
      <c s="160"/>
      <c s="295">
        <v>18022</v>
      </c>
      <c s="357"/>
      <c s="95" t="s">
        <v>2142</v>
      </c>
      <c s="151"/>
      <c s="295"/>
      <c s="357"/>
    </row>
    <row customHeight="1" ht="17.25">
      <c s="95" t="s">
        <v>2151</v>
      </c>
      <c s="157"/>
      <c s="295"/>
      <c s="357"/>
      <c s="95"/>
      <c s="151"/>
      <c s="114"/>
      <c s="132"/>
    </row>
    <row customHeight="1" ht="17.25">
      <c s="95" t="s">
        <v>2152</v>
      </c>
      <c s="151"/>
      <c s="295"/>
      <c s="357"/>
      <c s="95"/>
      <c s="151"/>
      <c s="160"/>
      <c s="161"/>
    </row>
    <row customHeight="1" ht="17.25">
      <c s="95" t="s">
        <v>2230</v>
      </c>
      <c s="151"/>
      <c s="295"/>
      <c s="357"/>
      <c s="95" t="s">
        <v>2154</v>
      </c>
      <c s="157"/>
      <c s="295"/>
      <c s="357"/>
    </row>
    <row customHeight="1" ht="17.25">
      <c s="95" t="s">
        <v>2868</v>
      </c>
      <c s="151"/>
      <c s="295"/>
      <c s="357"/>
      <c s="166" t="s">
        <v>2159</v>
      </c>
      <c s="114"/>
      <c s="295"/>
      <c s="357"/>
    </row>
    <row customHeight="1" ht="17.25">
      <c s="95"/>
      <c s="151"/>
      <c s="114"/>
      <c s="132"/>
      <c s="95" t="s">
        <v>2183</v>
      </c>
      <c s="114"/>
      <c s="295"/>
      <c s="357"/>
    </row>
    <row customHeight="1" ht="17.25">
      <c s="95" t="s">
        <v>2188</v>
      </c>
      <c s="151"/>
      <c s="295"/>
      <c s="357"/>
      <c s="95" t="s">
        <v>2189</v>
      </c>
      <c s="151"/>
      <c s="295"/>
      <c s="357"/>
    </row>
    <row customHeight="1" ht="17.25">
      <c s="95" t="s">
        <v>2190</v>
      </c>
      <c s="151"/>
      <c s="295"/>
      <c s="357"/>
      <c s="95" t="s">
        <v>1913</v>
      </c>
      <c s="157"/>
      <c s="298"/>
      <c s="357"/>
    </row>
    <row customHeight="1" ht="16.5">
      <c s="95"/>
      <c s="151"/>
      <c s="114"/>
      <c s="132"/>
      <c s="166" t="s">
        <v>2201</v>
      </c>
      <c s="203"/>
      <c s="295"/>
      <c s="358"/>
    </row>
    <row customHeight="1" ht="16.5">
      <c s="95"/>
      <c s="151"/>
      <c s="114"/>
      <c s="132"/>
      <c s="95" t="s">
        <v>2202</v>
      </c>
      <c s="151"/>
      <c s="301">
        <f>C43-G31-G32-G35-G36-G37-G38-G39-G40</f>
        <v>0</v>
      </c>
      <c s="340">
        <f>D43-H31-H32-H35-H36-H37-H38-H39-H40</f>
        <v>0</v>
      </c>
    </row>
    <row customHeight="1" ht="16.5">
      <c s="95"/>
      <c s="151"/>
      <c s="114"/>
      <c s="132"/>
      <c s="55" t="s">
        <v>2869</v>
      </c>
      <c s="151"/>
      <c s="295"/>
      <c s="357"/>
    </row>
    <row customHeight="1" ht="16.5">
      <c s="72" t="s">
        <v>2205</v>
      </c>
      <c s="151"/>
      <c s="291">
        <f>SUM(C31:C36,C38:C39)</f>
        <v>18022</v>
      </c>
      <c s="340">
        <f>SUM(D31:D36,D38:D39)</f>
        <v>0</v>
      </c>
      <c s="72" t="s">
        <v>2206</v>
      </c>
      <c s="151"/>
      <c s="291">
        <f>SUM(G31:G32,G35:G41)</f>
        <v>18022</v>
      </c>
      <c s="340">
        <f>SUM(H31:H32,H35:H41)</f>
        <v>0</v>
      </c>
    </row>
  </sheetData>
  <sheetProtection autoFilter="0" sort="1" allowResizeRows="1" allowResizeColumns="1" objects="1" allowDragInsertRows="1" allowDragInsertColumns="1" insertRows="1" insertColumns="1" deleteRows="1" deleteColumns="1"/>
  <mergeCells count="3">
    <mergeCell ref="A2:H2"/>
    <mergeCell ref="A3:H3"/>
    <mergeCell ref="A1:H1"/>
  </mergeCells>
  <dataValidations count="1">
    <dataValidation type="decimal" allowBlank="1" showInputMessage="1" showErrorMessage="1" sqref="B5:D31 F5:H28 F31:H31 C32:D36 G32:H32 G35:H43 C38:D39 C43:D43">
      <formula1>-99999999999999</formula1>
      <formula2>99999999999999</formula2>
    </dataValidation>
  </dataValidations>
  <printOptions gridLines="1" horizontalCentered="1" verticalCentered="1"/>
  <pageMargins left="3.00" right="2.00" top="1.00" bottom="1.00" header="0.00" footer="0.00"/>
  <pageSetup pageOrder="overThenDown" orientation="landscape" blackAndWhite="1"/>
  <headerFooter>
    <oddHeader>&amp;L&amp;C@$&amp;R</oddHeader>
    <oddFooter>&amp;L&amp;C@&amp;- &amp;P&amp;-$&amp;R</oddFooter>
    <evenHeader>&amp;L&amp;C@$&amp;R</evenHeader>
    <evenFooter>&amp;L&amp;C@&amp;- &amp;P&amp;-$&amp;R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06D7D-1E48-4188-8A08-B98F1B25A968}" mc:Ignorable="x14ac">
  <dimension ref="A1:H64"/>
  <sheetViews>
    <sheetView defaultGridColor="0" colorId="8" topLeftCell="A1" workbookViewId="0" showZeros="0">
      <selection activeCell="A1" sqref="A1:H1"/>
    </sheetView>
  </sheetViews>
  <sheetFormatPr defaultColWidth="9.125" customHeight="1" defaultRowHeight="12.75"/>
  <cols>
    <col min="1" max="1" style="405" width="45.375" customWidth="1"/>
    <col min="2" max="4" style="405" width="13.25390625" customWidth="1"/>
    <col min="5" max="5" style="405" width="50.375" customWidth="1"/>
    <col min="6" max="8" style="405" width="13.25390625" customWidth="1"/>
  </cols>
  <sheetData>
    <row customHeight="1" ht="33.75">
      <c s="316" t="str">
        <f>'##BASEINFO'!$B$2&amp;"度"&amp;'##BASEINFO'!$B$7&amp;"乡镇政府性基金收支决算录入表"</f>
        <v>2016年度芷江侗族自治县乡镇政府性基金收支决算录入表</v>
      </c>
      <c s="66"/>
      <c s="66"/>
      <c s="66"/>
      <c s="66"/>
      <c s="66"/>
      <c s="66"/>
      <c s="66"/>
    </row>
    <row customHeight="1" ht="17.25">
      <c s="110" t="s">
        <v>174</v>
      </c>
      <c s="110"/>
      <c s="110"/>
      <c s="110"/>
      <c s="110"/>
      <c s="110"/>
      <c s="110"/>
      <c s="110"/>
    </row>
    <row customHeight="1" ht="17.25">
      <c s="110" t="s">
        <v>178</v>
      </c>
      <c s="110"/>
      <c s="110"/>
      <c s="110"/>
      <c s="110"/>
      <c s="110"/>
      <c s="110"/>
      <c s="110"/>
    </row>
    <row customHeight="1" ht="28.5">
      <c s="112" t="s">
        <v>2270</v>
      </c>
      <c s="82" t="s">
        <v>2209</v>
      </c>
      <c s="82" t="s">
        <v>181</v>
      </c>
      <c s="112" t="s">
        <v>2818</v>
      </c>
      <c s="82" t="s">
        <v>2270</v>
      </c>
      <c s="82" t="s">
        <v>2209</v>
      </c>
      <c s="82" t="s">
        <v>181</v>
      </c>
      <c s="112" t="s">
        <v>2818</v>
      </c>
    </row>
    <row customHeight="1" ht="17.25">
      <c s="96" t="s">
        <v>2333</v>
      </c>
      <c s="357"/>
      <c s="295"/>
      <c s="357"/>
      <c s="138" t="s">
        <v>2334</v>
      </c>
      <c s="392">
        <f>SUM(F6,F19:F20)</f>
        <v>2</v>
      </c>
      <c s="291">
        <f>SUM(G6,G19:G20)</f>
        <v>2</v>
      </c>
      <c s="340">
        <f>SUM(H6,H19:H20)</f>
        <v>0</v>
      </c>
    </row>
    <row customHeight="1" ht="17.25">
      <c s="55"/>
      <c s="114"/>
      <c s="114"/>
      <c s="114"/>
      <c s="131" t="s">
        <v>2337</v>
      </c>
      <c s="392">
        <f>SUM(F7:F18)</f>
        <v>2</v>
      </c>
      <c s="291">
        <f>SUM(G7:G18)</f>
        <v>2</v>
      </c>
      <c s="340">
        <f>SUM(H7:H18)</f>
        <v>0</v>
      </c>
    </row>
    <row customHeight="1" ht="17.25">
      <c s="55"/>
      <c s="114"/>
      <c s="114"/>
      <c s="114"/>
      <c s="131" t="s">
        <v>2340</v>
      </c>
      <c s="393"/>
      <c s="295"/>
      <c s="357"/>
    </row>
    <row customHeight="1" ht="17.25">
      <c s="55"/>
      <c s="114"/>
      <c s="114"/>
      <c s="114"/>
      <c s="131" t="s">
        <v>2342</v>
      </c>
      <c s="393"/>
      <c s="295"/>
      <c s="357"/>
    </row>
    <row customHeight="1" ht="17.25">
      <c s="55"/>
      <c s="114"/>
      <c s="114"/>
      <c s="114"/>
      <c s="131" t="s">
        <v>2345</v>
      </c>
      <c s="393"/>
      <c s="295"/>
      <c s="357"/>
    </row>
    <row customHeight="1" ht="17.25">
      <c s="55"/>
      <c s="114"/>
      <c s="114"/>
      <c s="114"/>
      <c s="131" t="s">
        <v>2347</v>
      </c>
      <c s="393">
        <v>2</v>
      </c>
      <c s="295">
        <v>2</v>
      </c>
      <c s="357"/>
    </row>
    <row customHeight="1" ht="17.25">
      <c s="55"/>
      <c s="114"/>
      <c s="114"/>
      <c s="114"/>
      <c s="131" t="s">
        <v>2349</v>
      </c>
      <c s="393"/>
      <c s="295"/>
      <c s="357"/>
    </row>
    <row customHeight="1" ht="17.25">
      <c s="55"/>
      <c s="114"/>
      <c s="114"/>
      <c s="114"/>
      <c s="131" t="s">
        <v>2350</v>
      </c>
      <c s="393"/>
      <c s="295"/>
      <c s="357"/>
    </row>
    <row customHeight="1" ht="17.25">
      <c s="55"/>
      <c s="114"/>
      <c s="114"/>
      <c s="114"/>
      <c s="131" t="s">
        <v>2351</v>
      </c>
      <c s="393"/>
      <c s="295"/>
      <c s="357"/>
    </row>
    <row customHeight="1" ht="17.25">
      <c s="55"/>
      <c s="114"/>
      <c s="114"/>
      <c s="114"/>
      <c s="131" t="s">
        <v>2352</v>
      </c>
      <c s="393"/>
      <c s="295"/>
      <c s="357"/>
    </row>
    <row customHeight="1" ht="17.25">
      <c s="55"/>
      <c s="114"/>
      <c s="114"/>
      <c s="114"/>
      <c s="131" t="s">
        <v>2353</v>
      </c>
      <c s="393"/>
      <c s="295"/>
      <c s="357"/>
    </row>
    <row s="394" customFormat="1" customHeight="1" ht="17.25">
      <c s="55"/>
      <c s="114"/>
      <c s="114"/>
      <c s="114"/>
      <c s="131" t="s">
        <v>2354</v>
      </c>
      <c s="395"/>
      <c s="295"/>
      <c s="357"/>
    </row>
    <row customHeight="1" ht="17.25">
      <c s="55"/>
      <c s="114"/>
      <c s="114"/>
      <c s="114"/>
      <c s="131" t="s">
        <v>1992</v>
      </c>
      <c s="393"/>
      <c s="393"/>
      <c s="357"/>
    </row>
    <row customHeight="1" ht="17.25">
      <c s="55"/>
      <c s="114"/>
      <c s="114"/>
      <c s="114"/>
      <c s="131" t="s">
        <v>2356</v>
      </c>
      <c s="396"/>
      <c s="295"/>
      <c s="357"/>
    </row>
    <row customHeight="1" ht="17.25">
      <c s="55"/>
      <c s="114"/>
      <c s="114"/>
      <c s="114"/>
      <c s="131" t="s">
        <v>2357</v>
      </c>
      <c s="393"/>
      <c s="295"/>
      <c s="357"/>
    </row>
    <row customHeight="1" ht="17.25">
      <c s="55"/>
      <c s="114"/>
      <c s="114"/>
      <c s="114"/>
      <c s="131" t="s">
        <v>2358</v>
      </c>
      <c s="358"/>
      <c s="357"/>
      <c s="357"/>
    </row>
    <row customHeight="1" ht="17.25">
      <c s="96" t="s">
        <v>2359</v>
      </c>
      <c s="357"/>
      <c s="295"/>
      <c s="357"/>
      <c s="138" t="s">
        <v>2360</v>
      </c>
      <c s="392">
        <f>SUM(F22:F24)</f>
        <v>0</v>
      </c>
      <c s="291">
        <f>SUM(G22:G24)</f>
        <v>0</v>
      </c>
      <c s="340">
        <f>SUM(H22:H24)</f>
        <v>0</v>
      </c>
    </row>
    <row customHeight="1" ht="17.25">
      <c s="96"/>
      <c s="132"/>
      <c s="114"/>
      <c s="132"/>
      <c s="131" t="s">
        <v>2362</v>
      </c>
      <c s="393"/>
      <c s="295"/>
      <c s="357"/>
    </row>
    <row customHeight="1" ht="17.25">
      <c s="96"/>
      <c s="132"/>
      <c s="114"/>
      <c s="132"/>
      <c s="131" t="s">
        <v>2368</v>
      </c>
      <c s="393"/>
      <c s="295"/>
      <c s="357"/>
    </row>
    <row customHeight="1" ht="17.25">
      <c s="96"/>
      <c s="132"/>
      <c s="114"/>
      <c s="132"/>
      <c s="131" t="s">
        <v>2369</v>
      </c>
      <c s="358"/>
      <c s="357"/>
      <c s="357"/>
    </row>
    <row customHeight="1" ht="17.25">
      <c s="96" t="s">
        <v>2370</v>
      </c>
      <c s="295"/>
      <c s="295"/>
      <c s="357"/>
      <c s="138" t="s">
        <v>2371</v>
      </c>
      <c s="392">
        <f>SUM(F26,F30:F31)</f>
        <v>0</v>
      </c>
      <c s="291">
        <f>SUM(G26,G30:G31)</f>
        <v>0</v>
      </c>
      <c s="340">
        <f>SUM(H26,H30:H31)</f>
        <v>0</v>
      </c>
    </row>
    <row customHeight="1" ht="17.25">
      <c s="55"/>
      <c s="114"/>
      <c s="114"/>
      <c s="114"/>
      <c s="131" t="s">
        <v>2373</v>
      </c>
      <c s="392">
        <f>SUM(F27:F29)</f>
        <v>0</v>
      </c>
      <c s="291">
        <f>SUM(G27:G29)</f>
        <v>0</v>
      </c>
      <c s="340">
        <f>SUM(H27:H29)</f>
        <v>0</v>
      </c>
    </row>
    <row customHeight="1" ht="17.25">
      <c s="55"/>
      <c s="114"/>
      <c s="114"/>
      <c s="114"/>
      <c s="131" t="s">
        <v>2340</v>
      </c>
      <c s="393"/>
      <c s="295"/>
      <c s="357"/>
    </row>
    <row customHeight="1" ht="17.25">
      <c s="55"/>
      <c s="160"/>
      <c s="160"/>
      <c s="161"/>
      <c s="131" t="s">
        <v>2342</v>
      </c>
      <c s="393"/>
      <c s="295"/>
      <c s="357"/>
    </row>
    <row customHeight="1" ht="17.25">
      <c s="55"/>
      <c s="160"/>
      <c s="160"/>
      <c s="161"/>
      <c s="131" t="s">
        <v>2374</v>
      </c>
      <c s="393"/>
      <c s="295"/>
      <c s="357"/>
    </row>
    <row customHeight="1" ht="17.25">
      <c s="55"/>
      <c s="160"/>
      <c s="160"/>
      <c s="161"/>
      <c s="131" t="s">
        <v>2375</v>
      </c>
      <c s="393"/>
      <c s="295"/>
      <c s="357"/>
    </row>
    <row customHeight="1" ht="17.25">
      <c s="55"/>
      <c s="160"/>
      <c s="160"/>
      <c s="161"/>
      <c s="131" t="s">
        <v>2376</v>
      </c>
      <c s="358"/>
      <c s="357"/>
      <c s="357"/>
    </row>
    <row customHeight="1" ht="17.25">
      <c s="96" t="s">
        <v>2377</v>
      </c>
      <c s="295"/>
      <c s="295"/>
      <c s="357"/>
      <c s="138" t="s">
        <v>2378</v>
      </c>
      <c s="392">
        <f>SUM(F33:F35)</f>
        <v>0</v>
      </c>
      <c s="291">
        <f>SUM(G33:G35)</f>
        <v>0</v>
      </c>
      <c s="340">
        <f>SUM(H33:H35)</f>
        <v>0</v>
      </c>
    </row>
    <row customHeight="1" ht="17.25">
      <c s="96"/>
      <c s="114"/>
      <c s="114"/>
      <c s="132"/>
      <c s="131" t="s">
        <v>2380</v>
      </c>
      <c s="393"/>
      <c s="295"/>
      <c s="357"/>
    </row>
    <row customHeight="1" ht="17.25">
      <c s="96"/>
      <c s="114"/>
      <c s="114"/>
      <c s="132"/>
      <c s="131" t="s">
        <v>2381</v>
      </c>
      <c s="393"/>
      <c s="295"/>
      <c s="357"/>
    </row>
    <row customHeight="1" ht="17.25">
      <c s="96"/>
      <c s="114"/>
      <c s="114"/>
      <c s="132"/>
      <c s="131" t="s">
        <v>2382</v>
      </c>
      <c s="358"/>
      <c s="357"/>
      <c s="357"/>
    </row>
    <row customHeight="1" ht="17.25">
      <c s="96" t="s">
        <v>2383</v>
      </c>
      <c s="357"/>
      <c s="295"/>
      <c s="357"/>
      <c s="138" t="s">
        <v>2384</v>
      </c>
      <c s="392">
        <f>SUM(F37:F39)</f>
        <v>0</v>
      </c>
      <c s="291">
        <f>SUM(G37:G39)</f>
        <v>0</v>
      </c>
      <c s="340">
        <f>SUM(H37:H39)</f>
        <v>0</v>
      </c>
    </row>
    <row customHeight="1" ht="17.25">
      <c s="96"/>
      <c s="132"/>
      <c s="114"/>
      <c s="132"/>
      <c s="131" t="s">
        <v>2387</v>
      </c>
      <c s="393"/>
      <c s="295"/>
      <c s="357"/>
    </row>
    <row customHeight="1" ht="17.25">
      <c s="96"/>
      <c s="132"/>
      <c s="114"/>
      <c s="132"/>
      <c s="131" t="s">
        <v>2396</v>
      </c>
      <c s="393"/>
      <c s="295"/>
      <c s="357"/>
    </row>
    <row customHeight="1" ht="17.25">
      <c s="96"/>
      <c s="132"/>
      <c s="114"/>
      <c s="132"/>
      <c s="131" t="s">
        <v>2397</v>
      </c>
      <c s="358"/>
      <c s="357"/>
      <c s="357"/>
    </row>
    <row customHeight="1" ht="17.25">
      <c s="96" t="s">
        <v>2398</v>
      </c>
      <c s="357"/>
      <c s="295"/>
      <c s="357"/>
      <c s="138" t="s">
        <v>2399</v>
      </c>
      <c s="392">
        <f>SUM(F41:F43)</f>
        <v>0</v>
      </c>
      <c s="291">
        <f>SUM(G41:G43)</f>
        <v>0</v>
      </c>
      <c s="340">
        <f>SUM(H41:H43)</f>
        <v>0</v>
      </c>
    </row>
    <row customHeight="1" ht="17.25">
      <c s="96"/>
      <c s="132"/>
      <c s="114"/>
      <c s="132"/>
      <c s="131" t="s">
        <v>2401</v>
      </c>
      <c s="393"/>
      <c s="295"/>
      <c s="357"/>
    </row>
    <row customHeight="1" ht="17.25">
      <c s="96"/>
      <c s="132"/>
      <c s="114"/>
      <c s="132"/>
      <c s="131" t="s">
        <v>2403</v>
      </c>
      <c s="393"/>
      <c s="295"/>
      <c s="357"/>
    </row>
    <row customHeight="1" ht="17.25">
      <c s="96"/>
      <c s="132"/>
      <c s="114"/>
      <c s="132"/>
      <c s="131" t="s">
        <v>2404</v>
      </c>
      <c s="358"/>
      <c s="357"/>
      <c s="357"/>
    </row>
    <row customHeight="1" ht="17.25">
      <c s="167" t="s">
        <v>2472</v>
      </c>
      <c s="295"/>
      <c s="295"/>
      <c s="357"/>
      <c s="138" t="s">
        <v>2473</v>
      </c>
      <c s="392">
        <f>SUM(F45:F47)</f>
        <v>0</v>
      </c>
      <c s="291">
        <f>SUM(G45:G47)</f>
        <v>0</v>
      </c>
      <c s="340">
        <f>SUM(H45:H47)</f>
        <v>0</v>
      </c>
    </row>
    <row customHeight="1" ht="17.25">
      <c s="167"/>
      <c s="114"/>
      <c s="114"/>
      <c s="132"/>
      <c s="131" t="s">
        <v>2474</v>
      </c>
      <c s="393"/>
      <c s="295"/>
      <c s="357"/>
    </row>
    <row customHeight="1" ht="17.25">
      <c s="167"/>
      <c s="114"/>
      <c s="114"/>
      <c s="132"/>
      <c s="131" t="s">
        <v>2478</v>
      </c>
      <c s="393"/>
      <c s="295"/>
      <c s="357"/>
    </row>
    <row customHeight="1" ht="17.25">
      <c s="167"/>
      <c s="114"/>
      <c s="114"/>
      <c s="132"/>
      <c s="131" t="s">
        <v>2479</v>
      </c>
      <c s="358"/>
      <c s="357"/>
      <c s="357"/>
    </row>
    <row customHeight="1" ht="16.5">
      <c s="138" t="s">
        <v>2587</v>
      </c>
      <c s="357"/>
      <c s="295"/>
      <c s="357"/>
      <c s="138" t="s">
        <v>2588</v>
      </c>
      <c s="392">
        <f>SUM(F49:F51)</f>
        <v>0</v>
      </c>
      <c s="291">
        <f>SUM(G49:G51)</f>
        <v>0</v>
      </c>
      <c s="340">
        <f>SUM(H49:H51)</f>
        <v>0</v>
      </c>
    </row>
    <row customHeight="1" ht="16.5">
      <c s="138"/>
      <c s="132"/>
      <c s="114"/>
      <c s="132"/>
      <c s="131" t="s">
        <v>2591</v>
      </c>
      <c s="393"/>
      <c s="295"/>
      <c s="357"/>
    </row>
    <row customHeight="1" ht="17.25">
      <c s="138"/>
      <c s="132"/>
      <c s="114"/>
      <c s="132"/>
      <c s="131" t="s">
        <v>2606</v>
      </c>
      <c s="393"/>
      <c s="295"/>
      <c s="357"/>
    </row>
    <row customHeight="1" ht="17.25">
      <c s="138"/>
      <c s="132"/>
      <c s="114"/>
      <c s="132"/>
      <c s="131" t="s">
        <v>2607</v>
      </c>
      <c s="358"/>
      <c s="357"/>
      <c s="357"/>
    </row>
    <row customHeight="1" ht="16.5">
      <c s="96" t="s">
        <v>2870</v>
      </c>
      <c s="357"/>
      <c s="295"/>
      <c s="357"/>
      <c s="138" t="s">
        <v>2871</v>
      </c>
      <c s="392">
        <f>SUM(F53:F55)</f>
        <v>0</v>
      </c>
      <c s="291">
        <f>SUM(G53:G55)</f>
        <v>0</v>
      </c>
      <c s="340">
        <f>SUM(H53:H55)</f>
        <v>0</v>
      </c>
    </row>
    <row customHeight="1" ht="17.25">
      <c s="116"/>
      <c s="157"/>
      <c s="157"/>
      <c s="157"/>
      <c s="73" t="s">
        <v>2872</v>
      </c>
      <c s="393"/>
      <c s="295"/>
      <c s="357"/>
    </row>
    <row customHeight="1" ht="17.25">
      <c s="116"/>
      <c s="157"/>
      <c s="157"/>
      <c s="157"/>
      <c s="73" t="s">
        <v>2873</v>
      </c>
      <c s="393"/>
      <c s="295"/>
      <c s="357"/>
    </row>
    <row customHeight="1" ht="17.25">
      <c s="116"/>
      <c s="157"/>
      <c s="204"/>
      <c s="205"/>
      <c s="73" t="s">
        <v>2874</v>
      </c>
      <c s="400"/>
      <c s="401"/>
      <c s="401"/>
    </row>
    <row customHeight="1" ht="17.25">
      <c s="72" t="s">
        <v>2278</v>
      </c>
      <c s="291">
        <f>SUM(B5,B21,B25,B32,B36,B40,B44,B48,B52)</f>
        <v>0</v>
      </c>
      <c s="291">
        <f>SUM(C5,C21,C25,C32,C36,C40,C44,C48,C52)</f>
        <v>0</v>
      </c>
      <c s="340">
        <f>SUM(D5,D21,D25,D32,D36,D40,D44,D48,D52)</f>
        <v>0</v>
      </c>
      <c s="111" t="s">
        <v>2279</v>
      </c>
      <c s="392">
        <f>SUM(F5,F21,F25,F32,F36,F40,F44,F48,F52)</f>
        <v>2</v>
      </c>
      <c s="291">
        <f>SUM(G5,G21,G25,G32,G36,G40,G44,G48,G52)</f>
        <v>2</v>
      </c>
      <c s="340">
        <f>SUM(H5,H21,H25,H32,H36,H40,H44,H48,H52)</f>
        <v>0</v>
      </c>
    </row>
    <row customHeight="1" ht="17.25">
      <c s="95" t="s">
        <v>2069</v>
      </c>
      <c s="151"/>
      <c s="295">
        <v>2</v>
      </c>
      <c s="357"/>
      <c s="95" t="s">
        <v>2142</v>
      </c>
      <c s="171"/>
      <c s="298"/>
      <c s="357"/>
    </row>
    <row customHeight="1" ht="17.25">
      <c s="95" t="s">
        <v>2271</v>
      </c>
      <c s="151"/>
      <c s="295"/>
      <c s="357"/>
      <c s="95"/>
      <c s="171"/>
      <c s="115"/>
      <c s="180"/>
    </row>
    <row customHeight="1" ht="17.25">
      <c s="96" t="s">
        <v>2152</v>
      </c>
      <c s="151"/>
      <c s="295"/>
      <c s="357"/>
      <c s="95"/>
      <c s="171"/>
      <c s="204"/>
      <c s="205"/>
    </row>
    <row customHeight="1" ht="17.25">
      <c s="96" t="s">
        <v>2230</v>
      </c>
      <c s="151"/>
      <c s="298"/>
      <c s="357"/>
      <c s="95" t="s">
        <v>2154</v>
      </c>
      <c s="171"/>
      <c s="295"/>
      <c s="357"/>
    </row>
    <row customHeight="1" ht="17.25">
      <c s="96" t="s">
        <v>2868</v>
      </c>
      <c s="151"/>
      <c s="319"/>
      <c s="341"/>
      <c s="95" t="s">
        <v>2159</v>
      </c>
      <c s="168"/>
      <c s="319"/>
      <c s="341"/>
    </row>
    <row customHeight="1" ht="17.25">
      <c s="96"/>
      <c s="151"/>
      <c s="115"/>
      <c s="132"/>
      <c s="95" t="s">
        <v>2276</v>
      </c>
      <c s="168"/>
      <c s="295"/>
      <c s="357"/>
    </row>
    <row customHeight="1" ht="17.25">
      <c s="96"/>
      <c s="151"/>
      <c s="115"/>
      <c s="132"/>
      <c s="95" t="s">
        <v>2202</v>
      </c>
      <c s="171"/>
      <c s="291">
        <f>C64-G56-G57-G60-G61-G62</f>
        <v>0</v>
      </c>
      <c s="340">
        <f>D64-H56-H57-H60-H61-H62</f>
        <v>0</v>
      </c>
    </row>
    <row customHeight="1" ht="17.25">
      <c s="72" t="s">
        <v>2205</v>
      </c>
      <c s="151"/>
      <c s="291">
        <f>SUM(C56:C61)</f>
        <v>2</v>
      </c>
      <c s="340">
        <f>SUM(D56:D61)</f>
        <v>0</v>
      </c>
      <c s="72" t="s">
        <v>2206</v>
      </c>
      <c s="171"/>
      <c s="291">
        <f>SUM(G56:G57,G60:G63)</f>
        <v>2</v>
      </c>
      <c s="340">
        <f>SUM(H56:H57,H60:H63)</f>
        <v>0</v>
      </c>
    </row>
  </sheetData>
  <sheetProtection autoFilter="0" sort="1" allowResizeRows="1" allowResizeColumns="1" objects="1" allowDragInsertRows="1" allowDragInsertColumns="1" insertRows="1" insertColumns="1" deleteRows="1" deleteColumns="1"/>
  <mergeCells count="3">
    <mergeCell ref="A3:H3"/>
    <mergeCell ref="A1:H1"/>
    <mergeCell ref="A2:H2"/>
  </mergeCells>
  <dataValidations count="1">
    <dataValidation type="decimal" allowBlank="1" showInputMessage="1" showErrorMessage="1" sqref="B5:D5 F5:H56 B21:D21 B25:D25 B32:D32 B36:D36 B40:D40 B44:D44 B48:D48 B52:D52 B56:D56 C57:D61 G57:H57 G60:H64 C64:D64">
      <formula1>-99999999999999</formula1>
      <formula2>99999999999999</formula2>
    </dataValidation>
  </dataValidations>
  <printOptions gridLines="1" horizontalCentered="1" verticalCentered="1"/>
  <pageMargins left="3.00" right="2.00" top="1.00" bottom="1.00" header="0.00" footer="0.00"/>
  <pageSetup scale="90" pageOrder="downThenOver" orientation="landscape" blackAndWhite="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E6371-C6B3-7042-8E78-4B6F32BFED38}" mc:Ignorable="x14ac">
  <dimension ref="A1:H65478"/>
  <sheetViews>
    <sheetView defaultGridColor="0" colorId="8" topLeftCell="A1" showGridLines="0" workbookViewId="0" showZeros="0">
      <selection activeCell="A1" sqref="A1:H1"/>
    </sheetView>
  </sheetViews>
  <sheetFormatPr defaultColWidth="9.125" customHeight="1" defaultRowHeight="12.75"/>
  <cols>
    <col min="1" max="1" style="406" width="29.875" customWidth="1"/>
    <col min="2" max="4" style="406" width="14.50390625" customWidth="1"/>
    <col min="5" max="5" style="406" width="28.50390625" customWidth="1"/>
    <col min="6" max="6" style="406" width="14.375" customWidth="1"/>
    <col min="7" max="7" style="406" width="14.625" customWidth="1"/>
    <col min="8" max="8" style="406" width="14.375" customWidth="1"/>
  </cols>
  <sheetData>
    <row s="406" customFormat="1" customHeight="1" ht="35.25">
      <c s="286" t="str">
        <f>'##BASEINFO'!$B$2&amp;"度"&amp;'##BASEINFO'!$B$7&amp;"乡镇国有资本经营收支决算录入表"</f>
        <v>2016年度芷江侗族自治县乡镇国有资本经营收支决算录入表</v>
      </c>
      <c s="68"/>
      <c s="68"/>
      <c s="68"/>
      <c s="68"/>
      <c s="68"/>
      <c s="68"/>
      <c s="68"/>
    </row>
    <row s="406" customFormat="1" customHeight="1" ht="17.25">
      <c s="67" t="s">
        <v>175</v>
      </c>
      <c s="67"/>
      <c s="67"/>
      <c s="67"/>
      <c s="67"/>
      <c s="67"/>
      <c s="67"/>
      <c s="67"/>
    </row>
    <row s="406" customFormat="1" customHeight="1" ht="17.25">
      <c s="67" t="s">
        <v>178</v>
      </c>
      <c s="67"/>
      <c s="67"/>
      <c s="67"/>
      <c s="67"/>
      <c s="67"/>
      <c s="67"/>
      <c s="67"/>
    </row>
    <row s="406" customFormat="1" customHeight="1" ht="34.5">
      <c s="72" t="s">
        <v>2067</v>
      </c>
      <c s="72" t="s">
        <v>2209</v>
      </c>
      <c s="72" t="s">
        <v>181</v>
      </c>
      <c s="111" t="s">
        <v>2818</v>
      </c>
      <c s="72" t="s">
        <v>2067</v>
      </c>
      <c s="72" t="s">
        <v>2209</v>
      </c>
      <c s="72" t="s">
        <v>181</v>
      </c>
      <c s="111" t="s">
        <v>2818</v>
      </c>
    </row>
    <row s="406" customFormat="1" customHeight="1" ht="17.25">
      <c s="73" t="s">
        <v>2875</v>
      </c>
      <c s="295"/>
      <c s="295"/>
      <c s="357"/>
      <c s="73" t="s">
        <v>2876</v>
      </c>
      <c s="295"/>
      <c s="295"/>
      <c s="357"/>
    </row>
    <row s="406" customFormat="1" customHeight="1" ht="17.25">
      <c s="73" t="s">
        <v>2877</v>
      </c>
      <c s="295"/>
      <c s="295"/>
      <c s="357"/>
      <c s="73" t="s">
        <v>2878</v>
      </c>
      <c s="295"/>
      <c s="295"/>
      <c s="357"/>
    </row>
    <row s="406" customFormat="1" customHeight="1" ht="17.25">
      <c s="73" t="s">
        <v>2879</v>
      </c>
      <c s="295"/>
      <c s="295"/>
      <c s="357"/>
      <c s="73" t="s">
        <v>2880</v>
      </c>
      <c s="295"/>
      <c s="295"/>
      <c s="357"/>
    </row>
    <row s="406" customFormat="1" customHeight="1" ht="17.25">
      <c s="73" t="s">
        <v>2881</v>
      </c>
      <c s="295"/>
      <c s="295"/>
      <c s="357"/>
      <c s="73" t="s">
        <v>2882</v>
      </c>
      <c s="295"/>
      <c s="295"/>
      <c s="357"/>
    </row>
    <row s="406" customFormat="1" customHeight="1" ht="17.25">
      <c s="73" t="s">
        <v>2883</v>
      </c>
      <c s="295"/>
      <c s="295"/>
      <c s="357"/>
      <c s="73" t="s">
        <v>2884</v>
      </c>
      <c s="295"/>
      <c s="295"/>
      <c s="357"/>
    </row>
    <row s="406" customFormat="1" customHeight="1" ht="17.25">
      <c s="72" t="s">
        <v>2655</v>
      </c>
      <c s="291">
        <f>SUM(B5:B9)</f>
        <v>0</v>
      </c>
      <c s="291">
        <f>SUM(C5:C9)</f>
        <v>0</v>
      </c>
      <c s="340">
        <f>SUM(D5:D9)</f>
        <v>0</v>
      </c>
      <c s="72" t="s">
        <v>2656</v>
      </c>
      <c s="291">
        <f>SUM(F5:F9)</f>
        <v>0</v>
      </c>
      <c s="291">
        <f>SUM(G5:G9)</f>
        <v>0</v>
      </c>
      <c s="340">
        <f>SUM(H5:H9)</f>
        <v>0</v>
      </c>
    </row>
    <row s="406" customFormat="1" customHeight="1" ht="17.25">
      <c s="96" t="s">
        <v>2069</v>
      </c>
      <c s="157"/>
      <c s="295"/>
      <c s="357"/>
      <c s="72"/>
      <c s="114"/>
      <c s="114"/>
      <c s="132"/>
    </row>
    <row s="406" customFormat="1" customHeight="1" ht="17.25">
      <c s="96" t="s">
        <v>2152</v>
      </c>
      <c s="151"/>
      <c s="295"/>
      <c s="357"/>
      <c s="72"/>
      <c s="114"/>
      <c s="114"/>
      <c s="132"/>
    </row>
    <row s="406" customFormat="1" customHeight="1" ht="17.25">
      <c s="96"/>
      <c s="151"/>
      <c s="114"/>
      <c s="132"/>
      <c s="130" t="s">
        <v>2154</v>
      </c>
      <c s="151"/>
      <c s="357"/>
      <c s="357"/>
    </row>
    <row s="406" customFormat="1" customHeight="1" ht="17.25">
      <c s="96"/>
      <c s="151"/>
      <c s="114"/>
      <c s="132"/>
      <c s="96" t="s">
        <v>2202</v>
      </c>
      <c s="151"/>
      <c s="291">
        <f>C15-G10-G13</f>
        <v>0</v>
      </c>
      <c s="340">
        <f>D15-H10-H13</f>
        <v>0</v>
      </c>
    </row>
    <row s="406" customFormat="1" customHeight="1" ht="17.25">
      <c s="72" t="s">
        <v>2205</v>
      </c>
      <c s="151"/>
      <c s="291">
        <f>C10+C11+C12</f>
        <v>0</v>
      </c>
      <c s="340">
        <f>D10+D11+D12</f>
        <v>0</v>
      </c>
      <c s="72" t="s">
        <v>2206</v>
      </c>
      <c s="151"/>
      <c s="291">
        <f>G10+G13+G14</f>
        <v>0</v>
      </c>
      <c s="340">
        <f>H10+H13+H14</f>
        <v>0</v>
      </c>
    </row>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row s="406" customFormat="1" customHeight="1" ht="12.75"/>
  </sheetData>
  <sheetProtection autoFilter="0" sort="1" allowResizeRows="1" allowResizeColumns="1" objects="1" allowDragInsertRows="1" allowDragInsertColumns="1" insertRows="1" insertColumns="1" deleteRows="1" deleteColumns="1"/>
  <mergeCells count="3">
    <mergeCell ref="A1:H1"/>
    <mergeCell ref="A2:H2"/>
    <mergeCell ref="A3:H3"/>
  </mergeCells>
  <dataValidations count="1">
    <dataValidation type="decimal" allowBlank="1" showInputMessage="1" showErrorMessage="1" sqref="B5:D10 F5:H10 C11:D12 G13:H15 C15:D15">
      <formula1>-99999999999999</formula1>
      <formula2>99999999999999</formula2>
    </dataValidation>
  </dataValidations>
  <printOptions gridLines="1" horizontalCentered="1"/>
  <pageMargins left="3.00" right="2.00" top="1.00" bottom="1.00" header="0.00" footer="0.0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0F9F8-C9D9-EDE8-E0AB-DD36F1AC559B}" mc:Ignorable="x14ac">
  <dimension ref="A1:S27"/>
  <sheetViews>
    <sheetView defaultGridColor="0" colorId="8" topLeftCell="A1" showGridLines="0" workbookViewId="0" showZeros="0">
      <selection activeCell="A1" sqref="A1:S1"/>
    </sheetView>
  </sheetViews>
  <sheetFormatPr defaultColWidth="9.125" customHeight="1" defaultRowHeight="12.75"/>
  <cols>
    <col min="1" max="1" style="254" width="49.375" customWidth="1"/>
    <col min="2" max="19" style="254" width="12.625" customWidth="1"/>
  </cols>
  <sheetData>
    <row customHeight="1" ht="33.75">
      <c s="286" t="str">
        <f>'##BASEINFO'!$B$2&amp;"度"&amp;'##BASEINFO'!$B$7&amp;"基本数字录入表"</f>
        <v>2016年度芷江侗族自治县基本数字录入表</v>
      </c>
      <c s="68"/>
      <c s="68"/>
      <c s="68"/>
      <c s="68"/>
      <c s="68"/>
      <c s="68"/>
      <c s="68"/>
      <c s="68"/>
      <c s="68"/>
      <c s="68"/>
      <c s="68"/>
      <c s="68"/>
      <c s="68"/>
      <c s="68"/>
      <c s="68"/>
      <c s="68"/>
      <c s="68"/>
      <c s="68"/>
    </row>
    <row customHeight="1" ht="17.25">
      <c s="67" t="s">
        <v>176</v>
      </c>
      <c s="67"/>
      <c s="67"/>
      <c s="67"/>
      <c s="67"/>
      <c s="67"/>
      <c s="67"/>
      <c s="67"/>
      <c s="67"/>
      <c s="67"/>
      <c s="67"/>
      <c s="67"/>
      <c s="67"/>
      <c s="67"/>
      <c s="67"/>
      <c s="67"/>
      <c s="67"/>
      <c s="67"/>
      <c s="67"/>
    </row>
    <row customHeight="1" ht="17.25">
      <c s="67" t="s">
        <v>2885</v>
      </c>
      <c s="67"/>
      <c s="67"/>
      <c s="67"/>
      <c s="67"/>
      <c s="67"/>
      <c s="67"/>
      <c s="67"/>
      <c s="67"/>
      <c s="67"/>
      <c s="67"/>
      <c s="67"/>
      <c s="67"/>
      <c s="67"/>
      <c s="67"/>
      <c s="67"/>
      <c s="67"/>
      <c s="67"/>
      <c s="67"/>
    </row>
    <row customHeight="1" ht="17.25">
      <c s="70" t="s">
        <v>2067</v>
      </c>
      <c s="70" t="s">
        <v>2886</v>
      </c>
      <c s="69" t="s">
        <v>2887</v>
      </c>
      <c s="69"/>
      <c s="69"/>
      <c s="69"/>
      <c s="148" t="s">
        <v>2888</v>
      </c>
      <c s="148"/>
      <c s="148"/>
      <c s="148"/>
      <c s="148"/>
      <c s="148"/>
      <c s="148"/>
      <c s="148"/>
      <c s="148"/>
      <c s="148"/>
      <c s="148"/>
      <c s="148"/>
      <c s="70" t="s">
        <v>2889</v>
      </c>
    </row>
    <row customHeight="1" ht="17.25">
      <c s="70"/>
      <c s="70"/>
      <c s="69" t="s">
        <v>2737</v>
      </c>
      <c s="69" t="s">
        <v>2890</v>
      </c>
      <c s="69" t="s">
        <v>2891</v>
      </c>
      <c s="69" t="s">
        <v>2892</v>
      </c>
      <c s="69" t="s">
        <v>2893</v>
      </c>
      <c s="69"/>
      <c s="69"/>
      <c s="69"/>
      <c s="70" t="s">
        <v>2894</v>
      </c>
      <c s="70"/>
      <c s="70"/>
      <c s="70"/>
      <c s="69" t="s">
        <v>2895</v>
      </c>
      <c s="69"/>
      <c s="69"/>
      <c s="69"/>
      <c s="70"/>
    </row>
    <row customHeight="1" ht="17.25">
      <c s="86"/>
      <c s="86"/>
      <c s="85"/>
      <c s="85"/>
      <c s="85"/>
      <c s="85"/>
      <c s="82" t="s">
        <v>2212</v>
      </c>
      <c s="82" t="s">
        <v>2890</v>
      </c>
      <c s="82" t="s">
        <v>2891</v>
      </c>
      <c s="82" t="s">
        <v>2892</v>
      </c>
      <c s="112" t="s">
        <v>2212</v>
      </c>
      <c s="112" t="s">
        <v>2890</v>
      </c>
      <c s="112" t="s">
        <v>2891</v>
      </c>
      <c s="112" t="s">
        <v>2892</v>
      </c>
      <c s="112" t="s">
        <v>2212</v>
      </c>
      <c s="112" t="s">
        <v>2890</v>
      </c>
      <c s="112" t="s">
        <v>2891</v>
      </c>
      <c s="112" t="s">
        <v>2892</v>
      </c>
      <c s="86"/>
    </row>
    <row customHeight="1" ht="17.25">
      <c s="72" t="s">
        <v>2896</v>
      </c>
      <c s="340">
        <f>SUM(B8:B27)</f>
        <v>212</v>
      </c>
      <c s="291">
        <f>SUM(C8:C27)</f>
        <v>12299</v>
      </c>
      <c s="291">
        <f>SUM(D8:D27)</f>
        <v>7467</v>
      </c>
      <c s="291">
        <f>SUM(E8:E27)</f>
        <v>9</v>
      </c>
      <c s="291">
        <f>SUM(F8:F27)</f>
        <v>4823</v>
      </c>
      <c s="291">
        <f>SUM(H7:J7)</f>
        <v>6388</v>
      </c>
      <c s="291">
        <f>SUM(H8:H27)</f>
        <v>1783</v>
      </c>
      <c s="291">
        <f>SUM(I8:I27)</f>
        <v>8</v>
      </c>
      <c s="291">
        <f>SUM(J8:J27)</f>
        <v>4597</v>
      </c>
      <c s="291">
        <f>SUM(L7:N7)</f>
        <v>5911</v>
      </c>
      <c s="291">
        <f>SUM(L8:L27)</f>
        <v>5684</v>
      </c>
      <c s="291">
        <f>SUM(M8:M27)</f>
        <v>1</v>
      </c>
      <c s="291">
        <f>SUM(N8:N27)</f>
        <v>226</v>
      </c>
      <c s="291">
        <f>SUM(P7:R7)</f>
        <v>0</v>
      </c>
      <c s="291">
        <f>SUM(P8:P27)</f>
        <v>0</v>
      </c>
      <c s="291">
        <f>SUM(Q8:Q27)</f>
        <v>0</v>
      </c>
      <c s="291">
        <f>SUM(R8:R27)</f>
        <v>0</v>
      </c>
      <c s="340">
        <f>SUM(S8:S27)</f>
        <v>40617</v>
      </c>
    </row>
    <row customHeight="1" ht="17.25">
      <c s="95" t="s">
        <v>977</v>
      </c>
      <c s="357">
        <v>48</v>
      </c>
      <c s="291">
        <f>SUM(G8,K8,O8)</f>
        <v>1350</v>
      </c>
      <c s="291">
        <f>SUM(H8,L8,P8)</f>
        <v>1245</v>
      </c>
      <c s="291">
        <f>SUM(I8,M8,Q8)</f>
        <v>0</v>
      </c>
      <c s="291">
        <f>SUM(J8,N8,R8)</f>
        <v>105</v>
      </c>
      <c s="291">
        <f>SUM(H8:J8)</f>
        <v>952</v>
      </c>
      <c s="295">
        <v>847</v>
      </c>
      <c s="295"/>
      <c s="295">
        <v>105</v>
      </c>
      <c s="291">
        <f>SUM(L8:N8)</f>
        <v>398</v>
      </c>
      <c s="295">
        <v>398</v>
      </c>
      <c s="295"/>
      <c s="295"/>
      <c s="291">
        <f>SUM(P8:R8)</f>
        <v>0</v>
      </c>
      <c s="295"/>
      <c s="295"/>
      <c s="295"/>
      <c s="357"/>
    </row>
    <row customHeight="1" ht="17.25">
      <c s="95" t="s">
        <v>1121</v>
      </c>
      <c s="357"/>
      <c s="291">
        <f>SUM(G9,K9,O9)</f>
        <v>0</v>
      </c>
      <c s="291">
        <f>SUM(H9,L9,P9)</f>
        <v>0</v>
      </c>
      <c s="291">
        <f>SUM(I9,M9,Q9)</f>
        <v>0</v>
      </c>
      <c s="291">
        <f>SUM(J9,N9,R9)</f>
        <v>0</v>
      </c>
      <c s="291">
        <f>SUM(H9:J9)</f>
        <v>0</v>
      </c>
      <c s="295"/>
      <c s="295"/>
      <c s="295"/>
      <c s="291">
        <f>SUM(L9:N9)</f>
        <v>0</v>
      </c>
      <c s="295"/>
      <c s="295"/>
      <c s="295"/>
      <c s="291">
        <f>SUM(P9:R9)</f>
        <v>0</v>
      </c>
      <c s="295"/>
      <c s="295"/>
      <c s="295"/>
      <c s="357"/>
    </row>
    <row customHeight="1" ht="17.25">
      <c s="95" t="s">
        <v>1172</v>
      </c>
      <c s="357">
        <v>7</v>
      </c>
      <c s="291">
        <f>SUM(G10,K10,O10)</f>
        <v>461</v>
      </c>
      <c s="291">
        <f>SUM(H10,L10,P10)</f>
        <v>454</v>
      </c>
      <c s="291">
        <f>SUM(I10,M10,Q10)</f>
        <v>0</v>
      </c>
      <c s="291">
        <f>SUM(J10,N10,R10)</f>
        <v>7</v>
      </c>
      <c s="291">
        <f>SUM(H10:J10)</f>
        <v>458</v>
      </c>
      <c s="295">
        <v>451</v>
      </c>
      <c s="295"/>
      <c s="295">
        <v>7</v>
      </c>
      <c s="291">
        <f>SUM(L10:N10)</f>
        <v>3</v>
      </c>
      <c s="295">
        <v>3</v>
      </c>
      <c s="295"/>
      <c s="295"/>
      <c s="291">
        <f>SUM(P10:R10)</f>
        <v>0</v>
      </c>
      <c s="295"/>
      <c s="295"/>
      <c s="295"/>
      <c s="357"/>
    </row>
    <row customHeight="1" ht="17.25">
      <c s="95" t="s">
        <v>1256</v>
      </c>
      <c s="357">
        <v>54</v>
      </c>
      <c s="291">
        <f>SUM(G11,K11,O11)</f>
        <v>2679</v>
      </c>
      <c s="291">
        <f>SUM(H11,L11,P11)</f>
        <v>2614</v>
      </c>
      <c s="291">
        <f>SUM(I11,M11,Q11)</f>
        <v>0</v>
      </c>
      <c s="291">
        <f>SUM(J11,N11,R11)</f>
        <v>65</v>
      </c>
      <c s="291">
        <f>SUM(H11:J11)</f>
        <v>18</v>
      </c>
      <c s="295">
        <v>15</v>
      </c>
      <c s="295"/>
      <c s="295">
        <v>3</v>
      </c>
      <c s="291">
        <f>SUM(L11:N11)</f>
        <v>2661</v>
      </c>
      <c s="295">
        <v>2599</v>
      </c>
      <c s="295"/>
      <c s="295">
        <v>62</v>
      </c>
      <c s="291">
        <f>SUM(P11:R11)</f>
        <v>0</v>
      </c>
      <c s="295"/>
      <c s="295"/>
      <c s="295"/>
      <c s="357">
        <v>40617</v>
      </c>
    </row>
    <row customHeight="1" ht="17.25">
      <c s="95" t="s">
        <v>1308</v>
      </c>
      <c s="357">
        <v>1</v>
      </c>
      <c s="291">
        <f>SUM(G12,K12,O12)</f>
        <v>6</v>
      </c>
      <c s="291">
        <f>SUM(H12,L12,P12)</f>
        <v>6</v>
      </c>
      <c s="291">
        <f>SUM(I12,M12,Q12)</f>
        <v>0</v>
      </c>
      <c s="291">
        <f>SUM(J12,N12,R12)</f>
        <v>0</v>
      </c>
      <c s="291">
        <f>SUM(H12:J12)</f>
        <v>6</v>
      </c>
      <c s="295">
        <v>6</v>
      </c>
      <c s="295"/>
      <c s="295"/>
      <c s="291">
        <f>SUM(L12:N12)</f>
        <v>0</v>
      </c>
      <c s="295"/>
      <c s="295"/>
      <c s="295"/>
      <c s="291">
        <f>SUM(P12:R12)</f>
        <v>0</v>
      </c>
      <c s="295"/>
      <c s="295"/>
      <c s="295"/>
      <c s="357"/>
    </row>
    <row customHeight="1" ht="17.25">
      <c s="95" t="s">
        <v>1357</v>
      </c>
      <c s="357">
        <v>5</v>
      </c>
      <c s="291">
        <f>SUM(G13,K13,O13)</f>
        <v>173</v>
      </c>
      <c s="291">
        <f>SUM(H13,L13,P13)</f>
        <v>172</v>
      </c>
      <c s="291">
        <f>SUM(I13,M13,Q13)</f>
        <v>0</v>
      </c>
      <c s="291">
        <f>SUM(J13,N13,R13)</f>
        <v>1</v>
      </c>
      <c s="291">
        <f>SUM(H13:J13)</f>
        <v>4</v>
      </c>
      <c s="295">
        <v>4</v>
      </c>
      <c s="295"/>
      <c s="295"/>
      <c s="291">
        <f>SUM(L13:N13)</f>
        <v>169</v>
      </c>
      <c s="295">
        <v>168</v>
      </c>
      <c s="295"/>
      <c s="295">
        <v>1</v>
      </c>
      <c s="291">
        <f>SUM(P13:R13)</f>
        <v>0</v>
      </c>
      <c s="295"/>
      <c s="295"/>
      <c s="295"/>
      <c s="357"/>
    </row>
    <row customHeight="1" ht="17.25">
      <c s="95" t="s">
        <v>1394</v>
      </c>
      <c s="357">
        <v>11</v>
      </c>
      <c s="291">
        <f>SUM(G14,K14,O14)</f>
        <v>4651</v>
      </c>
      <c s="291">
        <f>SUM(H14,L14,P14)</f>
        <v>180</v>
      </c>
      <c s="291">
        <f>SUM(I14,M14,Q14)</f>
        <v>8</v>
      </c>
      <c s="291">
        <f>SUM(J14,N14,R14)</f>
        <v>4463</v>
      </c>
      <c s="291">
        <f>SUM(H14:J14)</f>
        <v>4523</v>
      </c>
      <c s="295">
        <v>59</v>
      </c>
      <c s="295">
        <v>8</v>
      </c>
      <c s="295">
        <v>4456</v>
      </c>
      <c s="291">
        <f>SUM(L14:N14)</f>
        <v>128</v>
      </c>
      <c s="295">
        <v>121</v>
      </c>
      <c s="295"/>
      <c s="295">
        <v>7</v>
      </c>
      <c s="291">
        <f>SUM(P14:R14)</f>
        <v>0</v>
      </c>
      <c s="295"/>
      <c s="295"/>
      <c s="295"/>
      <c s="357"/>
    </row>
    <row customHeight="1" ht="17.25">
      <c s="95" t="s">
        <v>1497</v>
      </c>
      <c s="357">
        <v>53</v>
      </c>
      <c s="291">
        <f>SUM(G15,K15,O15)</f>
        <v>1191</v>
      </c>
      <c s="291">
        <f>SUM(H15,L15,P15)</f>
        <v>1122</v>
      </c>
      <c s="291">
        <f>SUM(I15,M15,Q15)</f>
        <v>1</v>
      </c>
      <c s="291">
        <f>SUM(J15,N15,R15)</f>
        <v>68</v>
      </c>
      <c s="291">
        <f>SUM(H15:J15)</f>
        <v>50</v>
      </c>
      <c s="295">
        <v>49</v>
      </c>
      <c s="295"/>
      <c s="295">
        <v>1</v>
      </c>
      <c s="291">
        <f>SUM(L15:N15)</f>
        <v>1141</v>
      </c>
      <c s="295">
        <v>1073</v>
      </c>
      <c s="295">
        <v>1</v>
      </c>
      <c s="295">
        <v>67</v>
      </c>
      <c s="291">
        <f>SUM(P15:R15)</f>
        <v>0</v>
      </c>
      <c s="295"/>
      <c s="295"/>
      <c s="295"/>
      <c s="357"/>
    </row>
    <row customHeight="1" ht="17.25">
      <c s="95" t="s">
        <v>1554</v>
      </c>
      <c s="357">
        <v>1</v>
      </c>
      <c s="291">
        <f>SUM(G16,K16,O16)</f>
        <v>28</v>
      </c>
      <c s="291">
        <f>SUM(H16,L16,P16)</f>
        <v>25</v>
      </c>
      <c s="291">
        <f>SUM(I16,M16,Q16)</f>
        <v>0</v>
      </c>
      <c s="291">
        <f>SUM(J16,N16,R16)</f>
        <v>3</v>
      </c>
      <c s="291">
        <f>SUM(H16:J16)</f>
        <v>13</v>
      </c>
      <c s="295">
        <v>10</v>
      </c>
      <c s="295"/>
      <c s="295">
        <v>3</v>
      </c>
      <c s="291">
        <f>SUM(L16:N16)</f>
        <v>15</v>
      </c>
      <c s="295">
        <v>15</v>
      </c>
      <c s="295"/>
      <c s="295"/>
      <c s="291">
        <f>SUM(P16:R16)</f>
        <v>0</v>
      </c>
      <c s="295"/>
      <c s="295"/>
      <c s="295"/>
      <c s="357"/>
    </row>
    <row customHeight="1" ht="17.25">
      <c s="95" t="s">
        <v>1624</v>
      </c>
      <c s="357">
        <v>5</v>
      </c>
      <c s="291">
        <f>SUM(G17,K17,O17)</f>
        <v>340</v>
      </c>
      <c s="291">
        <f>SUM(H17,L17,P17)</f>
        <v>335</v>
      </c>
      <c s="291">
        <f>SUM(I17,M17,Q17)</f>
        <v>0</v>
      </c>
      <c s="291">
        <f>SUM(J17,N17,R17)</f>
        <v>5</v>
      </c>
      <c s="291">
        <f>SUM(H17:J17)</f>
        <v>69</v>
      </c>
      <c s="295">
        <v>66</v>
      </c>
      <c s="295"/>
      <c s="295">
        <v>3</v>
      </c>
      <c s="291">
        <f>SUM(L17:N17)</f>
        <v>271</v>
      </c>
      <c s="295">
        <v>269</v>
      </c>
      <c s="295"/>
      <c s="295">
        <v>2</v>
      </c>
      <c s="291">
        <f>SUM(P17:R17)</f>
        <v>0</v>
      </c>
      <c s="295"/>
      <c s="295"/>
      <c s="295"/>
      <c s="357"/>
    </row>
    <row customHeight="1" ht="17.25">
      <c s="95" t="s">
        <v>1645</v>
      </c>
      <c s="357">
        <v>13</v>
      </c>
      <c s="291">
        <f>SUM(G18,K18,O18)</f>
        <v>873</v>
      </c>
      <c s="291">
        <f>SUM(H18,L18,P18)</f>
        <v>790</v>
      </c>
      <c s="291">
        <f>SUM(I18,M18,Q18)</f>
        <v>0</v>
      </c>
      <c s="291">
        <f>SUM(J18,N18,R18)</f>
        <v>83</v>
      </c>
      <c s="291">
        <f>SUM(H18:J18)</f>
        <v>82</v>
      </c>
      <c s="295">
        <v>74</v>
      </c>
      <c s="295"/>
      <c s="295">
        <v>8</v>
      </c>
      <c s="291">
        <f>SUM(L18:N18)</f>
        <v>791</v>
      </c>
      <c s="295">
        <v>716</v>
      </c>
      <c s="295"/>
      <c s="295">
        <v>75</v>
      </c>
      <c s="291">
        <f>SUM(P18:R18)</f>
        <v>0</v>
      </c>
      <c s="295"/>
      <c s="295"/>
      <c s="295"/>
      <c s="357"/>
    </row>
    <row customHeight="1" ht="17.25">
      <c s="95" t="s">
        <v>1759</v>
      </c>
      <c s="357">
        <v>5</v>
      </c>
      <c s="291">
        <f>SUM(G19,K19,O19)</f>
        <v>283</v>
      </c>
      <c s="291">
        <f>SUM(H19,L19,P19)</f>
        <v>276</v>
      </c>
      <c s="291">
        <f>SUM(I19,M19,Q19)</f>
        <v>0</v>
      </c>
      <c s="291">
        <f>SUM(J19,N19,R19)</f>
        <v>7</v>
      </c>
      <c s="291">
        <f>SUM(H19:J19)</f>
        <v>109</v>
      </c>
      <c s="295">
        <v>108</v>
      </c>
      <c s="295"/>
      <c s="295">
        <v>1</v>
      </c>
      <c s="291">
        <f>SUM(L19:N19)</f>
        <v>174</v>
      </c>
      <c s="295">
        <v>168</v>
      </c>
      <c s="295"/>
      <c s="295">
        <v>6</v>
      </c>
      <c s="291">
        <f>SUM(P19:R19)</f>
        <v>0</v>
      </c>
      <c s="295"/>
      <c s="295"/>
      <c s="295"/>
      <c s="357"/>
    </row>
    <row customHeight="1" ht="17.25">
      <c s="95" t="s">
        <v>1817</v>
      </c>
      <c s="357">
        <v>2</v>
      </c>
      <c s="291">
        <f>SUM(G20,K20,O20)</f>
        <v>82</v>
      </c>
      <c s="291">
        <f>SUM(H20,L20,P20)</f>
        <v>81</v>
      </c>
      <c s="291">
        <f>SUM(I20,M20,Q20)</f>
        <v>0</v>
      </c>
      <c s="291">
        <f>SUM(J20,N20,R20)</f>
        <v>1</v>
      </c>
      <c s="291">
        <f>SUM(H20:J20)</f>
        <v>42</v>
      </c>
      <c s="295">
        <v>42</v>
      </c>
      <c s="295"/>
      <c s="295"/>
      <c s="291">
        <f>SUM(L20:N20)</f>
        <v>40</v>
      </c>
      <c s="295">
        <v>39</v>
      </c>
      <c s="295"/>
      <c s="295">
        <v>1</v>
      </c>
      <c s="291">
        <f>SUM(P20:R20)</f>
        <v>0</v>
      </c>
      <c s="295"/>
      <c s="295"/>
      <c s="295"/>
      <c s="357"/>
    </row>
    <row customHeight="1" ht="17.25">
      <c s="95" t="s">
        <v>1871</v>
      </c>
      <c s="357">
        <v>3</v>
      </c>
      <c s="291">
        <f>SUM(G21,K21,O21)</f>
        <v>65</v>
      </c>
      <c s="291">
        <f>SUM(H21,L21,P21)</f>
        <v>59</v>
      </c>
      <c s="291">
        <f>SUM(I21,M21,Q21)</f>
        <v>0</v>
      </c>
      <c s="291">
        <f>SUM(J21,N21,R21)</f>
        <v>6</v>
      </c>
      <c s="291">
        <f>SUM(H21:J21)</f>
        <v>36</v>
      </c>
      <c s="295">
        <v>32</v>
      </c>
      <c s="295"/>
      <c s="295">
        <v>4</v>
      </c>
      <c s="291">
        <f>SUM(L21:N21)</f>
        <v>29</v>
      </c>
      <c s="295">
        <v>27</v>
      </c>
      <c s="295"/>
      <c s="295">
        <v>2</v>
      </c>
      <c s="291">
        <f>SUM(P21:R21)</f>
        <v>0</v>
      </c>
      <c s="295"/>
      <c s="295"/>
      <c s="295"/>
      <c s="357"/>
    </row>
    <row customHeight="1" ht="17.25">
      <c s="95" t="s">
        <v>1888</v>
      </c>
      <c s="357"/>
      <c s="291">
        <f>SUM(G22,K22,O22)</f>
        <v>0</v>
      </c>
      <c s="291">
        <f>SUM(H22,L22,P22)</f>
        <v>0</v>
      </c>
      <c s="291">
        <f>SUM(I22,M22,Q22)</f>
        <v>0</v>
      </c>
      <c s="291">
        <f>SUM(J22,N22,R22)</f>
        <v>0</v>
      </c>
      <c s="291">
        <f>SUM(H22:J22)</f>
        <v>0</v>
      </c>
      <c s="295"/>
      <c s="295"/>
      <c s="295"/>
      <c s="291">
        <f>SUM(L22:N22)</f>
        <v>0</v>
      </c>
      <c s="295"/>
      <c s="295"/>
      <c s="295"/>
      <c s="291">
        <f>SUM(P22:R22)</f>
        <v>0</v>
      </c>
      <c s="295"/>
      <c s="295"/>
      <c s="295"/>
      <c s="357"/>
    </row>
    <row customHeight="1" ht="17.25">
      <c s="95" t="s">
        <v>1913</v>
      </c>
      <c s="357"/>
      <c s="291">
        <f>SUM(G23,K23,O23)</f>
        <v>0</v>
      </c>
      <c s="291">
        <f>SUM(H23,L23,P23)</f>
        <v>0</v>
      </c>
      <c s="291">
        <f>SUM(I23,M23,Q23)</f>
        <v>0</v>
      </c>
      <c s="291">
        <f>SUM(J23,N23,R23)</f>
        <v>0</v>
      </c>
      <c s="291">
        <f>SUM(H23:J23)</f>
        <v>0</v>
      </c>
      <c s="295"/>
      <c s="295"/>
      <c s="295"/>
      <c s="291">
        <f>SUM(L23:N23)</f>
        <v>0</v>
      </c>
      <c s="295"/>
      <c s="295"/>
      <c s="295"/>
      <c s="291">
        <f>SUM(P23:R23)</f>
        <v>0</v>
      </c>
      <c s="295"/>
      <c s="295"/>
      <c s="295"/>
      <c s="357"/>
    </row>
    <row s="408" customFormat="1" customHeight="1" ht="17.25">
      <c s="199" t="s">
        <v>1922</v>
      </c>
      <c s="357">
        <v>4</v>
      </c>
      <c s="291">
        <f>SUM(G24,K24,O24)</f>
        <v>103</v>
      </c>
      <c s="291">
        <f>SUM(H24,L24,P24)</f>
        <v>94</v>
      </c>
      <c s="291">
        <f>SUM(I24,M24,Q24)</f>
        <v>0</v>
      </c>
      <c s="291">
        <f>SUM(J24,N24,R24)</f>
        <v>9</v>
      </c>
      <c s="291">
        <f>SUM(H24:J24)</f>
        <v>23</v>
      </c>
      <c s="295">
        <v>17</v>
      </c>
      <c s="295"/>
      <c s="295">
        <v>6</v>
      </c>
      <c s="291">
        <f>SUM(L24:N24)</f>
        <v>80</v>
      </c>
      <c s="295">
        <v>77</v>
      </c>
      <c s="295"/>
      <c s="295">
        <v>3</v>
      </c>
      <c s="291">
        <f>SUM(P24:R24)</f>
        <v>0</v>
      </c>
      <c s="295"/>
      <c s="295"/>
      <c s="295"/>
      <c s="357"/>
    </row>
    <row customHeight="1" ht="17.25">
      <c s="95" t="s">
        <v>1984</v>
      </c>
      <c s="357"/>
      <c s="291">
        <f>SUM(G25,K25,O25)</f>
        <v>0</v>
      </c>
      <c s="291">
        <f>SUM(H25,L25,P25)</f>
        <v>0</v>
      </c>
      <c s="291">
        <f>SUM(I25,M25,Q25)</f>
        <v>0</v>
      </c>
      <c s="291">
        <f>SUM(J25,N25,R25)</f>
        <v>0</v>
      </c>
      <c s="291">
        <f>SUM(H25:J25)</f>
        <v>0</v>
      </c>
      <c s="295"/>
      <c s="295"/>
      <c s="295"/>
      <c s="291">
        <f>SUM(L25:N25)</f>
        <v>0</v>
      </c>
      <c s="295"/>
      <c s="295"/>
      <c s="295"/>
      <c s="291">
        <f>SUM(P25:R25)</f>
        <v>0</v>
      </c>
      <c s="295"/>
      <c s="295"/>
      <c s="295"/>
      <c s="357"/>
    </row>
    <row customHeight="1" ht="17.25">
      <c s="95" t="s">
        <v>2002</v>
      </c>
      <c s="357"/>
      <c s="291">
        <f>SUM(G26,K26,O26)</f>
        <v>14</v>
      </c>
      <c s="291">
        <f>SUM(H26,L26,P26)</f>
        <v>14</v>
      </c>
      <c s="291">
        <f>SUM(I26,M26,Q26)</f>
        <v>0</v>
      </c>
      <c s="291">
        <f>SUM(J26,N26,R26)</f>
        <v>0</v>
      </c>
      <c s="291">
        <f>SUM(H26:J26)</f>
        <v>3</v>
      </c>
      <c s="295">
        <v>3</v>
      </c>
      <c s="295"/>
      <c s="295"/>
      <c s="291">
        <f>SUM(L26:N26)</f>
        <v>11</v>
      </c>
      <c s="295">
        <v>11</v>
      </c>
      <c s="295"/>
      <c s="295"/>
      <c s="291">
        <f>SUM(P26:R26)</f>
        <v>0</v>
      </c>
      <c s="295"/>
      <c s="295"/>
      <c s="295"/>
      <c s="357"/>
    </row>
    <row customHeight="1" ht="17.25">
      <c s="96" t="s">
        <v>2652</v>
      </c>
      <c s="357"/>
      <c s="291">
        <f>SUM(G27,K27,O27)</f>
        <v>0</v>
      </c>
      <c s="291">
        <f>SUM(H27,L27,P27)</f>
        <v>0</v>
      </c>
      <c s="291">
        <f>SUM(I27,M27,Q27)</f>
        <v>0</v>
      </c>
      <c s="291">
        <f>SUM(J27,N27,R27)</f>
        <v>0</v>
      </c>
      <c s="291">
        <f>SUM(H27:J27)</f>
        <v>0</v>
      </c>
      <c s="295"/>
      <c s="295"/>
      <c s="295"/>
      <c s="291">
        <f>SUM(L27:N27)</f>
        <v>0</v>
      </c>
      <c s="295"/>
      <c s="295"/>
      <c s="295"/>
      <c s="291">
        <f>SUM(P27:R27)</f>
        <v>0</v>
      </c>
      <c s="295"/>
      <c s="295"/>
      <c s="295"/>
      <c s="357"/>
    </row>
  </sheetData>
  <sheetProtection autoFilter="0" sort="1" allowResizeRows="1" allowResizeColumns="1" objects="1" allowDragInsertRows="1" allowDragInsertColumns="1" insertRows="1" insertColumns="1" deleteRows="1" deleteColumns="1"/>
  <mergeCells count="15">
    <mergeCell ref="A4:A6"/>
    <mergeCell ref="C5:C6"/>
    <mergeCell ref="B4:B6"/>
    <mergeCell ref="D5:D6"/>
    <mergeCell ref="G5:J5"/>
    <mergeCell ref="O5:R5"/>
    <mergeCell ref="K5:N5"/>
    <mergeCell ref="F5:F6"/>
    <mergeCell ref="C4:F4"/>
    <mergeCell ref="G4:R4"/>
    <mergeCell ref="A1:S1"/>
    <mergeCell ref="A2:S2"/>
    <mergeCell ref="A3:S3"/>
    <mergeCell ref="E5:E6"/>
    <mergeCell ref="S4:S6"/>
  </mergeCells>
  <dataValidations count="1">
    <dataValidation type="decimal" allowBlank="1" showInputMessage="1" showErrorMessage="1" sqref="B7:S27">
      <formula1>-99999999999999</formula1>
      <formula2>99999999999999</formula2>
    </dataValidation>
  </dataValidations>
  <printOptions gridLines="1" horizontalCentered="1" verticalCentered="1"/>
  <pageMargins left="3.00" right="2.00" top="1.00" bottom="1.00" header="0.00" footer="0.00"/>
  <pageSetup scale="65" pageOrder="downThenOver" orientation="landscape" blackAndWhite="1"/>
  <headerFooter>
    <oddHeader>&amp;L&amp;C@$&amp;R</oddHeader>
    <oddFooter>&amp;L&amp;C@&amp;- &amp;P&amp;-$&amp;R</oddFooter>
    <evenHeader>&amp;L&amp;C@$&amp;R</evenHeader>
    <evenFooter>&amp;L&amp;C@&amp;- &amp;P&amp;-$&amp;R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25EA6-9526-E376-7248-5FD5C48CE7A9}" mc:Ignorable="x14ac">
  <dimension ref="A1:B224"/>
  <sheetViews>
    <sheetView defaultGridColor="0" colorId="8" topLeftCell="A1" showGridLines="0" workbookViewId="0" showZeros="0">
      <selection activeCell="B71" sqref="B71"/>
    </sheetView>
  </sheetViews>
  <sheetFormatPr defaultColWidth="9.125" customHeight="1" defaultRowHeight="12.75"/>
  <cols>
    <col min="1" max="1" style="254" width="46.50390625" customWidth="1"/>
    <col min="2" max="2" style="254" width="25.125" customWidth="1"/>
  </cols>
  <sheetData>
    <row customHeight="1" ht="33.75">
      <c s="286" t="str">
        <f>'##BASEINFO'!$B$2&amp;"度"&amp;'##BASEINFO'!$B$7&amp;"相关指标录入表"</f>
        <v>2016年度芷江侗族自治县相关指标录入表</v>
      </c>
      <c s="68"/>
    </row>
    <row customHeight="1" ht="17.25">
      <c s="67" t="s">
        <v>177</v>
      </c>
      <c s="67"/>
    </row>
    <row customHeight="1" ht="17.25">
      <c s="67" t="s">
        <v>178</v>
      </c>
      <c s="67"/>
    </row>
    <row customHeight="1" ht="17.25">
      <c s="72" t="s">
        <v>2270</v>
      </c>
      <c s="72" t="s">
        <v>2897</v>
      </c>
    </row>
    <row customHeight="1" ht="17.25">
      <c s="92" t="s">
        <v>2898</v>
      </c>
      <c s="92"/>
    </row>
    <row customHeight="1" ht="17.25">
      <c s="55" t="s">
        <v>2899</v>
      </c>
      <c s="327">
        <f>SUM(B7:B10)</f>
        <v>15350</v>
      </c>
    </row>
    <row customHeight="1" ht="17.25">
      <c s="80" t="s">
        <v>2900</v>
      </c>
      <c s="295">
        <v>8084</v>
      </c>
    </row>
    <row customHeight="1" ht="17.25">
      <c s="55" t="s">
        <v>2901</v>
      </c>
      <c s="410">
        <v>579</v>
      </c>
    </row>
    <row customHeight="1" ht="17.25">
      <c s="80" t="s">
        <v>2902</v>
      </c>
      <c s="295">
        <v>5627</v>
      </c>
    </row>
    <row customHeight="1" ht="17.25">
      <c s="55" t="s">
        <v>2903</v>
      </c>
      <c s="325">
        <v>1060</v>
      </c>
    </row>
    <row customHeight="1" ht="17.25">
      <c s="55" t="s">
        <v>2904</v>
      </c>
      <c s="291">
        <f>SUM(B12:B26)</f>
        <v>4800</v>
      </c>
    </row>
    <row customHeight="1" ht="17.25">
      <c s="55" t="s">
        <v>184</v>
      </c>
      <c s="319">
        <v>1754</v>
      </c>
    </row>
    <row customHeight="1" ht="17.25">
      <c s="55" t="s">
        <v>251</v>
      </c>
      <c s="319">
        <v>1525</v>
      </c>
    </row>
    <row customHeight="1" ht="17.25">
      <c s="80" t="s">
        <v>263</v>
      </c>
      <c s="319">
        <v>1125</v>
      </c>
    </row>
    <row customHeight="1" ht="17.25">
      <c s="55" t="s">
        <v>2215</v>
      </c>
      <c s="319">
        <v>212</v>
      </c>
    </row>
    <row customHeight="1" ht="17.25">
      <c s="55" t="s">
        <v>433</v>
      </c>
      <c s="319">
        <v>27</v>
      </c>
    </row>
    <row customHeight="1" ht="17.25">
      <c s="55" t="s">
        <v>437</v>
      </c>
      <c s="319"/>
    </row>
    <row customHeight="1" ht="17.25">
      <c s="55" t="s">
        <v>451</v>
      </c>
      <c s="319"/>
    </row>
    <row customHeight="1" ht="17.25">
      <c s="55" t="s">
        <v>460</v>
      </c>
      <c s="319"/>
    </row>
    <row customHeight="1" ht="17.25">
      <c s="55" t="s">
        <v>466</v>
      </c>
      <c s="319">
        <v>157</v>
      </c>
    </row>
    <row customHeight="1" ht="17.25">
      <c s="55" t="s">
        <v>475</v>
      </c>
      <c s="319"/>
    </row>
    <row customHeight="1" ht="17.25">
      <c s="55" t="s">
        <v>2216</v>
      </c>
      <c s="319"/>
    </row>
    <row customHeight="1" ht="17.25">
      <c s="55" t="s">
        <v>2220</v>
      </c>
      <c s="319"/>
    </row>
    <row customHeight="1" ht="17.25">
      <c s="55" t="s">
        <v>2221</v>
      </c>
      <c s="319"/>
    </row>
    <row customHeight="1" ht="17.25">
      <c s="55" t="s">
        <v>2222</v>
      </c>
      <c s="319"/>
    </row>
    <row customHeight="1" ht="17.25">
      <c s="55" t="s">
        <v>514</v>
      </c>
      <c s="319"/>
    </row>
    <row customHeight="1" ht="17.25">
      <c s="55" t="s">
        <v>2905</v>
      </c>
      <c s="291">
        <f>SUM(B28:B42)</f>
        <v>0</v>
      </c>
    </row>
    <row customHeight="1" ht="17.25">
      <c s="55" t="s">
        <v>184</v>
      </c>
      <c s="319"/>
    </row>
    <row customHeight="1" ht="17.25">
      <c s="55" t="s">
        <v>251</v>
      </c>
      <c s="319"/>
    </row>
    <row customHeight="1" ht="17.25">
      <c s="55" t="s">
        <v>263</v>
      </c>
      <c s="319"/>
    </row>
    <row customHeight="1" ht="17.25">
      <c s="55" t="s">
        <v>2215</v>
      </c>
      <c s="319"/>
    </row>
    <row customHeight="1" ht="17.25">
      <c s="55" t="s">
        <v>433</v>
      </c>
      <c s="319"/>
    </row>
    <row customHeight="1" ht="17.25">
      <c s="55" t="s">
        <v>437</v>
      </c>
      <c s="319"/>
    </row>
    <row customHeight="1" ht="17.25">
      <c s="55" t="s">
        <v>451</v>
      </c>
      <c s="319"/>
    </row>
    <row customHeight="1" ht="17.25">
      <c s="55" t="s">
        <v>460</v>
      </c>
      <c s="319"/>
    </row>
    <row customHeight="1" ht="17.25">
      <c s="55" t="s">
        <v>466</v>
      </c>
      <c s="319"/>
    </row>
    <row customHeight="1" ht="17.25">
      <c s="55" t="s">
        <v>475</v>
      </c>
      <c s="319"/>
    </row>
    <row customHeight="1" ht="17.25">
      <c s="55" t="s">
        <v>2216</v>
      </c>
      <c s="319"/>
    </row>
    <row customHeight="1" ht="17.25">
      <c s="55" t="s">
        <v>2220</v>
      </c>
      <c s="319"/>
    </row>
    <row customHeight="1" ht="17.25">
      <c s="55" t="s">
        <v>2221</v>
      </c>
      <c s="319"/>
    </row>
    <row customHeight="1" ht="17.25">
      <c s="55" t="s">
        <v>2222</v>
      </c>
      <c s="319"/>
    </row>
    <row customHeight="1" ht="17.25">
      <c s="144" t="s">
        <v>514</v>
      </c>
      <c s="319"/>
    </row>
    <row customHeight="1" ht="17.25">
      <c s="85" t="s">
        <v>2906</v>
      </c>
      <c s="85"/>
    </row>
    <row customHeight="1" ht="17.25">
      <c s="55" t="s">
        <v>2907</v>
      </c>
      <c s="116"/>
    </row>
    <row customHeight="1" ht="17.25">
      <c s="55" t="s">
        <v>2908</v>
      </c>
      <c s="291">
        <f>SUM(B46,B48:B51)</f>
        <v>3076</v>
      </c>
    </row>
    <row customHeight="1" ht="17.25">
      <c s="55" t="s">
        <v>2909</v>
      </c>
      <c s="295">
        <v>3076</v>
      </c>
    </row>
    <row customHeight="1" ht="17.25">
      <c s="55" t="s">
        <v>2910</v>
      </c>
      <c s="295">
        <v>3076</v>
      </c>
    </row>
    <row customHeight="1" ht="17.25">
      <c s="55" t="s">
        <v>2911</v>
      </c>
      <c s="295"/>
    </row>
    <row customHeight="1" ht="17.25">
      <c s="55" t="s">
        <v>2912</v>
      </c>
      <c s="295"/>
    </row>
    <row customHeight="1" ht="17.25">
      <c s="55" t="s">
        <v>2913</v>
      </c>
      <c s="295"/>
    </row>
    <row customHeight="1" ht="17.25">
      <c s="55" t="s">
        <v>2914</v>
      </c>
      <c s="291">
        <f>SUM(B52:B53)</f>
        <v>0</v>
      </c>
    </row>
    <row customHeight="1" ht="17.25">
      <c s="55" t="s">
        <v>2915</v>
      </c>
      <c s="295"/>
    </row>
    <row customHeight="1" ht="17.25">
      <c s="55" t="s">
        <v>2916</v>
      </c>
      <c s="295"/>
    </row>
    <row customHeight="1" ht="17.25">
      <c s="55" t="s">
        <v>2917</v>
      </c>
      <c s="291">
        <f>SUM(B55,B57:B59,B60)</f>
        <v>3076</v>
      </c>
    </row>
    <row customHeight="1" ht="17.25">
      <c s="55" t="s">
        <v>2918</v>
      </c>
      <c s="295">
        <v>3076</v>
      </c>
    </row>
    <row customHeight="1" ht="17.25">
      <c s="55" t="s">
        <v>2919</v>
      </c>
      <c s="295">
        <v>3076</v>
      </c>
    </row>
    <row customHeight="1" ht="17.25">
      <c s="55" t="s">
        <v>2920</v>
      </c>
      <c s="295"/>
    </row>
    <row customHeight="1" ht="17.25">
      <c s="55" t="s">
        <v>2921</v>
      </c>
      <c s="295"/>
    </row>
    <row customHeight="1" ht="17.25">
      <c s="55" t="s">
        <v>2922</v>
      </c>
      <c s="298"/>
    </row>
    <row customHeight="1" ht="17.25">
      <c s="55" t="s">
        <v>2923</v>
      </c>
      <c s="291">
        <f>B45-B55-B57-B58-B59</f>
        <v>0</v>
      </c>
    </row>
    <row customHeight="1" ht="17.25">
      <c s="55" t="s">
        <v>2924</v>
      </c>
      <c s="209"/>
    </row>
    <row customHeight="1" ht="17.25">
      <c s="80" t="s">
        <v>2925</v>
      </c>
      <c s="291">
        <f>SUM(B63:B65)</f>
        <v>14781</v>
      </c>
    </row>
    <row customHeight="1" ht="17.25">
      <c s="55" t="s">
        <v>2926</v>
      </c>
      <c s="325">
        <v>7171</v>
      </c>
    </row>
    <row customHeight="1" ht="17.25">
      <c s="55" t="s">
        <v>2927</v>
      </c>
      <c s="295"/>
    </row>
    <row customHeight="1" ht="17.25">
      <c s="55" t="s">
        <v>2928</v>
      </c>
      <c s="295">
        <v>7610</v>
      </c>
    </row>
    <row customHeight="1" ht="17.25">
      <c s="55" t="s">
        <v>2929</v>
      </c>
      <c s="298">
        <v>14781</v>
      </c>
    </row>
    <row customHeight="1" ht="17.25">
      <c s="119" t="s">
        <v>2930</v>
      </c>
      <c s="298"/>
    </row>
    <row customHeight="1" ht="17.25">
      <c s="85" t="s">
        <v>2931</v>
      </c>
      <c s="85"/>
    </row>
    <row customHeight="1" ht="17.25">
      <c s="55" t="s">
        <v>2803</v>
      </c>
      <c s="393"/>
    </row>
    <row customHeight="1" ht="17.25">
      <c s="55" t="s">
        <v>2932</v>
      </c>
      <c s="395">
        <v>11300</v>
      </c>
    </row>
    <row customHeight="1" ht="17.25">
      <c s="80" t="s">
        <v>2933</v>
      </c>
      <c s="295">
        <v>10189</v>
      </c>
    </row>
    <row customHeight="1" ht="17.25">
      <c s="55" t="s">
        <v>2934</v>
      </c>
      <c s="396">
        <v>10189</v>
      </c>
    </row>
    <row customHeight="1" ht="17.25">
      <c s="55" t="s">
        <v>2935</v>
      </c>
      <c s="393"/>
    </row>
    <row customHeight="1" ht="17.25">
      <c s="55" t="s">
        <v>2804</v>
      </c>
      <c s="393"/>
    </row>
    <row customHeight="1" ht="17.25">
      <c s="55" t="s">
        <v>2936</v>
      </c>
      <c s="393"/>
    </row>
    <row customHeight="1" ht="17.25">
      <c s="55" t="s">
        <v>2937</v>
      </c>
      <c s="393">
        <v>53336</v>
      </c>
    </row>
    <row customHeight="1" ht="17.25">
      <c s="55" t="s">
        <v>2938</v>
      </c>
      <c s="393">
        <v>53336</v>
      </c>
    </row>
    <row customHeight="1" ht="17.25">
      <c s="55" t="s">
        <v>2935</v>
      </c>
      <c s="393"/>
    </row>
    <row customHeight="1" ht="17.25">
      <c s="92" t="s">
        <v>2939</v>
      </c>
      <c s="92"/>
    </row>
    <row customHeight="1" ht="28.5">
      <c s="172" t="s">
        <v>2940</v>
      </c>
      <c s="301">
        <f>SUM(B81:B82)</f>
        <v>22124</v>
      </c>
    </row>
    <row customHeight="1" ht="17.25">
      <c s="73" t="s">
        <v>2941</v>
      </c>
      <c s="295">
        <v>22124</v>
      </c>
    </row>
    <row customHeight="1" ht="17.25">
      <c s="73" t="s">
        <v>2942</v>
      </c>
      <c s="295"/>
    </row>
    <row customHeight="1" ht="17.25">
      <c s="73" t="s">
        <v>2943</v>
      </c>
      <c s="415"/>
    </row>
    <row customHeight="1" ht="28.5">
      <c s="131" t="s">
        <v>2944</v>
      </c>
      <c s="291">
        <f>SUM(B85:B86)</f>
        <v>22124</v>
      </c>
    </row>
    <row customHeight="1" ht="17.25">
      <c s="73" t="s">
        <v>2941</v>
      </c>
      <c s="295">
        <v>22124</v>
      </c>
    </row>
    <row customHeight="1" ht="17.25">
      <c s="73" t="s">
        <v>2945</v>
      </c>
      <c s="295"/>
    </row>
    <row customHeight="1" ht="17.25">
      <c s="87" t="s">
        <v>2946</v>
      </c>
      <c s="416"/>
    </row>
    <row customHeight="1" ht="17.25">
      <c s="69" t="s">
        <v>2947</v>
      </c>
      <c s="69"/>
    </row>
    <row customHeight="1" ht="17.25">
      <c s="88" t="s">
        <v>2948</v>
      </c>
      <c s="173"/>
    </row>
    <row customHeight="1" ht="17.25">
      <c s="73" t="s">
        <v>2949</v>
      </c>
      <c s="295">
        <v>53856</v>
      </c>
    </row>
    <row customHeight="1" ht="17.25">
      <c s="73" t="s">
        <v>2950</v>
      </c>
      <c s="295">
        <v>23381</v>
      </c>
    </row>
    <row customHeight="1" ht="17.25">
      <c s="73" t="s">
        <v>2951</v>
      </c>
      <c s="295">
        <v>23381</v>
      </c>
    </row>
    <row customHeight="1" ht="17.25">
      <c s="73" t="s">
        <v>2952</v>
      </c>
      <c s="295">
        <v>53856</v>
      </c>
    </row>
    <row customHeight="1" ht="17.25">
      <c s="73" t="s">
        <v>2953</v>
      </c>
      <c s="295">
        <v>23381</v>
      </c>
    </row>
    <row customHeight="1" ht="17.25">
      <c s="73" t="s">
        <v>2954</v>
      </c>
      <c s="295">
        <v>23381</v>
      </c>
    </row>
    <row customHeight="1" ht="17.25">
      <c s="73" t="s">
        <v>2280</v>
      </c>
      <c s="157"/>
    </row>
    <row customHeight="1" ht="17.25">
      <c s="73" t="s">
        <v>2949</v>
      </c>
      <c s="295">
        <v>14803</v>
      </c>
    </row>
    <row customHeight="1" ht="17.25">
      <c s="73" t="s">
        <v>2950</v>
      </c>
      <c s="298">
        <v>6628</v>
      </c>
    </row>
    <row customHeight="1" ht="17.25">
      <c s="81" t="s">
        <v>2951</v>
      </c>
      <c s="295">
        <v>6628</v>
      </c>
    </row>
    <row customHeight="1" ht="17.25">
      <c s="73" t="s">
        <v>2952</v>
      </c>
      <c s="325">
        <v>14803</v>
      </c>
    </row>
    <row customHeight="1" ht="17.25">
      <c s="73" t="s">
        <v>2953</v>
      </c>
      <c s="295">
        <v>6628</v>
      </c>
    </row>
    <row customHeight="1" ht="17.25">
      <c s="73" t="s">
        <v>2954</v>
      </c>
      <c s="295">
        <v>6628</v>
      </c>
    </row>
    <row customHeight="1" ht="17.25">
      <c s="73" t="s">
        <v>2955</v>
      </c>
      <c s="157"/>
    </row>
    <row customHeight="1" ht="17.25">
      <c s="73" t="s">
        <v>2949</v>
      </c>
      <c s="295"/>
    </row>
    <row customHeight="1" ht="17.25">
      <c s="73" t="s">
        <v>2950</v>
      </c>
      <c s="295"/>
    </row>
    <row customHeight="1" ht="17.25">
      <c s="73" t="s">
        <v>2951</v>
      </c>
      <c s="295"/>
    </row>
    <row customHeight="1" ht="17.25">
      <c s="73" t="s">
        <v>2952</v>
      </c>
      <c s="295"/>
    </row>
    <row customHeight="1" ht="17.25">
      <c s="73" t="s">
        <v>2953</v>
      </c>
      <c s="295"/>
    </row>
    <row customHeight="1" ht="17.25">
      <c s="73" t="s">
        <v>2954</v>
      </c>
      <c s="295"/>
    </row>
    <row customHeight="1" ht="17.25">
      <c s="169" t="s">
        <v>2956</v>
      </c>
      <c s="169"/>
    </row>
    <row customHeight="1" ht="17.25">
      <c s="73" t="s">
        <v>2957</v>
      </c>
      <c s="291">
        <f>SUM(B112,B119,B126)</f>
        <v>16372</v>
      </c>
    </row>
    <row customHeight="1" ht="17.25">
      <c s="73" t="s">
        <v>2958</v>
      </c>
      <c s="291">
        <f>SUM(B113,B115,B117)</f>
        <v>0</v>
      </c>
    </row>
    <row customHeight="1" ht="17.25">
      <c s="73" t="s">
        <v>2959</v>
      </c>
      <c s="295"/>
    </row>
    <row customHeight="1" ht="17.25">
      <c s="73" t="s">
        <v>2960</v>
      </c>
      <c s="295"/>
    </row>
    <row customHeight="1" ht="17.25">
      <c s="73" t="s">
        <v>2961</v>
      </c>
      <c s="295"/>
    </row>
    <row customHeight="1" ht="17.25">
      <c s="73" t="s">
        <v>2960</v>
      </c>
      <c s="295"/>
    </row>
    <row customHeight="1" ht="17.25">
      <c s="73" t="s">
        <v>2962</v>
      </c>
      <c s="295"/>
    </row>
    <row customHeight="1" ht="17.25">
      <c s="73" t="s">
        <v>2960</v>
      </c>
      <c s="295"/>
    </row>
    <row customHeight="1" ht="17.25">
      <c s="73" t="s">
        <v>2963</v>
      </c>
      <c s="291">
        <f>SUM(B120,B122,B124)</f>
        <v>0</v>
      </c>
    </row>
    <row customHeight="1" ht="17.25">
      <c s="73" t="s">
        <v>2959</v>
      </c>
      <c s="295"/>
    </row>
    <row customHeight="1" ht="17.25">
      <c s="73" t="s">
        <v>2960</v>
      </c>
      <c s="295"/>
    </row>
    <row customHeight="1" ht="17.25">
      <c s="73" t="s">
        <v>2961</v>
      </c>
      <c s="295"/>
    </row>
    <row customHeight="1" ht="17.25">
      <c s="73" t="s">
        <v>2960</v>
      </c>
      <c s="295"/>
    </row>
    <row customHeight="1" ht="17.25">
      <c s="73" t="s">
        <v>2962</v>
      </c>
      <c s="295"/>
    </row>
    <row customHeight="1" ht="17.25">
      <c s="73" t="s">
        <v>2960</v>
      </c>
      <c s="295"/>
    </row>
    <row customHeight="1" ht="17.25">
      <c s="73" t="s">
        <v>2964</v>
      </c>
      <c s="291">
        <f>SUM(B127,B129,B131)</f>
        <v>16372</v>
      </c>
    </row>
    <row customHeight="1" ht="17.25">
      <c s="73" t="s">
        <v>2959</v>
      </c>
      <c s="295">
        <v>16372</v>
      </c>
    </row>
    <row customHeight="1" ht="17.25">
      <c s="73" t="s">
        <v>2960</v>
      </c>
      <c s="295">
        <v>14278</v>
      </c>
    </row>
    <row customHeight="1" ht="17.25">
      <c s="73" t="s">
        <v>2961</v>
      </c>
      <c s="295"/>
    </row>
    <row customHeight="1" ht="17.25">
      <c s="73" t="s">
        <v>2960</v>
      </c>
      <c s="295"/>
    </row>
    <row customHeight="1" ht="17.25">
      <c s="73" t="s">
        <v>2962</v>
      </c>
      <c s="295"/>
    </row>
    <row customHeight="1" ht="17.25">
      <c s="73" t="s">
        <v>2960</v>
      </c>
      <c s="295"/>
    </row>
    <row customHeight="1" ht="17.25">
      <c s="169" t="s">
        <v>2965</v>
      </c>
      <c s="169"/>
    </row>
    <row customHeight="1" ht="17.25">
      <c s="73" t="s">
        <v>2966</v>
      </c>
      <c s="319"/>
    </row>
    <row customHeight="1" ht="17.25">
      <c s="73" t="s">
        <v>2967</v>
      </c>
      <c s="319">
        <v>163761</v>
      </c>
    </row>
    <row customHeight="1" ht="17.25">
      <c s="73" t="s">
        <v>2968</v>
      </c>
      <c s="295">
        <v>163761</v>
      </c>
    </row>
    <row customHeight="1" ht="17.25">
      <c s="169" t="s">
        <v>2969</v>
      </c>
      <c s="169"/>
    </row>
    <row customHeight="1" ht="17.25">
      <c s="73" t="s">
        <v>2970</v>
      </c>
      <c s="295">
        <v>18</v>
      </c>
    </row>
    <row customHeight="1" ht="17.25">
      <c s="73" t="s">
        <v>2971</v>
      </c>
      <c s="295">
        <v>18</v>
      </c>
    </row>
    <row customHeight="1" ht="17.25">
      <c s="73" t="s">
        <v>2972</v>
      </c>
      <c s="295">
        <v>18</v>
      </c>
    </row>
    <row customHeight="1" ht="17.25">
      <c s="73" t="s">
        <v>2973</v>
      </c>
      <c s="295"/>
    </row>
    <row customHeight="1" ht="17.25">
      <c s="73" t="s">
        <v>2974</v>
      </c>
      <c s="295"/>
    </row>
    <row customHeight="1" ht="17.25">
      <c s="73" t="s">
        <v>2975</v>
      </c>
      <c s="291">
        <f>SUM(B144:B145)</f>
        <v>1496</v>
      </c>
    </row>
    <row customHeight="1" ht="17.25">
      <c s="73" t="s">
        <v>2976</v>
      </c>
      <c s="295">
        <v>439</v>
      </c>
    </row>
    <row customHeight="1" ht="17.25">
      <c s="73" t="s">
        <v>2977</v>
      </c>
      <c s="295">
        <v>1057</v>
      </c>
    </row>
    <row customHeight="1" ht="17.25">
      <c s="73" t="s">
        <v>2978</v>
      </c>
      <c s="295"/>
    </row>
    <row customHeight="1" ht="17.25">
      <c s="73" t="s">
        <v>2979</v>
      </c>
      <c s="298"/>
    </row>
    <row customHeight="1" ht="17.25">
      <c s="81" t="s">
        <v>2980</v>
      </c>
      <c s="291">
        <f>SUM(B149:B150)</f>
        <v>34</v>
      </c>
    </row>
    <row customHeight="1" ht="17.25">
      <c s="73" t="s">
        <v>2981</v>
      </c>
      <c s="319">
        <v>11</v>
      </c>
    </row>
    <row customHeight="1" ht="17.25">
      <c s="73" t="s">
        <v>2982</v>
      </c>
      <c s="319">
        <v>23</v>
      </c>
    </row>
    <row s="419" customFormat="1" customHeight="1" ht="17.25">
      <c s="169" t="s">
        <v>2983</v>
      </c>
      <c s="169"/>
    </row>
    <row customHeight="1" ht="17.25">
      <c s="55" t="s">
        <v>2984</v>
      </c>
      <c s="291">
        <f>SUM(B153:B155)</f>
        <v>995862</v>
      </c>
    </row>
    <row customHeight="1" ht="17.25">
      <c s="55" t="s">
        <v>2985</v>
      </c>
      <c s="319">
        <v>230095</v>
      </c>
    </row>
    <row customHeight="1" ht="17.25">
      <c s="55" t="s">
        <v>2986</v>
      </c>
      <c s="319">
        <v>410800</v>
      </c>
    </row>
    <row customHeight="1" ht="17.25">
      <c s="55" t="s">
        <v>2987</v>
      </c>
      <c s="319">
        <v>354967</v>
      </c>
    </row>
    <row customHeight="1" ht="17.25">
      <c s="170" t="s">
        <v>2988</v>
      </c>
      <c s="319">
        <v>35</v>
      </c>
    </row>
    <row customHeight="1" ht="17.25">
      <c s="73" t="s">
        <v>2989</v>
      </c>
      <c s="319">
        <v>20211</v>
      </c>
    </row>
    <row customHeight="1" ht="17.25">
      <c s="73" t="s">
        <v>2990</v>
      </c>
      <c s="319">
        <v>7285</v>
      </c>
    </row>
    <row customHeight="1" ht="12.75" hidden="1">
      <c s="73"/>
      <c s="114"/>
    </row>
    <row customHeight="1" ht="12.75" hidden="1">
      <c s="73"/>
      <c s="114"/>
    </row>
    <row customHeight="1" ht="12.75" hidden="1">
      <c s="73"/>
      <c s="114"/>
    </row>
    <row customHeight="1" ht="12.75" hidden="1">
      <c s="73"/>
      <c s="114"/>
    </row>
    <row customHeight="1" ht="12.75" hidden="1">
      <c s="73"/>
      <c s="114"/>
    </row>
    <row customHeight="1" ht="12.75" hidden="1">
      <c s="73"/>
      <c s="114"/>
    </row>
    <row customHeight="1" ht="12.75" hidden="1">
      <c s="73"/>
      <c s="114"/>
    </row>
    <row customHeight="1" ht="12.75" hidden="1">
      <c s="73"/>
      <c s="114"/>
    </row>
    <row customHeight="1" ht="12.75" hidden="1">
      <c s="87"/>
      <c s="115"/>
    </row>
    <row customHeight="1" ht="12.75" hidden="1">
      <c s="73"/>
      <c s="72"/>
    </row>
    <row customHeight="1" ht="12.75" hidden="1">
      <c s="73" t="s">
        <v>2991</v>
      </c>
      <c s="421"/>
    </row>
    <row customHeight="1" ht="12.75" hidden="1">
      <c s="73" t="s">
        <v>2992</v>
      </c>
      <c s="421"/>
    </row>
    <row customHeight="1" ht="12.75" hidden="1">
      <c s="73" t="s">
        <v>2993</v>
      </c>
      <c s="421"/>
    </row>
    <row customHeight="1" ht="12.75" hidden="1">
      <c s="73" t="s">
        <v>2994</v>
      </c>
      <c s="421"/>
    </row>
    <row customHeight="1" ht="12.75" hidden="1">
      <c s="73" t="s">
        <v>2995</v>
      </c>
      <c s="421"/>
    </row>
    <row customHeight="1" ht="12.75" hidden="1">
      <c s="73" t="s">
        <v>2996</v>
      </c>
      <c s="421"/>
    </row>
    <row customHeight="1" ht="12.75" hidden="1">
      <c s="73" t="s">
        <v>2997</v>
      </c>
      <c s="421"/>
    </row>
    <row customHeight="1" ht="12.75" hidden="1">
      <c s="73" t="s">
        <v>2998</v>
      </c>
      <c s="421"/>
    </row>
    <row customHeight="1" ht="12.75" hidden="1">
      <c s="73" t="s">
        <v>2999</v>
      </c>
      <c s="421"/>
    </row>
    <row customHeight="1" ht="12.75" hidden="1">
      <c s="73" t="s">
        <v>3000</v>
      </c>
      <c s="421"/>
    </row>
    <row customHeight="1" ht="12.75" hidden="1">
      <c s="73" t="s">
        <v>3001</v>
      </c>
      <c s="421"/>
    </row>
    <row customHeight="1" ht="12.75" hidden="1">
      <c s="73" t="s">
        <v>3002</v>
      </c>
      <c s="421"/>
    </row>
    <row customHeight="1" ht="12.75" hidden="1">
      <c s="73" t="s">
        <v>3003</v>
      </c>
      <c s="421"/>
    </row>
    <row customHeight="1" ht="12.75" hidden="1">
      <c s="73" t="s">
        <v>3004</v>
      </c>
      <c s="421"/>
    </row>
    <row customHeight="1" ht="12.75" hidden="1">
      <c s="73" t="s">
        <v>3005</v>
      </c>
      <c s="421"/>
    </row>
    <row customHeight="1" ht="12.75" hidden="1">
      <c s="73" t="s">
        <v>3006</v>
      </c>
      <c s="421"/>
    </row>
    <row customHeight="1" ht="12.75" hidden="1">
      <c s="73" t="s">
        <v>3007</v>
      </c>
      <c s="421"/>
    </row>
    <row customHeight="1" ht="12.75" hidden="1">
      <c s="73" t="s">
        <v>3008</v>
      </c>
      <c s="421"/>
    </row>
    <row customHeight="1" ht="12.75" hidden="1">
      <c s="73" t="s">
        <v>3009</v>
      </c>
      <c s="421"/>
    </row>
    <row customHeight="1" ht="12.75" hidden="1">
      <c s="73" t="s">
        <v>3010</v>
      </c>
      <c s="421"/>
    </row>
    <row customHeight="1" ht="12.75" hidden="1">
      <c s="73" t="s">
        <v>3011</v>
      </c>
      <c s="421"/>
    </row>
    <row customHeight="1" ht="12.75" hidden="1">
      <c s="73" t="s">
        <v>3012</v>
      </c>
      <c s="421"/>
    </row>
    <row customHeight="1" ht="12.75" hidden="1">
      <c s="73" t="s">
        <v>3013</v>
      </c>
      <c s="295"/>
    </row>
    <row customHeight="1" ht="12.75" hidden="1">
      <c s="73" t="s">
        <v>3014</v>
      </c>
      <c s="295"/>
    </row>
    <row customHeight="1" ht="12.75" hidden="1">
      <c s="73" t="s">
        <v>3015</v>
      </c>
      <c s="295"/>
    </row>
    <row customHeight="1" ht="12.75" hidden="1">
      <c s="73" t="s">
        <v>3016</v>
      </c>
      <c s="298"/>
    </row>
    <row customHeight="1" ht="12.75" hidden="1">
      <c s="81" t="s">
        <v>3017</v>
      </c>
      <c s="298"/>
    </row>
    <row customHeight="1" ht="12.75" hidden="1">
      <c s="84" t="s">
        <v>3018</v>
      </c>
      <c s="421"/>
    </row>
    <row customHeight="1" ht="12.75" hidden="1">
      <c s="55" t="s">
        <v>2071</v>
      </c>
      <c s="422"/>
    </row>
    <row customHeight="1" ht="12.75" hidden="1">
      <c s="55" t="s">
        <v>2081</v>
      </c>
      <c s="421"/>
    </row>
    <row customHeight="1" ht="12.75" hidden="1">
      <c s="55" t="s">
        <v>3019</v>
      </c>
      <c s="421"/>
    </row>
    <row customHeight="1" ht="12.75" hidden="1">
      <c s="56" t="s">
        <v>3020</v>
      </c>
      <c s="421"/>
    </row>
    <row customHeight="1" ht="12.75" hidden="1">
      <c s="55" t="s">
        <v>2290</v>
      </c>
      <c s="421"/>
    </row>
    <row customHeight="1" ht="12.75" hidden="1">
      <c s="55" t="s">
        <v>2300</v>
      </c>
      <c s="421"/>
    </row>
    <row customHeight="1" ht="12.75" hidden="1">
      <c s="55" t="s">
        <v>2315</v>
      </c>
      <c s="295"/>
    </row>
    <row customHeight="1" ht="12.75" hidden="1">
      <c s="55" t="s">
        <v>2383</v>
      </c>
      <c s="295"/>
    </row>
    <row customHeight="1" ht="12.75" hidden="1">
      <c s="55" t="s">
        <v>2425</v>
      </c>
      <c s="295"/>
    </row>
    <row customHeight="1" ht="12.75" hidden="1">
      <c s="55" t="s">
        <v>2438</v>
      </c>
      <c s="295"/>
    </row>
    <row customHeight="1" ht="12.75" hidden="1">
      <c s="55" t="s">
        <v>2451</v>
      </c>
      <c s="295"/>
    </row>
    <row customHeight="1" ht="12.75" hidden="1">
      <c s="55" t="s">
        <v>2480</v>
      </c>
      <c s="295"/>
    </row>
    <row customHeight="1" ht="12.75" hidden="1">
      <c s="55" t="s">
        <v>2510</v>
      </c>
      <c s="295"/>
    </row>
    <row customHeight="1" ht="12.75" hidden="1">
      <c s="55" t="s">
        <v>2555</v>
      </c>
      <c s="421"/>
    </row>
    <row customHeight="1" ht="12.75" hidden="1">
      <c s="55" t="s">
        <v>2569</v>
      </c>
      <c s="295"/>
    </row>
    <row customHeight="1" ht="12.75" hidden="1">
      <c s="55" t="s">
        <v>2587</v>
      </c>
      <c s="295"/>
    </row>
    <row customHeight="1" ht="12.75" hidden="1">
      <c s="56" t="s">
        <v>3021</v>
      </c>
      <c s="295"/>
    </row>
    <row customHeight="1" ht="12.75" hidden="1">
      <c s="56" t="s">
        <v>3022</v>
      </c>
      <c s="295"/>
    </row>
    <row customHeight="1" ht="17.25"/>
    <row customHeight="1" ht="17.25"/>
    <row customHeight="1" ht="17.25"/>
    <row customHeight="1" ht="17.25"/>
    <row customHeight="1" ht="17.25"/>
    <row customHeight="1" ht="17.25"/>
    <row customHeight="1" ht="17.25"/>
    <row customHeight="1" ht="17.25"/>
    <row customHeight="1" ht="17.25"/>
    <row customHeight="1" ht="17.25"/>
  </sheetData>
  <sheetProtection autoFilter="0" sort="1" allowResizeRows="1" allowResizeColumns="1" objects="1" allowDragInsertRows="1" allowDragInsertColumns="1" insertRows="1" insertColumns="1" deleteRows="1" deleteColumns="1"/>
  <mergeCells count="12">
    <mergeCell ref="A2:B2"/>
    <mergeCell ref="A3:B3"/>
    <mergeCell ref="A5:B5"/>
    <mergeCell ref="A1:B1"/>
    <mergeCell ref="A43:B43"/>
    <mergeCell ref="A110:B110"/>
    <mergeCell ref="A133:B133"/>
    <mergeCell ref="A151:B151"/>
    <mergeCell ref="A137:B137"/>
    <mergeCell ref="A88:B88"/>
    <mergeCell ref="A79:B79"/>
    <mergeCell ref="A68:B68"/>
  </mergeCells>
  <dataValidations count="1">
    <dataValidation type="decimal" allowBlank="1" showInputMessage="1" showErrorMessage="1" sqref="B6:B42 B45:B60 B62:B67 B69:B78 B80:B87 B90:B95 B97:B102 B104:B109 B111:B132 B134:B136 B138:B150 B152:B158 B169:B214">
      <formula1>-99999999999999</formula1>
      <formula2>99999999999999</formula2>
    </dataValidation>
  </dataValidations>
  <printOptions gridLines="1" horizontalCentered="1" verticalCentered="1"/>
  <pageMargins left="3.00" right="2.00" top="1.00" bottom="1.00" header="0.00" footer="0.0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148CE-36D8-5118-3098-1B56921AFEA8}" mc:Ignorable="x14ac">
  <dimension ref="A1:F33"/>
  <sheetViews>
    <sheetView defaultGridColor="0" colorId="8" topLeftCell="A1" showGridLines="0" workbookViewId="0" showZeros="0">
      <selection activeCell="A1" sqref="A1:F1"/>
    </sheetView>
  </sheetViews>
  <sheetFormatPr defaultColWidth="9.125" customHeight="1" defaultRowHeight="12.75"/>
  <cols>
    <col min="1" max="1" style="254" width="9.75390625" customWidth="1"/>
    <col min="2" max="2" style="254" width="13.50390625" customWidth="1"/>
    <col min="3" max="3" style="254" width="43.75390625" customWidth="1"/>
    <col min="4" max="4" style="254" width="7.75390625" customWidth="1"/>
    <col min="5" max="5" style="254" width="36.25390625" customWidth="1"/>
    <col min="6" max="6" style="254" width="12.125" customWidth="1"/>
  </cols>
  <sheetData>
    <row customHeight="1" ht="33.75">
      <c s="63" t="s">
        <v>148</v>
      </c>
      <c s="63"/>
      <c s="63"/>
      <c s="63"/>
      <c s="63"/>
      <c s="63"/>
    </row>
    <row customHeight="1" ht="17.25">
      <c s="58"/>
      <c s="58"/>
      <c s="58"/>
      <c s="58"/>
      <c s="58"/>
      <c s="58"/>
    </row>
    <row customHeight="1" ht="17.25">
      <c s="58"/>
      <c s="100" t="s">
        <v>149</v>
      </c>
      <c s="100" t="s">
        <v>150</v>
      </c>
      <c s="100" t="s">
        <v>151</v>
      </c>
      <c s="100"/>
      <c s="58"/>
    </row>
    <row customHeight="1" ht="1.5">
      <c s="58"/>
      <c s="104"/>
      <c s="101"/>
      <c s="101"/>
      <c s="101"/>
      <c s="58"/>
    </row>
    <row customHeight="1" ht="17.25">
      <c s="58"/>
      <c s="56" t="s">
        <v>1</v>
      </c>
      <c s="105" t="s">
        <v>152</v>
      </c>
      <c s="261"/>
      <c s="75" t="s">
        <v>56</v>
      </c>
      <c s="58" t="s">
        <v>56</v>
      </c>
    </row>
    <row customHeight="1" ht="1.5">
      <c s="58"/>
      <c s="106"/>
      <c s="76"/>
      <c s="107"/>
      <c s="75"/>
      <c s="58"/>
    </row>
    <row customHeight="1" ht="17.25">
      <c s="58"/>
      <c s="56" t="s">
        <v>153</v>
      </c>
      <c s="80" t="s">
        <v>17</v>
      </c>
      <c s="261"/>
      <c s="108" t="s">
        <v>154</v>
      </c>
      <c s="58" t="s">
        <v>56</v>
      </c>
    </row>
    <row customHeight="1" ht="17.25">
      <c s="58"/>
      <c s="56" t="s">
        <v>155</v>
      </c>
      <c s="55" t="s">
        <v>22</v>
      </c>
      <c s="261"/>
      <c s="64"/>
      <c s="58" t="s">
        <v>56</v>
      </c>
    </row>
    <row customHeight="1" ht="17.25">
      <c s="58"/>
      <c s="56" t="s">
        <v>156</v>
      </c>
      <c s="55" t="s">
        <v>27</v>
      </c>
      <c s="261"/>
      <c s="64"/>
      <c s="58" t="s">
        <v>56</v>
      </c>
    </row>
    <row customHeight="1" ht="17.25">
      <c s="58"/>
      <c s="56" t="s">
        <v>157</v>
      </c>
      <c s="55" t="s">
        <v>32</v>
      </c>
      <c s="261"/>
      <c s="64"/>
      <c s="58" t="s">
        <v>56</v>
      </c>
    </row>
    <row customHeight="1" ht="17.25">
      <c s="58"/>
      <c s="56" t="s">
        <v>158</v>
      </c>
      <c s="55" t="s">
        <v>36</v>
      </c>
      <c s="261"/>
      <c s="64"/>
      <c s="58" t="s">
        <v>56</v>
      </c>
    </row>
    <row customHeight="1" ht="1.5">
      <c s="51"/>
      <c s="74"/>
      <c s="74"/>
      <c s="78"/>
      <c s="74"/>
      <c s="51"/>
    </row>
    <row customHeight="1" ht="17.25">
      <c s="58"/>
      <c s="56" t="s">
        <v>159</v>
      </c>
      <c s="55" t="s">
        <v>46</v>
      </c>
      <c s="261"/>
      <c s="71" t="s">
        <v>160</v>
      </c>
      <c s="58" t="s">
        <v>56</v>
      </c>
    </row>
    <row customHeight="1" ht="17.25">
      <c s="58"/>
      <c s="56" t="s">
        <v>161</v>
      </c>
      <c s="55" t="s">
        <v>49</v>
      </c>
      <c s="261"/>
      <c s="71"/>
      <c s="58" t="s">
        <v>56</v>
      </c>
    </row>
    <row customHeight="1" ht="17.25">
      <c s="58"/>
      <c s="56" t="s">
        <v>162</v>
      </c>
      <c s="55" t="s">
        <v>54</v>
      </c>
      <c s="261"/>
      <c s="71"/>
      <c s="58" t="s">
        <v>56</v>
      </c>
    </row>
    <row customHeight="1" ht="17.25">
      <c s="58"/>
      <c s="56" t="s">
        <v>163</v>
      </c>
      <c s="55" t="s">
        <v>59</v>
      </c>
      <c s="261"/>
      <c s="71"/>
      <c s="58" t="s">
        <v>56</v>
      </c>
    </row>
    <row customHeight="1" ht="1.5">
      <c s="51"/>
      <c s="74"/>
      <c s="74"/>
      <c s="134"/>
      <c s="74"/>
      <c s="51"/>
    </row>
    <row customHeight="1" ht="17.25">
      <c s="58"/>
      <c s="56" t="s">
        <v>164</v>
      </c>
      <c s="80" t="s">
        <v>67</v>
      </c>
      <c s="261"/>
      <c s="108" t="s">
        <v>165</v>
      </c>
      <c s="58" t="s">
        <v>56</v>
      </c>
    </row>
    <row customHeight="1" ht="17.25">
      <c s="58"/>
      <c s="56" t="s">
        <v>166</v>
      </c>
      <c s="55" t="s">
        <v>72</v>
      </c>
      <c s="261"/>
      <c s="64"/>
      <c s="58" t="s">
        <v>56</v>
      </c>
    </row>
    <row customHeight="1" ht="1.5">
      <c s="51"/>
      <c s="74"/>
      <c s="74"/>
      <c s="134"/>
      <c s="90"/>
      <c s="51"/>
    </row>
    <row customHeight="1" ht="17.25">
      <c s="51"/>
      <c s="56" t="s">
        <v>167</v>
      </c>
      <c s="80" t="s">
        <v>82</v>
      </c>
      <c s="261"/>
      <c s="136" t="s">
        <v>168</v>
      </c>
      <c s="51"/>
    </row>
    <row customHeight="1" ht="17.25">
      <c s="58"/>
      <c s="56" t="s">
        <v>169</v>
      </c>
      <c s="80" t="s">
        <v>87</v>
      </c>
      <c s="261"/>
      <c s="136"/>
      <c s="58" t="s">
        <v>56</v>
      </c>
    </row>
    <row customHeight="1" ht="17.25">
      <c s="128"/>
      <c s="129" t="s">
        <v>170</v>
      </c>
      <c s="80" t="s">
        <v>90</v>
      </c>
      <c s="261"/>
      <c s="136"/>
      <c s="58"/>
    </row>
    <row customHeight="1" ht="17.25">
      <c s="58"/>
      <c s="56" t="s">
        <v>171</v>
      </c>
      <c s="80" t="s">
        <v>93</v>
      </c>
      <c s="261"/>
      <c s="136"/>
      <c s="58" t="s">
        <v>56</v>
      </c>
    </row>
    <row customHeight="1" ht="1.5">
      <c s="51"/>
      <c s="91"/>
      <c s="91"/>
      <c s="135"/>
      <c s="91"/>
      <c s="51"/>
    </row>
    <row customHeight="1" ht="17.25">
      <c s="58"/>
      <c s="56" t="s">
        <v>172</v>
      </c>
      <c s="55" t="s">
        <v>99</v>
      </c>
      <c s="261"/>
      <c s="64" t="s">
        <v>173</v>
      </c>
      <c s="52"/>
    </row>
    <row customHeight="1" ht="17.25">
      <c s="58"/>
      <c s="56" t="s">
        <v>174</v>
      </c>
      <c s="55" t="s">
        <v>102</v>
      </c>
      <c s="261"/>
      <c s="64"/>
      <c s="58" t="s">
        <v>56</v>
      </c>
    </row>
    <row customHeight="1" ht="17.25">
      <c s="58"/>
      <c s="56" t="s">
        <v>175</v>
      </c>
      <c s="55" t="s">
        <v>105</v>
      </c>
      <c s="261"/>
      <c s="64"/>
      <c s="58"/>
    </row>
    <row customHeight="1" ht="17.25">
      <c s="58"/>
      <c s="56" t="s">
        <v>176</v>
      </c>
      <c s="55" t="s">
        <v>108</v>
      </c>
      <c s="261"/>
      <c s="64"/>
      <c s="58"/>
    </row>
    <row customHeight="1" ht="17.25">
      <c s="58"/>
      <c s="56" t="s">
        <v>177</v>
      </c>
      <c s="55" t="s">
        <v>111</v>
      </c>
      <c s="261"/>
      <c s="64"/>
      <c s="58"/>
    </row>
    <row customHeight="1" ht="17.25">
      <c s="51"/>
      <c s="51"/>
      <c r="D31" s="51"/>
      <c s="51"/>
      <c s="51"/>
    </row>
    <row customHeight="1" ht="12.75" hidden="1">
      <c s="281"/>
      <c s="57"/>
      <c s="50"/>
      <c s="53"/>
      <c s="58"/>
      <c s="58"/>
    </row>
    <row customHeight="1" ht="16.5"/>
  </sheetData>
  <sheetProtection autoFilter="0" sort="1" allowResizeRows="1" allowResizeColumns="1" objects="1" allowDragInsertRows="1" allowDragInsertColumns="1" insertRows="1" insertColumns="1" deleteRows="1" deleteColumns="1"/>
  <mergeCells count="6">
    <mergeCell ref="A1:F1"/>
    <mergeCell ref="E7:E11"/>
    <mergeCell ref="E13:E16"/>
    <mergeCell ref="E18:E19"/>
    <mergeCell ref="E21:E24"/>
    <mergeCell ref="E26:E30"/>
  </mergeCells>
  <dataValidations count="1">
    <dataValidation type="decimal" allowBlank="1" showInputMessage="1" showErrorMessage="1" sqref="D5 D7:D11 D13:D16 D18:D19 D21:D24 D26:D30 A32">
      <formula1>-99999999999999</formula1>
      <formula2>99999999999999</formula2>
    </dataValidation>
  </dataValidations>
  <printOptions gridLines="1" verticalCentered="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08D58-ECC8-2438-F218-E5A606FE314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54" width="22.1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r="B8" s="50"/>
      <c s="50"/>
      <c s="50"/>
      <c s="50"/>
    </row>
    <row customHeight="1" ht="42.75">
      <c s="65" t="s">
        <v>154</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38408-70E7-9C18-8727-645C02F2E579}" mc:Ignorable="x14ac">
  <dimension ref="A1:C845"/>
  <sheetViews>
    <sheetView defaultGridColor="0" colorId="8" topLeftCell="A825" showGridLines="0" workbookViewId="0" showZeros="0">
      <selection activeCell="A1" sqref="A1:C1"/>
    </sheetView>
  </sheetViews>
  <sheetFormatPr defaultColWidth="9.125" customHeight="1" defaultRowHeight="12.75"/>
  <cols>
    <col min="1" max="1" style="254" width="9.50390625" customWidth="1"/>
    <col min="2" max="2" style="315" width="59.00390625" customWidth="1"/>
    <col min="3" max="3" style="254" width="22.50390625" customWidth="1"/>
  </cols>
  <sheetData>
    <row customHeight="1" ht="33.75">
      <c s="286" t="str">
        <f>'##BASEINFO'!$B$2&amp;"度"&amp;'##BASEINFO'!$B$7&amp;"一般公共预算收入决算录入表		"</f>
        <v>2016年度芷江侗族自治县一般公共预算收入决算录入表		</v>
      </c>
      <c s="68"/>
      <c s="68"/>
    </row>
    <row customHeight="1" ht="17.25">
      <c s="67" t="s">
        <v>153</v>
      </c>
      <c s="67"/>
      <c s="67"/>
    </row>
    <row customHeight="1" ht="17.25">
      <c s="67" t="s">
        <v>178</v>
      </c>
      <c s="67"/>
      <c s="67"/>
    </row>
    <row customHeight="1" ht="17.25">
      <c s="72" t="s">
        <v>179</v>
      </c>
      <c s="72" t="s">
        <v>180</v>
      </c>
      <c s="72" t="s">
        <v>181</v>
      </c>
    </row>
    <row customHeight="1" ht="17.25">
      <c s="72"/>
      <c s="139" t="s">
        <v>182</v>
      </c>
      <c s="291">
        <f>SUM(C6,C358)</f>
        <v>51866</v>
      </c>
    </row>
    <row customHeight="1" ht="17.25">
      <c s="73">
        <v>101</v>
      </c>
      <c s="130" t="s">
        <v>183</v>
      </c>
      <c s="291">
        <f>C7+C54+C74+C86+C207+C270+C276+C280+C294+C303+C309+C318+C327+C330+C333+C336+C347+C351+C354+C357</f>
        <v>24076</v>
      </c>
    </row>
    <row customHeight="1" ht="17.25">
      <c s="73">
        <v>10101</v>
      </c>
      <c s="130" t="s">
        <v>184</v>
      </c>
      <c s="291">
        <f>SUM(C8,C33,C37,C40,C51)</f>
        <v>5485</v>
      </c>
    </row>
    <row customHeight="1" ht="17.25">
      <c s="73">
        <v>1010101</v>
      </c>
      <c s="130" t="s">
        <v>185</v>
      </c>
      <c s="291">
        <f>SUM(C9:C32)</f>
        <v>2735</v>
      </c>
    </row>
    <row customHeight="1" ht="17.25">
      <c s="73">
        <v>101010101</v>
      </c>
      <c s="94" t="s">
        <v>186</v>
      </c>
      <c s="295">
        <v>1204</v>
      </c>
    </row>
    <row customHeight="1" ht="17.25">
      <c s="73">
        <v>101010102</v>
      </c>
      <c s="94" t="s">
        <v>187</v>
      </c>
      <c s="295">
        <v>4</v>
      </c>
    </row>
    <row customHeight="1" ht="17.25">
      <c s="73">
        <v>101010103</v>
      </c>
      <c s="94" t="s">
        <v>188</v>
      </c>
      <c s="295">
        <v>845</v>
      </c>
    </row>
    <row customHeight="1" ht="17.25">
      <c s="73">
        <v>101010104</v>
      </c>
      <c s="94" t="s">
        <v>189</v>
      </c>
      <c s="295"/>
    </row>
    <row customHeight="1" ht="17.25">
      <c s="73">
        <v>101010105</v>
      </c>
      <c s="94" t="s">
        <v>190</v>
      </c>
      <c s="295">
        <v>53</v>
      </c>
    </row>
    <row customHeight="1" ht="17.25">
      <c s="73">
        <v>101010106</v>
      </c>
      <c s="94" t="s">
        <v>191</v>
      </c>
      <c s="295">
        <v>363</v>
      </c>
    </row>
    <row customHeight="1" ht="17.25">
      <c s="73">
        <v>101010119</v>
      </c>
      <c s="94" t="s">
        <v>192</v>
      </c>
      <c s="295">
        <v>237</v>
      </c>
    </row>
    <row customHeight="1" ht="17.25">
      <c s="73">
        <v>101010120</v>
      </c>
      <c s="94" t="s">
        <v>193</v>
      </c>
      <c s="295">
        <v>5</v>
      </c>
    </row>
    <row customHeight="1" ht="17.25">
      <c s="73">
        <v>101010121</v>
      </c>
      <c s="94" t="s">
        <v>194</v>
      </c>
      <c s="295">
        <v>-11</v>
      </c>
    </row>
    <row customHeight="1" ht="17.25">
      <c s="73">
        <v>101010122</v>
      </c>
      <c s="94" t="s">
        <v>195</v>
      </c>
      <c s="295"/>
    </row>
    <row customHeight="1" ht="17.25">
      <c s="73">
        <v>101010125</v>
      </c>
      <c s="94" t="s">
        <v>196</v>
      </c>
      <c s="295"/>
    </row>
    <row customHeight="1" ht="17.25">
      <c s="73">
        <v>101010126</v>
      </c>
      <c s="94" t="s">
        <v>197</v>
      </c>
      <c s="295"/>
    </row>
    <row customHeight="1" ht="17.25">
      <c s="73">
        <v>101010127</v>
      </c>
      <c s="94" t="s">
        <v>198</v>
      </c>
      <c s="295"/>
    </row>
    <row customHeight="1" ht="17.25">
      <c s="73">
        <v>101010128</v>
      </c>
      <c s="94" t="s">
        <v>199</v>
      </c>
      <c s="295"/>
    </row>
    <row customHeight="1" ht="17.25">
      <c s="73">
        <v>101010129</v>
      </c>
      <c s="94" t="s">
        <v>200</v>
      </c>
      <c s="295">
        <v>-61</v>
      </c>
    </row>
    <row customHeight="1" ht="17.25">
      <c s="73">
        <v>101010130</v>
      </c>
      <c s="94" t="s">
        <v>201</v>
      </c>
      <c s="295"/>
    </row>
    <row customHeight="1" ht="17.25">
      <c s="73">
        <v>101010150</v>
      </c>
      <c s="94" t="s">
        <v>202</v>
      </c>
      <c s="295"/>
    </row>
    <row customHeight="1" ht="17.25">
      <c s="73">
        <v>101010151</v>
      </c>
      <c s="94" t="s">
        <v>203</v>
      </c>
      <c s="295"/>
    </row>
    <row customHeight="1" ht="17.25">
      <c s="73">
        <v>101010152</v>
      </c>
      <c s="94" t="s">
        <v>204</v>
      </c>
      <c s="295"/>
    </row>
    <row customHeight="1" ht="17.25">
      <c s="73">
        <v>101010153</v>
      </c>
      <c s="94" t="s">
        <v>205</v>
      </c>
      <c s="295"/>
    </row>
    <row customHeight="1" ht="17.25">
      <c s="73">
        <v>101010162</v>
      </c>
      <c s="94" t="s">
        <v>206</v>
      </c>
      <c s="295"/>
    </row>
    <row customHeight="1" ht="17.25">
      <c s="73">
        <v>101010163</v>
      </c>
      <c s="94" t="s">
        <v>207</v>
      </c>
      <c s="295"/>
    </row>
    <row customHeight="1" ht="17.25">
      <c s="73">
        <v>101010164</v>
      </c>
      <c s="94" t="s">
        <v>208</v>
      </c>
      <c s="295"/>
    </row>
    <row customHeight="1" ht="17.25">
      <c s="73">
        <v>101010165</v>
      </c>
      <c s="94" t="s">
        <v>209</v>
      </c>
      <c s="295">
        <v>96</v>
      </c>
    </row>
    <row customHeight="1" ht="17.25">
      <c s="73">
        <v>1010102</v>
      </c>
      <c s="130" t="s">
        <v>210</v>
      </c>
      <c s="291">
        <f>SUM(C34:C36)</f>
        <v>0</v>
      </c>
    </row>
    <row customHeight="1" ht="17.25">
      <c s="73">
        <v>101010201</v>
      </c>
      <c s="94" t="s">
        <v>211</v>
      </c>
      <c s="295"/>
    </row>
    <row customHeight="1" ht="17.25">
      <c s="73">
        <v>101010220</v>
      </c>
      <c s="94" t="s">
        <v>212</v>
      </c>
      <c s="295"/>
    </row>
    <row customHeight="1" ht="17.25">
      <c s="73">
        <v>101010221</v>
      </c>
      <c s="94" t="s">
        <v>213</v>
      </c>
      <c s="295"/>
    </row>
    <row customHeight="1" ht="17.25">
      <c s="73">
        <v>1010103</v>
      </c>
      <c s="130" t="s">
        <v>214</v>
      </c>
      <c s="291">
        <f>C38+C39</f>
        <v>0</v>
      </c>
    </row>
    <row customHeight="1" ht="17.25">
      <c s="73">
        <v>101010301</v>
      </c>
      <c s="94" t="s">
        <v>215</v>
      </c>
      <c s="295"/>
    </row>
    <row customHeight="1" ht="17.25">
      <c s="73">
        <v>101010302</v>
      </c>
      <c s="94" t="s">
        <v>216</v>
      </c>
      <c s="295"/>
    </row>
    <row customHeight="1" ht="17.25">
      <c s="73">
        <v>1010104</v>
      </c>
      <c s="130" t="s">
        <v>217</v>
      </c>
      <c s="291">
        <f>SUM(C41:C50)</f>
        <v>2750</v>
      </c>
    </row>
    <row customHeight="1" ht="17.25">
      <c s="73">
        <v>101010401</v>
      </c>
      <c s="94" t="s">
        <v>218</v>
      </c>
      <c s="295">
        <v>2790</v>
      </c>
    </row>
    <row customHeight="1" ht="17.25">
      <c s="73">
        <v>101010402</v>
      </c>
      <c s="94" t="s">
        <v>219</v>
      </c>
      <c s="295"/>
    </row>
    <row customHeight="1" ht="17.25">
      <c s="73">
        <v>101010403</v>
      </c>
      <c s="94" t="s">
        <v>220</v>
      </c>
      <c s="295"/>
    </row>
    <row customHeight="1" ht="17.25">
      <c s="73">
        <v>101010420</v>
      </c>
      <c s="94" t="s">
        <v>221</v>
      </c>
      <c s="295"/>
    </row>
    <row customHeight="1" ht="17.25">
      <c s="73">
        <v>101010429</v>
      </c>
      <c s="94" t="s">
        <v>222</v>
      </c>
      <c s="295"/>
    </row>
    <row customHeight="1" ht="17.25">
      <c s="73">
        <v>101010461</v>
      </c>
      <c s="94" t="s">
        <v>223</v>
      </c>
      <c s="295"/>
    </row>
    <row customHeight="1" ht="17.25">
      <c s="73">
        <v>101010462</v>
      </c>
      <c s="94" t="s">
        <v>224</v>
      </c>
      <c s="295"/>
    </row>
    <row customHeight="1" ht="17.25">
      <c s="73">
        <v>101010463</v>
      </c>
      <c s="94" t="s">
        <v>225</v>
      </c>
      <c s="295"/>
    </row>
    <row customHeight="1" ht="17.25">
      <c s="73">
        <v>101010464</v>
      </c>
      <c s="94" t="s">
        <v>226</v>
      </c>
      <c s="295">
        <v>-40</v>
      </c>
    </row>
    <row customHeight="1" ht="17.25">
      <c s="73">
        <v>101010465</v>
      </c>
      <c s="94" t="s">
        <v>227</v>
      </c>
      <c s="295"/>
    </row>
    <row customHeight="1" ht="17.25">
      <c s="73">
        <v>1010105</v>
      </c>
      <c s="130" t="s">
        <v>228</v>
      </c>
      <c s="291">
        <f>SUM(C52:C53)</f>
        <v>0</v>
      </c>
    </row>
    <row customHeight="1" ht="17.25">
      <c s="73">
        <v>101010501</v>
      </c>
      <c s="94" t="s">
        <v>229</v>
      </c>
      <c s="295"/>
    </row>
    <row customHeight="1" ht="17.25">
      <c s="73">
        <v>101010502</v>
      </c>
      <c s="94" t="s">
        <v>230</v>
      </c>
      <c s="295"/>
    </row>
    <row customHeight="1" ht="17.25">
      <c s="73">
        <v>10102</v>
      </c>
      <c s="130" t="s">
        <v>231</v>
      </c>
      <c s="291">
        <f>SUM(C55,C67,C73)</f>
        <v>0</v>
      </c>
    </row>
    <row customHeight="1" ht="17.25">
      <c s="73">
        <v>1010201</v>
      </c>
      <c s="130" t="s">
        <v>232</v>
      </c>
      <c s="291">
        <f>SUM(C56:C66)</f>
        <v>0</v>
      </c>
    </row>
    <row customHeight="1" ht="17.25">
      <c s="73">
        <v>101020101</v>
      </c>
      <c s="94" t="s">
        <v>233</v>
      </c>
      <c s="295"/>
    </row>
    <row customHeight="1" ht="17.25">
      <c s="73">
        <v>101020102</v>
      </c>
      <c s="94" t="s">
        <v>234</v>
      </c>
      <c s="295"/>
    </row>
    <row customHeight="1" ht="17.25">
      <c s="73">
        <v>101020103</v>
      </c>
      <c s="94" t="s">
        <v>235</v>
      </c>
      <c s="295"/>
    </row>
    <row customHeight="1" ht="17.25">
      <c s="73">
        <v>101020104</v>
      </c>
      <c s="94" t="s">
        <v>236</v>
      </c>
      <c s="295"/>
    </row>
    <row customHeight="1" ht="17.25">
      <c s="73">
        <v>101020105</v>
      </c>
      <c s="94" t="s">
        <v>237</v>
      </c>
      <c s="295"/>
    </row>
    <row customHeight="1" ht="17.25">
      <c s="73">
        <v>101020106</v>
      </c>
      <c s="94" t="s">
        <v>238</v>
      </c>
      <c s="295"/>
    </row>
    <row customHeight="1" ht="17.25">
      <c s="73">
        <v>101020107</v>
      </c>
      <c s="94" t="s">
        <v>239</v>
      </c>
      <c s="295"/>
    </row>
    <row customHeight="1" ht="17.25">
      <c s="73">
        <v>101020119</v>
      </c>
      <c s="94" t="s">
        <v>240</v>
      </c>
      <c s="295"/>
    </row>
    <row customHeight="1" ht="17.25">
      <c s="73">
        <v>101020120</v>
      </c>
      <c s="94" t="s">
        <v>241</v>
      </c>
      <c s="295"/>
    </row>
    <row customHeight="1" ht="17.25">
      <c s="73">
        <v>101020121</v>
      </c>
      <c s="94" t="s">
        <v>242</v>
      </c>
      <c s="295"/>
    </row>
    <row customHeight="1" ht="17.25">
      <c s="73">
        <v>101020129</v>
      </c>
      <c s="94" t="s">
        <v>243</v>
      </c>
      <c s="295"/>
    </row>
    <row customHeight="1" ht="17.25">
      <c s="73">
        <v>1010202</v>
      </c>
      <c s="130" t="s">
        <v>244</v>
      </c>
      <c s="291">
        <f>SUM(C68:C72)</f>
        <v>0</v>
      </c>
    </row>
    <row customHeight="1" ht="17.25">
      <c s="73">
        <v>101020202</v>
      </c>
      <c s="94" t="s">
        <v>245</v>
      </c>
      <c s="295"/>
    </row>
    <row customHeight="1" ht="17.25">
      <c s="73">
        <v>101020209</v>
      </c>
      <c s="94" t="s">
        <v>246</v>
      </c>
      <c s="295"/>
    </row>
    <row customHeight="1" ht="17.25">
      <c s="73">
        <v>101020220</v>
      </c>
      <c s="94" t="s">
        <v>247</v>
      </c>
      <c s="295"/>
    </row>
    <row customHeight="1" ht="17.25">
      <c s="73">
        <v>101020221</v>
      </c>
      <c s="94" t="s">
        <v>248</v>
      </c>
      <c s="295"/>
    </row>
    <row customHeight="1" ht="17.25">
      <c s="73">
        <v>101020229</v>
      </c>
      <c s="94" t="s">
        <v>249</v>
      </c>
      <c s="295"/>
    </row>
    <row customHeight="1" ht="17.25">
      <c s="73">
        <v>1010203</v>
      </c>
      <c s="130" t="s">
        <v>250</v>
      </c>
      <c s="295"/>
    </row>
    <row customHeight="1" ht="17.25">
      <c s="73">
        <v>10103</v>
      </c>
      <c s="130" t="s">
        <v>251</v>
      </c>
      <c s="291">
        <f>SUM(C75,C76,C79:C85)</f>
        <v>3938</v>
      </c>
    </row>
    <row customHeight="1" ht="17.25">
      <c s="73">
        <v>1010302</v>
      </c>
      <c s="130" t="s">
        <v>252</v>
      </c>
      <c s="295"/>
    </row>
    <row customHeight="1" ht="17.25">
      <c s="73">
        <v>1010303</v>
      </c>
      <c s="130" t="s">
        <v>253</v>
      </c>
      <c s="291">
        <f>SUM(C77:C78)</f>
        <v>424</v>
      </c>
    </row>
    <row customHeight="1" ht="17.25">
      <c s="73">
        <v>101030301</v>
      </c>
      <c s="94" t="s">
        <v>254</v>
      </c>
      <c s="295">
        <v>9</v>
      </c>
    </row>
    <row customHeight="1" ht="17.25">
      <c s="73">
        <v>101030399</v>
      </c>
      <c s="94" t="s">
        <v>255</v>
      </c>
      <c s="295">
        <v>415</v>
      </c>
    </row>
    <row customHeight="1" ht="17.25">
      <c s="73">
        <v>1010304</v>
      </c>
      <c s="130" t="s">
        <v>256</v>
      </c>
      <c s="295">
        <v>3653</v>
      </c>
    </row>
    <row customHeight="1" ht="17.25">
      <c s="73">
        <v>1010320</v>
      </c>
      <c s="130" t="s">
        <v>257</v>
      </c>
      <c s="295">
        <v>20</v>
      </c>
    </row>
    <row customHeight="1" ht="17.25">
      <c s="73">
        <v>1010329</v>
      </c>
      <c s="130" t="s">
        <v>258</v>
      </c>
      <c s="295"/>
    </row>
    <row customHeight="1" ht="17.25">
      <c s="73">
        <v>1010330</v>
      </c>
      <c s="130" t="s">
        <v>259</v>
      </c>
      <c s="295"/>
    </row>
    <row customHeight="1" ht="17.25">
      <c s="73">
        <v>1010331</v>
      </c>
      <c s="130" t="s">
        <v>260</v>
      </c>
      <c s="295"/>
    </row>
    <row customHeight="1" ht="17.25">
      <c s="73">
        <v>1010332</v>
      </c>
      <c s="130" t="s">
        <v>261</v>
      </c>
      <c s="295">
        <v>-159</v>
      </c>
    </row>
    <row customHeight="1" ht="17.25">
      <c s="73">
        <v>1010333</v>
      </c>
      <c s="130" t="s">
        <v>262</v>
      </c>
      <c s="295"/>
    </row>
    <row customHeight="1" ht="17.25">
      <c s="73">
        <v>10104</v>
      </c>
      <c s="130" t="s">
        <v>263</v>
      </c>
      <c s="291">
        <f>SUM(C87:C103,C107:C112,C116,C121:C122,C126:C132,C147:C148,C151:C153,C158,C163,C168,C173,C178,C183,C188,C193,C198,C203)</f>
        <v>2626</v>
      </c>
    </row>
    <row customHeight="1" ht="17.25">
      <c s="73">
        <v>1010401</v>
      </c>
      <c s="130" t="s">
        <v>264</v>
      </c>
      <c s="295"/>
    </row>
    <row customHeight="1" ht="17.25">
      <c s="73">
        <v>1010402</v>
      </c>
      <c s="130" t="s">
        <v>265</v>
      </c>
      <c s="295"/>
    </row>
    <row customHeight="1" ht="17.25">
      <c s="73">
        <v>1010403</v>
      </c>
      <c s="130" t="s">
        <v>266</v>
      </c>
      <c s="295"/>
    </row>
    <row customHeight="1" ht="17.25">
      <c s="73">
        <v>1010404</v>
      </c>
      <c s="130" t="s">
        <v>267</v>
      </c>
      <c s="295"/>
    </row>
    <row customHeight="1" ht="17.25">
      <c s="73">
        <v>1010405</v>
      </c>
      <c s="130" t="s">
        <v>268</v>
      </c>
      <c s="295"/>
    </row>
    <row customHeight="1" ht="17.25">
      <c s="73">
        <v>1010406</v>
      </c>
      <c s="130" t="s">
        <v>269</v>
      </c>
      <c s="295"/>
    </row>
    <row customHeight="1" ht="17.25">
      <c s="73">
        <v>1010407</v>
      </c>
      <c s="130" t="s">
        <v>270</v>
      </c>
      <c s="295"/>
    </row>
    <row customHeight="1" ht="17.25">
      <c s="73">
        <v>1010408</v>
      </c>
      <c s="130" t="s">
        <v>271</v>
      </c>
      <c s="295"/>
    </row>
    <row customHeight="1" ht="17.25">
      <c s="73">
        <v>1010409</v>
      </c>
      <c s="130" t="s">
        <v>272</v>
      </c>
      <c s="295"/>
    </row>
    <row customHeight="1" ht="17.25">
      <c s="73">
        <v>1010410</v>
      </c>
      <c s="130" t="s">
        <v>273</v>
      </c>
      <c s="295"/>
    </row>
    <row customHeight="1" ht="17.25">
      <c s="73">
        <v>1010411</v>
      </c>
      <c s="130" t="s">
        <v>274</v>
      </c>
      <c s="295"/>
    </row>
    <row customHeight="1" ht="17.25">
      <c s="73">
        <v>1010412</v>
      </c>
      <c s="130" t="s">
        <v>275</v>
      </c>
      <c s="295"/>
    </row>
    <row customHeight="1" ht="17.25">
      <c s="73">
        <v>1010413</v>
      </c>
      <c s="130" t="s">
        <v>276</v>
      </c>
      <c s="295"/>
    </row>
    <row customHeight="1" ht="17.25">
      <c s="73">
        <v>1010414</v>
      </c>
      <c s="130" t="s">
        <v>277</v>
      </c>
      <c s="295"/>
    </row>
    <row customHeight="1" ht="17.25">
      <c s="73">
        <v>1010415</v>
      </c>
      <c s="130" t="s">
        <v>278</v>
      </c>
      <c s="295"/>
    </row>
    <row customHeight="1" ht="17.25">
      <c s="73">
        <v>1010416</v>
      </c>
      <c s="130" t="s">
        <v>279</v>
      </c>
      <c s="295"/>
    </row>
    <row customHeight="1" ht="17.25">
      <c s="73">
        <v>1010417</v>
      </c>
      <c s="130" t="s">
        <v>280</v>
      </c>
      <c s="291">
        <f>SUM(C104:C106)</f>
        <v>0</v>
      </c>
    </row>
    <row customHeight="1" ht="17.25">
      <c s="73">
        <v>101041701</v>
      </c>
      <c s="94" t="s">
        <v>281</v>
      </c>
      <c s="295"/>
    </row>
    <row customHeight="1" ht="17.25">
      <c s="73">
        <v>101041702</v>
      </c>
      <c s="94" t="s">
        <v>282</v>
      </c>
      <c s="295"/>
    </row>
    <row customHeight="1" ht="17.25">
      <c s="73">
        <v>101041709</v>
      </c>
      <c s="94" t="s">
        <v>283</v>
      </c>
      <c s="295"/>
    </row>
    <row customHeight="1" ht="17.25">
      <c s="73">
        <v>1010418</v>
      </c>
      <c s="130" t="s">
        <v>284</v>
      </c>
      <c s="295"/>
    </row>
    <row customHeight="1" ht="17.25">
      <c s="73">
        <v>1010419</v>
      </c>
      <c s="130" t="s">
        <v>285</v>
      </c>
      <c s="295"/>
    </row>
    <row customHeight="1" ht="17.25">
      <c s="73">
        <v>1010420</v>
      </c>
      <c s="130" t="s">
        <v>286</v>
      </c>
      <c s="295"/>
    </row>
    <row customHeight="1" ht="17.25">
      <c s="73">
        <v>1010421</v>
      </c>
      <c s="130" t="s">
        <v>287</v>
      </c>
      <c s="295"/>
    </row>
    <row customHeight="1" ht="17.25">
      <c s="73">
        <v>1010422</v>
      </c>
      <c s="130" t="s">
        <v>288</v>
      </c>
      <c s="295"/>
    </row>
    <row customHeight="1" ht="17.25">
      <c s="73">
        <v>1010423</v>
      </c>
      <c s="130" t="s">
        <v>289</v>
      </c>
      <c s="291">
        <f>SUM(C113:C115)</f>
        <v>0</v>
      </c>
    </row>
    <row customHeight="1" ht="17.25">
      <c s="73">
        <v>101042303</v>
      </c>
      <c s="94" t="s">
        <v>290</v>
      </c>
      <c s="295"/>
    </row>
    <row customHeight="1" ht="17.25">
      <c s="73">
        <v>101042304</v>
      </c>
      <c s="94" t="s">
        <v>291</v>
      </c>
      <c s="295"/>
    </row>
    <row customHeight="1" ht="17.25">
      <c s="73">
        <v>101042309</v>
      </c>
      <c s="94" t="s">
        <v>292</v>
      </c>
      <c s="295"/>
    </row>
    <row customHeight="1" ht="17.25">
      <c s="73">
        <v>1010424</v>
      </c>
      <c s="130" t="s">
        <v>293</v>
      </c>
      <c s="291">
        <f>SUM(C117:C120)</f>
        <v>0</v>
      </c>
    </row>
    <row customHeight="1" ht="17.25">
      <c s="73">
        <v>101042402</v>
      </c>
      <c s="94" t="s">
        <v>294</v>
      </c>
      <c s="295"/>
    </row>
    <row customHeight="1" ht="17.25">
      <c s="73">
        <v>101042403</v>
      </c>
      <c s="94" t="s">
        <v>295</v>
      </c>
      <c s="295"/>
    </row>
    <row customHeight="1" ht="17.25">
      <c s="73">
        <v>101042404</v>
      </c>
      <c s="94" t="s">
        <v>296</v>
      </c>
      <c s="295"/>
    </row>
    <row customHeight="1" ht="17.25">
      <c s="73">
        <v>101042409</v>
      </c>
      <c s="94" t="s">
        <v>297</v>
      </c>
      <c s="295"/>
    </row>
    <row customHeight="1" ht="17.25">
      <c s="73">
        <v>1010425</v>
      </c>
      <c s="130" t="s">
        <v>298</v>
      </c>
      <c s="295"/>
    </row>
    <row customHeight="1" ht="17.25">
      <c s="73">
        <v>1010426</v>
      </c>
      <c s="130" t="s">
        <v>299</v>
      </c>
      <c s="291">
        <f>SUM(C123:C125)</f>
        <v>0</v>
      </c>
    </row>
    <row customHeight="1" ht="17.25">
      <c s="73">
        <v>101042601</v>
      </c>
      <c s="94" t="s">
        <v>300</v>
      </c>
      <c s="295"/>
    </row>
    <row customHeight="1" ht="17.25">
      <c s="73">
        <v>101042602</v>
      </c>
      <c s="94" t="s">
        <v>301</v>
      </c>
      <c s="295"/>
    </row>
    <row customHeight="1" ht="17.25">
      <c s="73">
        <v>101042609</v>
      </c>
      <c s="94" t="s">
        <v>302</v>
      </c>
      <c s="295"/>
    </row>
    <row customHeight="1" ht="17.25">
      <c s="73">
        <v>1010427</v>
      </c>
      <c s="130" t="s">
        <v>303</v>
      </c>
      <c s="295"/>
    </row>
    <row customHeight="1" ht="17.25">
      <c s="73">
        <v>1010428</v>
      </c>
      <c s="130" t="s">
        <v>304</v>
      </c>
      <c s="295"/>
    </row>
    <row customHeight="1" ht="17.25">
      <c s="73">
        <v>1010429</v>
      </c>
      <c s="130" t="s">
        <v>305</v>
      </c>
      <c s="295"/>
    </row>
    <row customHeight="1" ht="17.25">
      <c s="73">
        <v>1010430</v>
      </c>
      <c s="130" t="s">
        <v>306</v>
      </c>
      <c s="295"/>
    </row>
    <row customHeight="1" ht="17.25">
      <c s="73">
        <v>1010431</v>
      </c>
      <c s="130" t="s">
        <v>307</v>
      </c>
      <c s="295">
        <v>13</v>
      </c>
    </row>
    <row customHeight="1" ht="17.25">
      <c s="73">
        <v>1010432</v>
      </c>
      <c s="130" t="s">
        <v>308</v>
      </c>
      <c s="295">
        <v>11</v>
      </c>
    </row>
    <row customHeight="1" ht="17.25">
      <c s="73">
        <v>1010433</v>
      </c>
      <c s="130" t="s">
        <v>309</v>
      </c>
      <c s="291">
        <f>SUM(C133:C146)</f>
        <v>2413</v>
      </c>
    </row>
    <row customHeight="1" ht="17.25">
      <c s="73">
        <v>101043302</v>
      </c>
      <c s="94" t="s">
        <v>310</v>
      </c>
      <c s="295"/>
    </row>
    <row customHeight="1" ht="17.25">
      <c s="73">
        <v>101043303</v>
      </c>
      <c s="94" t="s">
        <v>311</v>
      </c>
      <c s="295"/>
    </row>
    <row customHeight="1" ht="17.25">
      <c s="73">
        <v>101043304</v>
      </c>
      <c s="94" t="s">
        <v>312</v>
      </c>
      <c s="295"/>
    </row>
    <row customHeight="1" ht="17.25">
      <c s="73">
        <v>101043308</v>
      </c>
      <c s="94" t="s">
        <v>313</v>
      </c>
      <c s="295"/>
    </row>
    <row customHeight="1" ht="17.25">
      <c s="73">
        <v>101043309</v>
      </c>
      <c s="94" t="s">
        <v>314</v>
      </c>
      <c s="295"/>
    </row>
    <row customHeight="1" ht="17.25">
      <c s="73">
        <v>101043310</v>
      </c>
      <c s="94" t="s">
        <v>315</v>
      </c>
      <c s="295"/>
    </row>
    <row customHeight="1" ht="17.25">
      <c s="73">
        <v>101043312</v>
      </c>
      <c s="94" t="s">
        <v>316</v>
      </c>
      <c s="295"/>
    </row>
    <row customHeight="1" ht="17.25">
      <c s="73">
        <v>101043313</v>
      </c>
      <c s="94" t="s">
        <v>317</v>
      </c>
      <c s="295"/>
    </row>
    <row customHeight="1" ht="17.25">
      <c s="73">
        <v>101043314</v>
      </c>
      <c s="94" t="s">
        <v>318</v>
      </c>
      <c s="295"/>
    </row>
    <row customHeight="1" ht="17.25">
      <c s="73">
        <v>101043315</v>
      </c>
      <c s="94" t="s">
        <v>319</v>
      </c>
      <c s="295"/>
    </row>
    <row customHeight="1" ht="17.25">
      <c s="73">
        <v>101043316</v>
      </c>
      <c s="94" t="s">
        <v>320</v>
      </c>
      <c s="295"/>
    </row>
    <row customHeight="1" ht="17.25">
      <c s="73">
        <v>101043317</v>
      </c>
      <c s="94" t="s">
        <v>321</v>
      </c>
      <c s="295"/>
    </row>
    <row customHeight="1" ht="17.25">
      <c s="73">
        <v>101043318</v>
      </c>
      <c s="94" t="s">
        <v>322</v>
      </c>
      <c s="295"/>
    </row>
    <row customHeight="1" ht="17.25">
      <c s="73">
        <v>101043399</v>
      </c>
      <c s="94" t="s">
        <v>323</v>
      </c>
      <c s="295">
        <v>2413</v>
      </c>
    </row>
    <row customHeight="1" ht="17.25">
      <c s="73">
        <v>1010434</v>
      </c>
      <c s="130" t="s">
        <v>324</v>
      </c>
      <c s="295"/>
    </row>
    <row customHeight="1" ht="17.25">
      <c s="73">
        <v>1010435</v>
      </c>
      <c s="130" t="s">
        <v>325</v>
      </c>
      <c s="291">
        <f>C149+C150</f>
        <v>22</v>
      </c>
    </row>
    <row customHeight="1" ht="17.25">
      <c s="73">
        <v>101043501</v>
      </c>
      <c s="94" t="s">
        <v>326</v>
      </c>
      <c s="295"/>
    </row>
    <row customHeight="1" ht="17.25">
      <c s="73">
        <v>101043509</v>
      </c>
      <c s="94" t="s">
        <v>327</v>
      </c>
      <c s="295">
        <v>22</v>
      </c>
    </row>
    <row customHeight="1" ht="17.25">
      <c s="73">
        <v>1010436</v>
      </c>
      <c s="130" t="s">
        <v>328</v>
      </c>
      <c s="295">
        <v>154</v>
      </c>
    </row>
    <row customHeight="1" ht="17.25">
      <c s="73">
        <v>1010439</v>
      </c>
      <c s="130" t="s">
        <v>329</v>
      </c>
      <c s="295">
        <v>3</v>
      </c>
    </row>
    <row customHeight="1" ht="17.25">
      <c s="73">
        <v>1010440</v>
      </c>
      <c s="130" t="s">
        <v>330</v>
      </c>
      <c s="291">
        <f>SUM(C154:C157)</f>
        <v>0</v>
      </c>
    </row>
    <row customHeight="1" ht="17.25">
      <c s="73">
        <v>101044001</v>
      </c>
      <c s="94" t="s">
        <v>331</v>
      </c>
      <c s="295"/>
    </row>
    <row customHeight="1" ht="17.25">
      <c s="73">
        <v>101044002</v>
      </c>
      <c s="94" t="s">
        <v>332</v>
      </c>
      <c s="295"/>
    </row>
    <row customHeight="1" ht="17.25">
      <c s="73">
        <v>101044003</v>
      </c>
      <c s="94" t="s">
        <v>333</v>
      </c>
      <c s="295"/>
    </row>
    <row customHeight="1" ht="17.25">
      <c s="73">
        <v>101044099</v>
      </c>
      <c s="94" t="s">
        <v>334</v>
      </c>
      <c s="295"/>
    </row>
    <row customHeight="1" ht="17.25">
      <c s="73">
        <v>1010441</v>
      </c>
      <c s="130" t="s">
        <v>335</v>
      </c>
      <c s="291">
        <f>SUM(C159:C162)</f>
        <v>0</v>
      </c>
    </row>
    <row customHeight="1" ht="17.25">
      <c s="73">
        <v>101044101</v>
      </c>
      <c s="94" t="s">
        <v>336</v>
      </c>
      <c s="295"/>
    </row>
    <row customHeight="1" ht="17.25">
      <c s="73">
        <v>101044102</v>
      </c>
      <c s="94" t="s">
        <v>337</v>
      </c>
      <c s="295"/>
    </row>
    <row customHeight="1" ht="17.25">
      <c s="73">
        <v>101044103</v>
      </c>
      <c s="94" t="s">
        <v>338</v>
      </c>
      <c s="295"/>
    </row>
    <row customHeight="1" ht="17.25">
      <c s="73">
        <v>101044199</v>
      </c>
      <c s="94" t="s">
        <v>339</v>
      </c>
      <c s="295"/>
    </row>
    <row customHeight="1" ht="17.25">
      <c s="73">
        <v>1010442</v>
      </c>
      <c s="130" t="s">
        <v>340</v>
      </c>
      <c s="291">
        <f>SUM(C164:C167)</f>
        <v>0</v>
      </c>
    </row>
    <row customHeight="1" ht="17.25">
      <c s="73">
        <v>101044201</v>
      </c>
      <c s="94" t="s">
        <v>341</v>
      </c>
      <c s="295"/>
    </row>
    <row customHeight="1" ht="17.25">
      <c s="73">
        <v>101044202</v>
      </c>
      <c s="94" t="s">
        <v>342</v>
      </c>
      <c s="295"/>
    </row>
    <row customHeight="1" ht="17.25">
      <c s="73">
        <v>101044203</v>
      </c>
      <c s="94" t="s">
        <v>343</v>
      </c>
      <c s="295"/>
    </row>
    <row customHeight="1" ht="17.25">
      <c s="73">
        <v>101044299</v>
      </c>
      <c s="94" t="s">
        <v>344</v>
      </c>
      <c s="295"/>
    </row>
    <row customHeight="1" ht="17.25">
      <c s="73">
        <v>1010443</v>
      </c>
      <c s="130" t="s">
        <v>345</v>
      </c>
      <c s="291">
        <f>SUM(C169:C172)</f>
        <v>0</v>
      </c>
    </row>
    <row customHeight="1" ht="17.25">
      <c s="73">
        <v>101044301</v>
      </c>
      <c s="94" t="s">
        <v>346</v>
      </c>
      <c s="295"/>
    </row>
    <row customHeight="1" ht="17.25">
      <c s="73">
        <v>101044302</v>
      </c>
      <c s="94" t="s">
        <v>347</v>
      </c>
      <c s="295"/>
    </row>
    <row customHeight="1" ht="17.25">
      <c s="73">
        <v>101044303</v>
      </c>
      <c s="94" t="s">
        <v>348</v>
      </c>
      <c s="295"/>
    </row>
    <row customHeight="1" ht="17.25">
      <c s="73">
        <v>101044399</v>
      </c>
      <c s="94" t="s">
        <v>349</v>
      </c>
      <c s="295"/>
    </row>
    <row customHeight="1" ht="17.25">
      <c s="73">
        <v>1010444</v>
      </c>
      <c s="130" t="s">
        <v>350</v>
      </c>
      <c s="291">
        <f>SUM(C174:C177)</f>
        <v>0</v>
      </c>
    </row>
    <row customHeight="1" ht="17.25">
      <c s="73">
        <v>101044401</v>
      </c>
      <c s="94" t="s">
        <v>331</v>
      </c>
      <c s="295"/>
    </row>
    <row customHeight="1" ht="17.25">
      <c s="73">
        <v>101044402</v>
      </c>
      <c s="94" t="s">
        <v>332</v>
      </c>
      <c s="295"/>
    </row>
    <row customHeight="1" ht="17.25">
      <c s="73">
        <v>101044403</v>
      </c>
      <c s="94" t="s">
        <v>333</v>
      </c>
      <c s="295"/>
    </row>
    <row customHeight="1" ht="17.25">
      <c s="73">
        <v>101044499</v>
      </c>
      <c s="94" t="s">
        <v>334</v>
      </c>
      <c s="295"/>
    </row>
    <row customHeight="1" ht="17.25">
      <c s="73">
        <v>1010445</v>
      </c>
      <c s="130" t="s">
        <v>351</v>
      </c>
      <c s="291">
        <f>SUM(C179:C182)</f>
        <v>0</v>
      </c>
    </row>
    <row customHeight="1" ht="17.25">
      <c s="73">
        <v>101044501</v>
      </c>
      <c s="94" t="s">
        <v>336</v>
      </c>
      <c s="295"/>
    </row>
    <row customHeight="1" ht="17.25">
      <c s="73">
        <v>101044502</v>
      </c>
      <c s="94" t="s">
        <v>337</v>
      </c>
      <c s="295"/>
    </row>
    <row customHeight="1" ht="17.25">
      <c s="73">
        <v>101044503</v>
      </c>
      <c s="94" t="s">
        <v>338</v>
      </c>
      <c s="295"/>
    </row>
    <row customHeight="1" ht="17.25">
      <c s="73">
        <v>101044599</v>
      </c>
      <c s="94" t="s">
        <v>339</v>
      </c>
      <c s="295"/>
    </row>
    <row customHeight="1" ht="17.25">
      <c s="73">
        <v>1010446</v>
      </c>
      <c s="130" t="s">
        <v>352</v>
      </c>
      <c s="291">
        <f>SUM(C184:C187)</f>
        <v>0</v>
      </c>
    </row>
    <row customHeight="1" ht="17.25">
      <c s="73">
        <v>101044601</v>
      </c>
      <c s="94" t="s">
        <v>341</v>
      </c>
      <c s="295"/>
    </row>
    <row customHeight="1" ht="17.25">
      <c s="73">
        <v>101044602</v>
      </c>
      <c s="94" t="s">
        <v>342</v>
      </c>
      <c s="295"/>
    </row>
    <row customHeight="1" ht="17.25">
      <c s="73">
        <v>101044603</v>
      </c>
      <c s="94" t="s">
        <v>343</v>
      </c>
      <c s="295"/>
    </row>
    <row customHeight="1" ht="17.25">
      <c s="73">
        <v>101044699</v>
      </c>
      <c s="94" t="s">
        <v>344</v>
      </c>
      <c s="295"/>
    </row>
    <row customHeight="1" ht="17.25">
      <c s="73">
        <v>1010447</v>
      </c>
      <c s="130" t="s">
        <v>353</v>
      </c>
      <c s="291">
        <f>SUM(C189:C192)</f>
        <v>0</v>
      </c>
    </row>
    <row customHeight="1" ht="17.25">
      <c s="73">
        <v>101044701</v>
      </c>
      <c s="94" t="s">
        <v>346</v>
      </c>
      <c s="295"/>
    </row>
    <row customHeight="1" ht="17.25">
      <c s="73">
        <v>101044702</v>
      </c>
      <c s="94" t="s">
        <v>347</v>
      </c>
      <c s="295"/>
    </row>
    <row customHeight="1" ht="17.25">
      <c s="73">
        <v>101044703</v>
      </c>
      <c s="94" t="s">
        <v>348</v>
      </c>
      <c s="295"/>
    </row>
    <row customHeight="1" ht="17.25">
      <c s="73">
        <v>101044799</v>
      </c>
      <c s="94" t="s">
        <v>349</v>
      </c>
      <c s="295"/>
    </row>
    <row customHeight="1" ht="17.25">
      <c s="73">
        <v>1010448</v>
      </c>
      <c s="130" t="s">
        <v>354</v>
      </c>
      <c s="291">
        <f>SUM(C194:C197)</f>
        <v>0</v>
      </c>
    </row>
    <row customHeight="1" ht="17.25">
      <c s="73">
        <v>101044801</v>
      </c>
      <c s="94" t="s">
        <v>355</v>
      </c>
      <c s="295"/>
    </row>
    <row customHeight="1" ht="17.25">
      <c s="73">
        <v>101044802</v>
      </c>
      <c s="94" t="s">
        <v>356</v>
      </c>
      <c s="295"/>
    </row>
    <row customHeight="1" ht="17.25">
      <c s="73">
        <v>101044803</v>
      </c>
      <c s="94" t="s">
        <v>357</v>
      </c>
      <c s="295"/>
    </row>
    <row customHeight="1" ht="17.25">
      <c s="73">
        <v>101044899</v>
      </c>
      <c s="94" t="s">
        <v>358</v>
      </c>
      <c s="295"/>
    </row>
    <row customHeight="1" ht="17.25">
      <c s="73">
        <v>1010449</v>
      </c>
      <c s="130" t="s">
        <v>359</v>
      </c>
      <c s="291">
        <f>SUM(C199:C202)</f>
        <v>0</v>
      </c>
    </row>
    <row customHeight="1" ht="17.25">
      <c s="73">
        <v>101044901</v>
      </c>
      <c s="94" t="s">
        <v>355</v>
      </c>
      <c s="295"/>
    </row>
    <row customHeight="1" ht="17.25">
      <c s="73">
        <v>101044902</v>
      </c>
      <c s="94" t="s">
        <v>356</v>
      </c>
      <c s="295"/>
    </row>
    <row customHeight="1" ht="17.25">
      <c s="73">
        <v>101044903</v>
      </c>
      <c s="94" t="s">
        <v>357</v>
      </c>
      <c s="295"/>
    </row>
    <row customHeight="1" ht="17.25">
      <c s="73">
        <v>101044999</v>
      </c>
      <c s="94" t="s">
        <v>358</v>
      </c>
      <c s="295"/>
    </row>
    <row customHeight="1" ht="17.25">
      <c s="73">
        <v>1010450</v>
      </c>
      <c s="130" t="s">
        <v>360</v>
      </c>
      <c s="291">
        <f>SUM(C204:C206)</f>
        <v>10</v>
      </c>
    </row>
    <row customHeight="1" ht="17.25">
      <c s="73">
        <v>101045001</v>
      </c>
      <c s="94" t="s">
        <v>361</v>
      </c>
      <c s="295">
        <v>10</v>
      </c>
    </row>
    <row customHeight="1" ht="17.25">
      <c s="73">
        <v>101045002</v>
      </c>
      <c s="94" t="s">
        <v>362</v>
      </c>
      <c s="295"/>
    </row>
    <row customHeight="1" ht="17.25">
      <c s="73">
        <v>101045003</v>
      </c>
      <c s="94" t="s">
        <v>363</v>
      </c>
      <c s="295"/>
    </row>
    <row customHeight="1" ht="17.25">
      <c s="73">
        <v>10105</v>
      </c>
      <c s="130" t="s">
        <v>364</v>
      </c>
      <c s="291">
        <f>SUM(C208:C230,C234,C237,C238,C242:C247,C257:C259,C264,C269)</f>
        <v>0</v>
      </c>
    </row>
    <row customHeight="1" ht="17.25">
      <c s="73">
        <v>1010501</v>
      </c>
      <c s="130" t="s">
        <v>365</v>
      </c>
      <c s="295"/>
    </row>
    <row customHeight="1" ht="17.25">
      <c s="73">
        <v>1010502</v>
      </c>
      <c s="130" t="s">
        <v>366</v>
      </c>
      <c s="295"/>
    </row>
    <row customHeight="1" ht="17.25">
      <c s="73">
        <v>1010503</v>
      </c>
      <c s="130" t="s">
        <v>367</v>
      </c>
      <c s="295"/>
    </row>
    <row customHeight="1" ht="17.25">
      <c s="73">
        <v>1010504</v>
      </c>
      <c s="130" t="s">
        <v>368</v>
      </c>
      <c s="295"/>
    </row>
    <row customHeight="1" ht="17.25">
      <c s="73">
        <v>1010505</v>
      </c>
      <c s="130" t="s">
        <v>369</v>
      </c>
      <c s="295"/>
    </row>
    <row customHeight="1" ht="17.25">
      <c s="73">
        <v>1010506</v>
      </c>
      <c s="130" t="s">
        <v>370</v>
      </c>
      <c s="295"/>
    </row>
    <row customHeight="1" ht="17.25">
      <c s="73">
        <v>1010507</v>
      </c>
      <c s="130" t="s">
        <v>371</v>
      </c>
      <c s="295"/>
    </row>
    <row customHeight="1" ht="17.25">
      <c s="73">
        <v>1010508</v>
      </c>
      <c s="130" t="s">
        <v>372</v>
      </c>
      <c s="295"/>
    </row>
    <row customHeight="1" ht="17.25">
      <c s="73">
        <v>1010509</v>
      </c>
      <c s="130" t="s">
        <v>373</v>
      </c>
      <c s="295"/>
    </row>
    <row customHeight="1" ht="17.25">
      <c s="73">
        <v>1010510</v>
      </c>
      <c s="130" t="s">
        <v>374</v>
      </c>
      <c s="295"/>
    </row>
    <row customHeight="1" ht="17.25">
      <c s="73">
        <v>1010511</v>
      </c>
      <c s="130" t="s">
        <v>375</v>
      </c>
      <c s="295"/>
    </row>
    <row customHeight="1" ht="17.25">
      <c s="73">
        <v>1010512</v>
      </c>
      <c s="130" t="s">
        <v>376</v>
      </c>
      <c s="295"/>
    </row>
    <row customHeight="1" ht="17.25">
      <c s="73">
        <v>1010513</v>
      </c>
      <c s="130" t="s">
        <v>377</v>
      </c>
      <c s="295"/>
    </row>
    <row customHeight="1" ht="17.25">
      <c s="73">
        <v>1010514</v>
      </c>
      <c s="130" t="s">
        <v>378</v>
      </c>
      <c s="295"/>
    </row>
    <row customHeight="1" ht="17.25">
      <c s="73">
        <v>1010515</v>
      </c>
      <c s="130" t="s">
        <v>379</v>
      </c>
      <c s="295"/>
    </row>
    <row customHeight="1" ht="17.25">
      <c s="73">
        <v>1010516</v>
      </c>
      <c s="130" t="s">
        <v>380</v>
      </c>
      <c s="295"/>
    </row>
    <row customHeight="1" ht="17.25">
      <c s="73">
        <v>1010517</v>
      </c>
      <c s="130" t="s">
        <v>381</v>
      </c>
      <c s="295"/>
    </row>
    <row customHeight="1" ht="17.25">
      <c s="73">
        <v>1010518</v>
      </c>
      <c s="130" t="s">
        <v>382</v>
      </c>
      <c s="295"/>
    </row>
    <row customHeight="1" ht="17.25">
      <c s="73">
        <v>1010519</v>
      </c>
      <c s="130" t="s">
        <v>383</v>
      </c>
      <c s="295"/>
    </row>
    <row customHeight="1" ht="17.25">
      <c s="73">
        <v>1010520</v>
      </c>
      <c s="130" t="s">
        <v>384</v>
      </c>
      <c s="295"/>
    </row>
    <row customHeight="1" ht="17.25">
      <c s="73">
        <v>1010521</v>
      </c>
      <c s="130" t="s">
        <v>385</v>
      </c>
      <c s="295"/>
    </row>
    <row customHeight="1" ht="17.25">
      <c s="73">
        <v>1010522</v>
      </c>
      <c s="130" t="s">
        <v>386</v>
      </c>
      <c s="295"/>
    </row>
    <row customHeight="1" ht="17.25">
      <c s="73">
        <v>1010523</v>
      </c>
      <c s="130" t="s">
        <v>387</v>
      </c>
      <c s="291">
        <f>SUM(C231:C233)</f>
        <v>0</v>
      </c>
    </row>
    <row customHeight="1" ht="17.25">
      <c s="73">
        <v>101052303</v>
      </c>
      <c s="94" t="s">
        <v>388</v>
      </c>
      <c s="295"/>
    </row>
    <row customHeight="1" ht="17.25">
      <c s="73">
        <v>101052304</v>
      </c>
      <c s="94" t="s">
        <v>389</v>
      </c>
      <c s="295"/>
    </row>
    <row customHeight="1" ht="17.25">
      <c s="73">
        <v>101052309</v>
      </c>
      <c s="94" t="s">
        <v>390</v>
      </c>
      <c s="295"/>
    </row>
    <row customHeight="1" ht="17.25">
      <c s="73">
        <v>1010524</v>
      </c>
      <c s="130" t="s">
        <v>391</v>
      </c>
      <c s="291">
        <f>SUM(C235:C236)</f>
        <v>0</v>
      </c>
    </row>
    <row customHeight="1" ht="17.25">
      <c s="73">
        <v>101052401</v>
      </c>
      <c s="94" t="s">
        <v>392</v>
      </c>
      <c s="295"/>
    </row>
    <row customHeight="1" ht="17.25">
      <c s="73">
        <v>101052409</v>
      </c>
      <c s="94" t="s">
        <v>393</v>
      </c>
      <c s="295"/>
    </row>
    <row customHeight="1" ht="17.25">
      <c s="73">
        <v>1010525</v>
      </c>
      <c s="130" t="s">
        <v>394</v>
      </c>
      <c s="295"/>
    </row>
    <row customHeight="1" ht="17.25">
      <c s="73">
        <v>1010526</v>
      </c>
      <c s="130" t="s">
        <v>395</v>
      </c>
      <c s="291">
        <f>SUM(C239:C241)</f>
        <v>0</v>
      </c>
    </row>
    <row customHeight="1" ht="17.25">
      <c s="73">
        <v>101052601</v>
      </c>
      <c s="94" t="s">
        <v>396</v>
      </c>
      <c s="295"/>
    </row>
    <row customHeight="1" ht="17.25">
      <c s="73">
        <v>101052602</v>
      </c>
      <c s="94" t="s">
        <v>397</v>
      </c>
      <c s="295"/>
    </row>
    <row customHeight="1" ht="17.25">
      <c s="73">
        <v>101052609</v>
      </c>
      <c s="94" t="s">
        <v>398</v>
      </c>
      <c s="295"/>
    </row>
    <row customHeight="1" ht="17.25">
      <c s="73">
        <v>1010527</v>
      </c>
      <c s="130" t="s">
        <v>399</v>
      </c>
      <c s="295"/>
    </row>
    <row customHeight="1" ht="17.25">
      <c s="73">
        <v>1010528</v>
      </c>
      <c s="130" t="s">
        <v>400</v>
      </c>
      <c s="295"/>
    </row>
    <row customHeight="1" ht="17.25">
      <c s="73">
        <v>1010529</v>
      </c>
      <c s="130" t="s">
        <v>401</v>
      </c>
      <c s="295"/>
    </row>
    <row customHeight="1" ht="17.25">
      <c s="73">
        <v>1010530</v>
      </c>
      <c s="130" t="s">
        <v>402</v>
      </c>
      <c s="295"/>
    </row>
    <row customHeight="1" ht="17.25">
      <c s="73">
        <v>1010531</v>
      </c>
      <c s="130" t="s">
        <v>403</v>
      </c>
      <c s="295"/>
    </row>
    <row customHeight="1" ht="17.25">
      <c s="73">
        <v>1010532</v>
      </c>
      <c s="130" t="s">
        <v>404</v>
      </c>
      <c s="291">
        <f>SUM(C248:C256)</f>
        <v>0</v>
      </c>
    </row>
    <row customHeight="1" ht="17.25">
      <c s="73">
        <v>101053201</v>
      </c>
      <c s="94" t="s">
        <v>405</v>
      </c>
      <c s="295"/>
    </row>
    <row customHeight="1" ht="17.25">
      <c s="73">
        <v>101053202</v>
      </c>
      <c s="94" t="s">
        <v>406</v>
      </c>
      <c s="295"/>
    </row>
    <row customHeight="1" ht="17.25">
      <c s="73">
        <v>101053203</v>
      </c>
      <c s="94" t="s">
        <v>407</v>
      </c>
      <c s="295"/>
    </row>
    <row customHeight="1" ht="17.25">
      <c s="73">
        <v>101053205</v>
      </c>
      <c s="94" t="s">
        <v>408</v>
      </c>
      <c s="295"/>
    </row>
    <row customHeight="1" ht="17.25">
      <c s="73">
        <v>101053206</v>
      </c>
      <c s="94" t="s">
        <v>409</v>
      </c>
      <c s="295"/>
    </row>
    <row customHeight="1" ht="17.25">
      <c s="73">
        <v>101053215</v>
      </c>
      <c s="94" t="s">
        <v>410</v>
      </c>
      <c s="295"/>
    </row>
    <row customHeight="1" ht="17.25">
      <c s="73">
        <v>101053216</v>
      </c>
      <c s="94" t="s">
        <v>411</v>
      </c>
      <c s="295"/>
    </row>
    <row customHeight="1" ht="17.25">
      <c s="73">
        <v>101053218</v>
      </c>
      <c s="94" t="s">
        <v>412</v>
      </c>
      <c s="295"/>
    </row>
    <row customHeight="1" ht="17.25">
      <c s="73">
        <v>101053299</v>
      </c>
      <c s="94" t="s">
        <v>413</v>
      </c>
      <c s="295"/>
    </row>
    <row customHeight="1" ht="17.25">
      <c s="73">
        <v>1010533</v>
      </c>
      <c s="130" t="s">
        <v>414</v>
      </c>
      <c s="295"/>
    </row>
    <row customHeight="1" ht="17.25">
      <c s="73">
        <v>1010534</v>
      </c>
      <c s="130" t="s">
        <v>415</v>
      </c>
      <c s="295"/>
    </row>
    <row customHeight="1" ht="17.25">
      <c s="73">
        <v>1010535</v>
      </c>
      <c s="130" t="s">
        <v>416</v>
      </c>
      <c s="291">
        <f>SUM(C260:C263)</f>
        <v>0</v>
      </c>
    </row>
    <row customHeight="1" ht="17.25">
      <c s="73">
        <v>101053501</v>
      </c>
      <c s="94" t="s">
        <v>417</v>
      </c>
      <c s="295"/>
    </row>
    <row customHeight="1" ht="17.25">
      <c s="73">
        <v>101053502</v>
      </c>
      <c s="94" t="s">
        <v>418</v>
      </c>
      <c s="295"/>
    </row>
    <row customHeight="1" ht="17.25">
      <c s="73">
        <v>101053503</v>
      </c>
      <c s="94" t="s">
        <v>419</v>
      </c>
      <c s="295"/>
    </row>
    <row customHeight="1" ht="17.25">
      <c s="73">
        <v>101053599</v>
      </c>
      <c s="94" t="s">
        <v>420</v>
      </c>
      <c s="295"/>
    </row>
    <row customHeight="1" ht="17.25">
      <c s="73">
        <v>1010536</v>
      </c>
      <c s="130" t="s">
        <v>421</v>
      </c>
      <c s="291">
        <f>SUM(C265:C268)</f>
        <v>0</v>
      </c>
    </row>
    <row customHeight="1" ht="17.25">
      <c s="73">
        <v>101053601</v>
      </c>
      <c s="94" t="s">
        <v>422</v>
      </c>
      <c s="295"/>
    </row>
    <row customHeight="1" ht="17.25">
      <c s="73">
        <v>101053602</v>
      </c>
      <c s="94" t="s">
        <v>423</v>
      </c>
      <c s="295"/>
    </row>
    <row customHeight="1" ht="17.25">
      <c s="73">
        <v>101053603</v>
      </c>
      <c s="94" t="s">
        <v>424</v>
      </c>
      <c s="295"/>
    </row>
    <row customHeight="1" ht="17.25">
      <c s="73">
        <v>101053699</v>
      </c>
      <c s="94" t="s">
        <v>425</v>
      </c>
      <c s="295"/>
    </row>
    <row customHeight="1" ht="17.25">
      <c s="73">
        <v>1010599</v>
      </c>
      <c s="130" t="s">
        <v>426</v>
      </c>
      <c s="295"/>
    </row>
    <row customHeight="1" ht="17.25">
      <c s="73">
        <v>10106</v>
      </c>
      <c s="130" t="s">
        <v>427</v>
      </c>
      <c s="291">
        <f>SUM(C271,C275)</f>
        <v>495</v>
      </c>
    </row>
    <row customHeight="1" ht="17.25">
      <c s="73">
        <v>1010601</v>
      </c>
      <c s="130" t="s">
        <v>428</v>
      </c>
      <c s="291">
        <f>SUM(C272:C274)</f>
        <v>488</v>
      </c>
    </row>
    <row customHeight="1" ht="17.25">
      <c s="73">
        <v>101060101</v>
      </c>
      <c s="94" t="s">
        <v>429</v>
      </c>
      <c s="295"/>
    </row>
    <row customHeight="1" ht="17.25">
      <c s="73">
        <v>101060102</v>
      </c>
      <c s="94" t="s">
        <v>430</v>
      </c>
      <c s="295"/>
    </row>
    <row customHeight="1" ht="17.25">
      <c s="73">
        <v>101060109</v>
      </c>
      <c s="94" t="s">
        <v>431</v>
      </c>
      <c s="295">
        <v>488</v>
      </c>
    </row>
    <row customHeight="1" ht="17.25">
      <c s="73">
        <v>1010620</v>
      </c>
      <c s="130" t="s">
        <v>432</v>
      </c>
      <c s="295">
        <v>7</v>
      </c>
    </row>
    <row customHeight="1" ht="17.25">
      <c s="73">
        <v>10107</v>
      </c>
      <c s="130" t="s">
        <v>433</v>
      </c>
      <c s="291">
        <f>SUM(C277:C279)</f>
        <v>80</v>
      </c>
    </row>
    <row customHeight="1" ht="17.25">
      <c s="73">
        <v>1010701</v>
      </c>
      <c s="130" t="s">
        <v>434</v>
      </c>
      <c s="295"/>
    </row>
    <row customHeight="1" ht="17.25">
      <c s="73">
        <v>1010719</v>
      </c>
      <c s="130" t="s">
        <v>435</v>
      </c>
      <c s="295">
        <v>80</v>
      </c>
    </row>
    <row customHeight="1" ht="17.25">
      <c s="73">
        <v>1010720</v>
      </c>
      <c s="130" t="s">
        <v>436</v>
      </c>
      <c s="295"/>
    </row>
    <row customHeight="1" ht="17.25">
      <c s="73">
        <v>10109</v>
      </c>
      <c s="130" t="s">
        <v>437</v>
      </c>
      <c s="291">
        <f>SUM(C281,C284:C293)</f>
        <v>1124</v>
      </c>
    </row>
    <row customHeight="1" ht="17.25">
      <c s="73">
        <v>1010901</v>
      </c>
      <c s="130" t="s">
        <v>438</v>
      </c>
      <c s="291">
        <f>SUM(C282:C283)</f>
        <v>197</v>
      </c>
    </row>
    <row customHeight="1" ht="17.25">
      <c s="73">
        <v>101090101</v>
      </c>
      <c s="94" t="s">
        <v>439</v>
      </c>
      <c s="295"/>
    </row>
    <row customHeight="1" ht="17.25">
      <c s="73">
        <v>101090109</v>
      </c>
      <c s="94" t="s">
        <v>440</v>
      </c>
      <c s="295">
        <v>197</v>
      </c>
    </row>
    <row customHeight="1" ht="17.25">
      <c s="73">
        <v>1010902</v>
      </c>
      <c s="130" t="s">
        <v>441</v>
      </c>
      <c s="295">
        <v>7</v>
      </c>
    </row>
    <row customHeight="1" ht="17.25">
      <c s="73">
        <v>1010903</v>
      </c>
      <c s="130" t="s">
        <v>442</v>
      </c>
      <c s="295">
        <v>771</v>
      </c>
    </row>
    <row customHeight="1" ht="17.25">
      <c s="73">
        <v>1010904</v>
      </c>
      <c s="130" t="s">
        <v>443</v>
      </c>
      <c s="295"/>
    </row>
    <row customHeight="1" ht="17.25">
      <c s="73">
        <v>1010905</v>
      </c>
      <c s="130" t="s">
        <v>444</v>
      </c>
      <c s="295">
        <v>9</v>
      </c>
    </row>
    <row customHeight="1" ht="17.25">
      <c s="73">
        <v>1010906</v>
      </c>
      <c s="130" t="s">
        <v>445</v>
      </c>
      <c s="295">
        <v>49</v>
      </c>
    </row>
    <row customHeight="1" ht="17.25">
      <c s="73">
        <v>1010918</v>
      </c>
      <c s="130" t="s">
        <v>446</v>
      </c>
      <c s="295"/>
    </row>
    <row customHeight="1" ht="17.25">
      <c s="73">
        <v>1010919</v>
      </c>
      <c s="130" t="s">
        <v>447</v>
      </c>
      <c s="295">
        <v>87</v>
      </c>
    </row>
    <row customHeight="1" ht="17.25">
      <c s="73">
        <v>1010920</v>
      </c>
      <c s="130" t="s">
        <v>448</v>
      </c>
      <c s="295">
        <v>4</v>
      </c>
    </row>
    <row customHeight="1" ht="17.25">
      <c s="73">
        <v>1010921</v>
      </c>
      <c s="130" t="s">
        <v>449</v>
      </c>
      <c s="295"/>
    </row>
    <row customHeight="1" ht="17.25">
      <c s="73">
        <v>1010922</v>
      </c>
      <c s="130" t="s">
        <v>450</v>
      </c>
      <c s="295"/>
    </row>
    <row customHeight="1" ht="17.25">
      <c s="73">
        <v>10110</v>
      </c>
      <c s="130" t="s">
        <v>451</v>
      </c>
      <c s="291">
        <f>SUM(C295:C302)</f>
        <v>313</v>
      </c>
    </row>
    <row customHeight="1" ht="17.25">
      <c s="73">
        <v>1011001</v>
      </c>
      <c s="130" t="s">
        <v>452</v>
      </c>
      <c s="295">
        <v>59</v>
      </c>
    </row>
    <row customHeight="1" ht="17.25">
      <c s="73">
        <v>1011002</v>
      </c>
      <c s="130" t="s">
        <v>453</v>
      </c>
      <c s="295">
        <v>6</v>
      </c>
    </row>
    <row customHeight="1" ht="17.25">
      <c s="73">
        <v>1011003</v>
      </c>
      <c s="130" t="s">
        <v>454</v>
      </c>
      <c s="295">
        <v>123</v>
      </c>
    </row>
    <row customHeight="1" ht="17.25">
      <c s="73">
        <v>1011004</v>
      </c>
      <c s="130" t="s">
        <v>455</v>
      </c>
      <c s="295"/>
    </row>
    <row customHeight="1" ht="17.25">
      <c s="73">
        <v>1011005</v>
      </c>
      <c s="130" t="s">
        <v>456</v>
      </c>
      <c s="295">
        <v>9</v>
      </c>
    </row>
    <row customHeight="1" ht="17.25">
      <c s="73">
        <v>1011006</v>
      </c>
      <c s="130" t="s">
        <v>457</v>
      </c>
      <c s="295">
        <v>15</v>
      </c>
    </row>
    <row customHeight="1" ht="17.25">
      <c s="73">
        <v>1011019</v>
      </c>
      <c s="130" t="s">
        <v>458</v>
      </c>
      <c s="295">
        <v>98</v>
      </c>
    </row>
    <row customHeight="1" ht="17.25">
      <c s="73">
        <v>1011020</v>
      </c>
      <c s="130" t="s">
        <v>459</v>
      </c>
      <c s="295">
        <v>3</v>
      </c>
    </row>
    <row customHeight="1" ht="17.25">
      <c s="73">
        <v>10111</v>
      </c>
      <c s="130" t="s">
        <v>460</v>
      </c>
      <c s="291">
        <f>SUM(C304,C307:C308)</f>
        <v>233</v>
      </c>
    </row>
    <row customHeight="1" ht="17.25">
      <c s="73">
        <v>1011101</v>
      </c>
      <c s="130" t="s">
        <v>461</v>
      </c>
      <c s="291">
        <f>SUM(C305:C306)</f>
        <v>0</v>
      </c>
    </row>
    <row customHeight="1" ht="17.25">
      <c s="73">
        <v>101110101</v>
      </c>
      <c s="94" t="s">
        <v>462</v>
      </c>
      <c s="295"/>
    </row>
    <row customHeight="1" ht="17.25">
      <c s="73">
        <v>101110109</v>
      </c>
      <c s="94" t="s">
        <v>463</v>
      </c>
      <c s="295"/>
    </row>
    <row customHeight="1" ht="17.25">
      <c s="73">
        <v>1011119</v>
      </c>
      <c s="130" t="s">
        <v>464</v>
      </c>
      <c s="295">
        <v>230</v>
      </c>
    </row>
    <row customHeight="1" ht="17.25">
      <c s="73">
        <v>1011120</v>
      </c>
      <c s="130" t="s">
        <v>465</v>
      </c>
      <c s="295">
        <v>3</v>
      </c>
    </row>
    <row customHeight="1" ht="17.25">
      <c s="73">
        <v>10112</v>
      </c>
      <c s="130" t="s">
        <v>466</v>
      </c>
      <c s="291">
        <f>SUM(C310:C317)</f>
        <v>367</v>
      </c>
    </row>
    <row customHeight="1" ht="17.25">
      <c s="73">
        <v>1011201</v>
      </c>
      <c s="130" t="s">
        <v>467</v>
      </c>
      <c s="295">
        <v>32</v>
      </c>
    </row>
    <row customHeight="1" ht="17.25">
      <c s="73">
        <v>1011202</v>
      </c>
      <c s="130" t="s">
        <v>468</v>
      </c>
      <c s="295">
        <v>6</v>
      </c>
    </row>
    <row customHeight="1" ht="17.25">
      <c s="73">
        <v>1011203</v>
      </c>
      <c s="130" t="s">
        <v>469</v>
      </c>
      <c s="295">
        <v>254</v>
      </c>
    </row>
    <row customHeight="1" ht="17.25">
      <c s="73">
        <v>1011204</v>
      </c>
      <c s="130" t="s">
        <v>470</v>
      </c>
      <c s="295"/>
    </row>
    <row customHeight="1" ht="17.25">
      <c s="73">
        <v>1011205</v>
      </c>
      <c s="130" t="s">
        <v>471</v>
      </c>
      <c s="295">
        <v>35</v>
      </c>
    </row>
    <row customHeight="1" ht="17.25">
      <c s="73">
        <v>1011206</v>
      </c>
      <c s="130" t="s">
        <v>472</v>
      </c>
      <c s="295">
        <v>6</v>
      </c>
    </row>
    <row customHeight="1" ht="17.25">
      <c s="73">
        <v>1011219</v>
      </c>
      <c s="130" t="s">
        <v>473</v>
      </c>
      <c s="295">
        <v>29</v>
      </c>
    </row>
    <row customHeight="1" ht="17.25">
      <c s="73">
        <v>1011220</v>
      </c>
      <c s="130" t="s">
        <v>474</v>
      </c>
      <c s="295">
        <v>5</v>
      </c>
    </row>
    <row customHeight="1" ht="17.25">
      <c s="73">
        <v>10113</v>
      </c>
      <c s="130" t="s">
        <v>475</v>
      </c>
      <c s="291">
        <f>SUM(C319:C326)</f>
        <v>3268</v>
      </c>
    </row>
    <row customHeight="1" ht="17.25">
      <c s="73">
        <v>1011301</v>
      </c>
      <c s="130" t="s">
        <v>476</v>
      </c>
      <c s="295"/>
    </row>
    <row customHeight="1" ht="17.25">
      <c s="73">
        <v>1011302</v>
      </c>
      <c s="130" t="s">
        <v>477</v>
      </c>
      <c s="295">
        <v>33</v>
      </c>
    </row>
    <row customHeight="1" ht="17.25">
      <c s="73">
        <v>1011303</v>
      </c>
      <c s="130" t="s">
        <v>478</v>
      </c>
      <c s="295">
        <v>3097</v>
      </c>
    </row>
    <row customHeight="1" ht="17.25">
      <c s="73">
        <v>1011304</v>
      </c>
      <c s="130" t="s">
        <v>479</v>
      </c>
      <c s="295"/>
    </row>
    <row customHeight="1" ht="17.25">
      <c s="73">
        <v>1011305</v>
      </c>
      <c s="130" t="s">
        <v>480</v>
      </c>
      <c s="295"/>
    </row>
    <row customHeight="1" ht="17.25">
      <c s="73">
        <v>1011306</v>
      </c>
      <c s="130" t="s">
        <v>481</v>
      </c>
      <c s="295">
        <v>39</v>
      </c>
    </row>
    <row customHeight="1" ht="17.25">
      <c s="73">
        <v>1011319</v>
      </c>
      <c s="130" t="s">
        <v>482</v>
      </c>
      <c s="295">
        <v>88</v>
      </c>
    </row>
    <row customHeight="1" ht="17.25">
      <c s="73">
        <v>1011320</v>
      </c>
      <c s="130" t="s">
        <v>483</v>
      </c>
      <c s="295">
        <v>11</v>
      </c>
    </row>
    <row customHeight="1" ht="17.25">
      <c s="73">
        <v>10114</v>
      </c>
      <c s="130" t="s">
        <v>484</v>
      </c>
      <c s="291">
        <f>SUM(C328:C329)</f>
        <v>266</v>
      </c>
    </row>
    <row customHeight="1" ht="17.25">
      <c s="73">
        <v>1011401</v>
      </c>
      <c s="130" t="s">
        <v>485</v>
      </c>
      <c s="295">
        <v>266</v>
      </c>
    </row>
    <row customHeight="1" ht="17.25">
      <c s="73">
        <v>1011420</v>
      </c>
      <c s="130" t="s">
        <v>486</v>
      </c>
      <c s="295"/>
    </row>
    <row customHeight="1" ht="17.25">
      <c s="73">
        <v>10115</v>
      </c>
      <c s="130" t="s">
        <v>487</v>
      </c>
      <c s="291">
        <f>SUM(C331:C332)</f>
        <v>0</v>
      </c>
    </row>
    <row customHeight="1" ht="17.25">
      <c s="73">
        <v>1011501</v>
      </c>
      <c s="130" t="s">
        <v>488</v>
      </c>
      <c s="295"/>
    </row>
    <row customHeight="1" ht="17.25">
      <c s="73">
        <v>1011520</v>
      </c>
      <c s="130" t="s">
        <v>489</v>
      </c>
      <c s="295"/>
    </row>
    <row customHeight="1" ht="17.25">
      <c s="73">
        <v>10116</v>
      </c>
      <c s="130" t="s">
        <v>490</v>
      </c>
      <c s="291">
        <f>SUM(C334:C335)</f>
        <v>0</v>
      </c>
    </row>
    <row customHeight="1" ht="17.25">
      <c s="73">
        <v>1011601</v>
      </c>
      <c s="130" t="s">
        <v>491</v>
      </c>
      <c s="295"/>
    </row>
    <row customHeight="1" ht="17.25">
      <c s="73">
        <v>1011620</v>
      </c>
      <c s="130" t="s">
        <v>492</v>
      </c>
      <c s="295"/>
    </row>
    <row customHeight="1" ht="17.25">
      <c s="73">
        <v>10117</v>
      </c>
      <c s="130" t="s">
        <v>493</v>
      </c>
      <c s="291">
        <f>SUM(C337,C341,C345:C346)</f>
        <v>0</v>
      </c>
    </row>
    <row customHeight="1" ht="17.25">
      <c s="73">
        <v>1011701</v>
      </c>
      <c s="130" t="s">
        <v>494</v>
      </c>
      <c s="291">
        <f>SUM(C338:C340)</f>
        <v>0</v>
      </c>
    </row>
    <row customHeight="1" ht="17.25">
      <c s="73">
        <v>101170101</v>
      </c>
      <c s="94" t="s">
        <v>495</v>
      </c>
      <c s="295"/>
    </row>
    <row customHeight="1" ht="17.25">
      <c s="73">
        <v>101170102</v>
      </c>
      <c s="94" t="s">
        <v>496</v>
      </c>
      <c s="295"/>
    </row>
    <row customHeight="1" ht="17.25">
      <c s="73">
        <v>101170103</v>
      </c>
      <c s="94" t="s">
        <v>497</v>
      </c>
      <c s="295"/>
    </row>
    <row customHeight="1" ht="17.25">
      <c s="73">
        <v>1011703</v>
      </c>
      <c s="130" t="s">
        <v>498</v>
      </c>
      <c s="291">
        <f>SUM(C342:C344)</f>
        <v>0</v>
      </c>
    </row>
    <row customHeight="1" ht="17.25">
      <c s="73">
        <v>101170301</v>
      </c>
      <c s="94" t="s">
        <v>499</v>
      </c>
      <c s="295"/>
    </row>
    <row customHeight="1" ht="17.25">
      <c s="73">
        <v>101170302</v>
      </c>
      <c s="94" t="s">
        <v>500</v>
      </c>
      <c s="295"/>
    </row>
    <row customHeight="1" ht="17.25">
      <c s="73">
        <v>101170303</v>
      </c>
      <c s="94" t="s">
        <v>501</v>
      </c>
      <c s="295"/>
    </row>
    <row customHeight="1" ht="17.25">
      <c s="73">
        <v>1011720</v>
      </c>
      <c s="130" t="s">
        <v>502</v>
      </c>
      <c s="295"/>
    </row>
    <row customHeight="1" ht="17.25">
      <c s="73">
        <v>1011721</v>
      </c>
      <c s="130" t="s">
        <v>503</v>
      </c>
      <c s="295"/>
    </row>
    <row customHeight="1" ht="17.25">
      <c s="73">
        <v>10118</v>
      </c>
      <c s="130" t="s">
        <v>504</v>
      </c>
      <c s="291">
        <f>SUM(C348:C350)</f>
        <v>1720</v>
      </c>
    </row>
    <row customHeight="1" ht="17.25">
      <c s="73">
        <v>1011801</v>
      </c>
      <c s="130" t="s">
        <v>505</v>
      </c>
      <c s="295">
        <v>1720</v>
      </c>
    </row>
    <row customHeight="1" ht="17.25">
      <c s="73">
        <v>1011802</v>
      </c>
      <c s="130" t="s">
        <v>506</v>
      </c>
      <c s="295"/>
    </row>
    <row customHeight="1" ht="17.25">
      <c s="73">
        <v>1011820</v>
      </c>
      <c s="130" t="s">
        <v>507</v>
      </c>
      <c s="295"/>
    </row>
    <row customHeight="1" ht="17.25">
      <c s="73">
        <v>10119</v>
      </c>
      <c s="130" t="s">
        <v>508</v>
      </c>
      <c s="291">
        <f>SUM(C352:C353)</f>
        <v>3334</v>
      </c>
    </row>
    <row customHeight="1" ht="17.25">
      <c s="73">
        <v>1011901</v>
      </c>
      <c s="130" t="s">
        <v>509</v>
      </c>
      <c s="295">
        <v>3334</v>
      </c>
    </row>
    <row customHeight="1" ht="17.25">
      <c s="73">
        <v>1011920</v>
      </c>
      <c s="130" t="s">
        <v>510</v>
      </c>
      <c s="295"/>
    </row>
    <row customHeight="1" ht="17.25">
      <c s="73">
        <v>10120</v>
      </c>
      <c s="130" t="s">
        <v>511</v>
      </c>
      <c s="291">
        <f>SUM(C355:C356)</f>
        <v>827</v>
      </c>
    </row>
    <row customHeight="1" ht="17.25">
      <c s="73">
        <v>1012001</v>
      </c>
      <c s="130" t="s">
        <v>512</v>
      </c>
      <c s="295">
        <v>827</v>
      </c>
    </row>
    <row customHeight="1" ht="17.25">
      <c s="73">
        <v>1012020</v>
      </c>
      <c s="130" t="s">
        <v>513</v>
      </c>
      <c s="295"/>
    </row>
    <row customHeight="1" ht="17.25">
      <c s="73">
        <v>10199</v>
      </c>
      <c s="130" t="s">
        <v>514</v>
      </c>
      <c s="295"/>
    </row>
    <row customHeight="1" ht="17.25">
      <c s="73">
        <v>103</v>
      </c>
      <c s="130" t="s">
        <v>515</v>
      </c>
      <c s="291">
        <f>SUM(C359,C388,C693,C726,C744,C784,C787,C793)</f>
        <v>27790</v>
      </c>
    </row>
    <row customHeight="1" ht="17.25">
      <c s="73">
        <v>10302</v>
      </c>
      <c s="130" t="s">
        <v>516</v>
      </c>
      <c s="291">
        <f>SUM(C360,C363,C366,C373:C385)</f>
        <v>4988</v>
      </c>
    </row>
    <row customHeight="1" ht="17.25">
      <c s="73">
        <v>1030201</v>
      </c>
      <c s="130" t="s">
        <v>517</v>
      </c>
      <c s="291">
        <f>SUM(C361:C362)</f>
        <v>59</v>
      </c>
    </row>
    <row customHeight="1" ht="17.25">
      <c s="73">
        <v>103020101</v>
      </c>
      <c s="94" t="s">
        <v>518</v>
      </c>
      <c s="295">
        <v>59</v>
      </c>
    </row>
    <row customHeight="1" ht="17.25">
      <c s="73">
        <v>103020102</v>
      </c>
      <c s="94" t="s">
        <v>519</v>
      </c>
      <c s="295"/>
    </row>
    <row customHeight="1" ht="17.25">
      <c s="73">
        <v>1030202</v>
      </c>
      <c s="130" t="s">
        <v>520</v>
      </c>
      <c s="291">
        <f>C364+C365</f>
        <v>62</v>
      </c>
    </row>
    <row customHeight="1" ht="17.25">
      <c s="73">
        <v>103020201</v>
      </c>
      <c s="94" t="s">
        <v>521</v>
      </c>
      <c s="295"/>
    </row>
    <row customHeight="1" ht="17.25">
      <c s="73">
        <v>103020299</v>
      </c>
      <c s="94" t="s">
        <v>522</v>
      </c>
      <c s="295">
        <v>62</v>
      </c>
    </row>
    <row customHeight="1" ht="17.25">
      <c s="73">
        <v>1030203</v>
      </c>
      <c s="130" t="s">
        <v>523</v>
      </c>
      <c s="291">
        <f>SUM(C367:C372)</f>
        <v>674</v>
      </c>
    </row>
    <row customHeight="1" ht="17.25">
      <c s="73">
        <v>103020301</v>
      </c>
      <c s="94" t="s">
        <v>524</v>
      </c>
      <c s="295">
        <v>674</v>
      </c>
    </row>
    <row customHeight="1" ht="17.25">
      <c s="73">
        <v>103020302</v>
      </c>
      <c s="94" t="s">
        <v>525</v>
      </c>
      <c s="295"/>
    </row>
    <row customHeight="1" ht="17.25">
      <c s="73">
        <v>103020303</v>
      </c>
      <c s="94" t="s">
        <v>526</v>
      </c>
      <c s="295"/>
    </row>
    <row customHeight="1" ht="17.25">
      <c s="73">
        <v>103020304</v>
      </c>
      <c s="94" t="s">
        <v>527</v>
      </c>
      <c s="295"/>
    </row>
    <row customHeight="1" ht="17.25">
      <c s="73">
        <v>103020305</v>
      </c>
      <c s="94" t="s">
        <v>528</v>
      </c>
      <c s="295"/>
    </row>
    <row customHeight="1" ht="17.25">
      <c s="73">
        <v>103020399</v>
      </c>
      <c s="94" t="s">
        <v>529</v>
      </c>
      <c s="295"/>
    </row>
    <row customHeight="1" ht="17.25">
      <c s="73">
        <v>1030205</v>
      </c>
      <c s="130" t="s">
        <v>530</v>
      </c>
      <c s="295"/>
    </row>
    <row customHeight="1" ht="17.25">
      <c s="73">
        <v>1030210</v>
      </c>
      <c s="130" t="s">
        <v>531</v>
      </c>
      <c s="295"/>
    </row>
    <row customHeight="1" ht="17.25">
      <c s="73">
        <v>1030211</v>
      </c>
      <c s="130" t="s">
        <v>532</v>
      </c>
      <c s="295"/>
    </row>
    <row customHeight="1" ht="17.25">
      <c s="73">
        <v>1030212</v>
      </c>
      <c s="130" t="s">
        <v>533</v>
      </c>
      <c s="295"/>
    </row>
    <row customHeight="1" ht="17.25">
      <c s="73">
        <v>1030216</v>
      </c>
      <c s="130" t="s">
        <v>534</v>
      </c>
      <c s="295">
        <v>449</v>
      </c>
    </row>
    <row customHeight="1" ht="17.25">
      <c s="73">
        <v>1030217</v>
      </c>
      <c s="130" t="s">
        <v>535</v>
      </c>
      <c s="295"/>
    </row>
    <row customHeight="1" ht="17.25">
      <c s="73">
        <v>1030218</v>
      </c>
      <c s="130" t="s">
        <v>536</v>
      </c>
      <c s="295">
        <v>242</v>
      </c>
    </row>
    <row customHeight="1" ht="17.25">
      <c s="73">
        <v>1030219</v>
      </c>
      <c s="130" t="s">
        <v>537</v>
      </c>
      <c s="295">
        <v>1243</v>
      </c>
    </row>
    <row customHeight="1" ht="17.25">
      <c s="73">
        <v>1030220</v>
      </c>
      <c s="130" t="s">
        <v>538</v>
      </c>
      <c s="295">
        <v>746</v>
      </c>
    </row>
    <row customHeight="1" ht="17.25">
      <c s="73">
        <v>1030221</v>
      </c>
      <c s="130" t="s">
        <v>539</v>
      </c>
      <c s="295">
        <v>22</v>
      </c>
    </row>
    <row customHeight="1" ht="17.25">
      <c s="73">
        <v>1030222</v>
      </c>
      <c s="130" t="s">
        <v>540</v>
      </c>
      <c s="295">
        <v>1048</v>
      </c>
    </row>
    <row customHeight="1" ht="17.25">
      <c s="73">
        <v>1030223</v>
      </c>
      <c s="130" t="s">
        <v>541</v>
      </c>
      <c s="295">
        <v>356</v>
      </c>
    </row>
    <row customHeight="1" ht="17.25">
      <c s="73">
        <v>1030299</v>
      </c>
      <c s="130" t="s">
        <v>542</v>
      </c>
      <c s="291">
        <f>C386+C387</f>
        <v>87</v>
      </c>
    </row>
    <row customHeight="1" ht="17.25">
      <c s="73">
        <v>103029901</v>
      </c>
      <c s="94" t="s">
        <v>543</v>
      </c>
      <c s="295">
        <v>87</v>
      </c>
    </row>
    <row customHeight="1" ht="17.25">
      <c s="73">
        <v>103029999</v>
      </c>
      <c s="94" t="s">
        <v>544</v>
      </c>
      <c s="295"/>
    </row>
    <row customHeight="1" ht="17.25">
      <c s="73">
        <v>10304</v>
      </c>
      <c s="130" t="s">
        <v>545</v>
      </c>
      <c s="291">
        <f>C389+C409+C413+C417+C423+C426+C429+C433+C435+C438+C441+C444+C448+C451+C453+C471+C474+C476+C478+C480+C482+C485+C488+C496+C498+C504+C506+C511+C514+C517+C524+C533+C538+C546+C549+C552+C557+C560+C571+C577+C610+C615+C622+C634+C645+C652+C656+C661+C665+C669+C671+C674+C676+C678+C683+C686+C688+C691</f>
        <v>4049</v>
      </c>
    </row>
    <row customHeight="1" ht="17.25">
      <c s="73">
        <v>1030401</v>
      </c>
      <c s="130" t="s">
        <v>546</v>
      </c>
      <c s="291">
        <f>SUM(C390:C408)</f>
        <v>162</v>
      </c>
    </row>
    <row customHeight="1" ht="17.25">
      <c s="73">
        <v>103040101</v>
      </c>
      <c s="94" t="s">
        <v>547</v>
      </c>
      <c s="295"/>
    </row>
    <row customHeight="1" ht="17.25">
      <c s="73">
        <v>103040102</v>
      </c>
      <c s="94" t="s">
        <v>548</v>
      </c>
      <c s="295"/>
    </row>
    <row customHeight="1" ht="17.25">
      <c s="73">
        <v>103040103</v>
      </c>
      <c s="94" t="s">
        <v>549</v>
      </c>
      <c s="295"/>
    </row>
    <row customHeight="1" ht="17.25">
      <c s="73">
        <v>103040104</v>
      </c>
      <c s="94" t="s">
        <v>550</v>
      </c>
      <c s="295"/>
    </row>
    <row customHeight="1" ht="17.25">
      <c s="73">
        <v>103040106</v>
      </c>
      <c s="94" t="s">
        <v>551</v>
      </c>
      <c s="295"/>
    </row>
    <row customHeight="1" ht="17.25">
      <c s="73">
        <v>103040109</v>
      </c>
      <c s="94" t="s">
        <v>552</v>
      </c>
      <c s="295"/>
    </row>
    <row customHeight="1" ht="17.25">
      <c s="73">
        <v>103040110</v>
      </c>
      <c s="94" t="s">
        <v>553</v>
      </c>
      <c s="295"/>
    </row>
    <row customHeight="1" ht="17.25">
      <c s="73">
        <v>103040111</v>
      </c>
      <c s="94" t="s">
        <v>554</v>
      </c>
      <c s="295">
        <v>56</v>
      </c>
    </row>
    <row customHeight="1" ht="17.25">
      <c s="73">
        <v>103040112</v>
      </c>
      <c s="94" t="s">
        <v>555</v>
      </c>
      <c s="295">
        <v>11</v>
      </c>
    </row>
    <row customHeight="1" ht="17.25">
      <c s="73">
        <v>103040113</v>
      </c>
      <c s="94" t="s">
        <v>556</v>
      </c>
      <c s="295">
        <v>6</v>
      </c>
    </row>
    <row customHeight="1" ht="17.25">
      <c s="73">
        <v>103040114</v>
      </c>
      <c s="94" t="s">
        <v>557</v>
      </c>
      <c s="295">
        <v>1</v>
      </c>
    </row>
    <row customHeight="1" ht="17.25">
      <c s="73">
        <v>103040115</v>
      </c>
      <c s="94" t="s">
        <v>558</v>
      </c>
      <c s="295"/>
    </row>
    <row customHeight="1" ht="17.25">
      <c s="73">
        <v>103040116</v>
      </c>
      <c s="94" t="s">
        <v>559</v>
      </c>
      <c s="295">
        <v>13</v>
      </c>
    </row>
    <row customHeight="1" ht="17.25">
      <c s="73">
        <v>103040117</v>
      </c>
      <c s="94" t="s">
        <v>560</v>
      </c>
      <c s="295">
        <v>48</v>
      </c>
    </row>
    <row customHeight="1" ht="17.25">
      <c s="73">
        <v>103040120</v>
      </c>
      <c s="94" t="s">
        <v>561</v>
      </c>
      <c s="295"/>
    </row>
    <row customHeight="1" ht="17.25">
      <c s="73">
        <v>103040121</v>
      </c>
      <c s="94" t="s">
        <v>562</v>
      </c>
      <c s="295"/>
    </row>
    <row customHeight="1" ht="17.25">
      <c s="73">
        <v>103040122</v>
      </c>
      <c s="94" t="s">
        <v>563</v>
      </c>
      <c s="295"/>
    </row>
    <row customHeight="1" ht="17.25">
      <c s="73">
        <v>103040123</v>
      </c>
      <c s="94" t="s">
        <v>564</v>
      </c>
      <c s="295"/>
    </row>
    <row customHeight="1" ht="17.25">
      <c s="73">
        <v>103040150</v>
      </c>
      <c s="94" t="s">
        <v>565</v>
      </c>
      <c s="295">
        <v>27</v>
      </c>
    </row>
    <row customHeight="1" ht="17.25">
      <c s="73">
        <v>1030402</v>
      </c>
      <c s="130" t="s">
        <v>566</v>
      </c>
      <c s="291">
        <f>SUM(C410:C412)</f>
        <v>124</v>
      </c>
    </row>
    <row customHeight="1" ht="17.25">
      <c s="73">
        <v>103040201</v>
      </c>
      <c s="94" t="s">
        <v>567</v>
      </c>
      <c s="295">
        <v>124</v>
      </c>
    </row>
    <row customHeight="1" ht="17.25">
      <c s="73">
        <v>103040202</v>
      </c>
      <c s="94" t="s">
        <v>568</v>
      </c>
      <c s="295"/>
    </row>
    <row customHeight="1" ht="17.25">
      <c s="73">
        <v>103040250</v>
      </c>
      <c s="94" t="s">
        <v>569</v>
      </c>
      <c s="295"/>
    </row>
    <row customHeight="1" ht="17.25">
      <c s="73">
        <v>1030403</v>
      </c>
      <c s="130" t="s">
        <v>570</v>
      </c>
      <c s="291">
        <f>SUM(C414:C416)</f>
        <v>0</v>
      </c>
    </row>
    <row customHeight="1" ht="17.25">
      <c s="73">
        <v>103040303</v>
      </c>
      <c s="94" t="s">
        <v>571</v>
      </c>
      <c s="295"/>
    </row>
    <row customHeight="1" ht="17.25">
      <c s="73">
        <v>103040305</v>
      </c>
      <c s="94" t="s">
        <v>572</v>
      </c>
      <c s="295"/>
    </row>
    <row customHeight="1" ht="17.25">
      <c s="73">
        <v>103040350</v>
      </c>
      <c s="94" t="s">
        <v>573</v>
      </c>
      <c s="295"/>
    </row>
    <row customHeight="1" ht="17.25">
      <c s="73">
        <v>1030404</v>
      </c>
      <c s="130" t="s">
        <v>574</v>
      </c>
      <c s="291">
        <f>SUM(C418:C422)</f>
        <v>0</v>
      </c>
    </row>
    <row customHeight="1" ht="17.25">
      <c s="73">
        <v>103040401</v>
      </c>
      <c s="94" t="s">
        <v>575</v>
      </c>
      <c s="295"/>
    </row>
    <row customHeight="1" ht="17.25">
      <c s="73">
        <v>103040402</v>
      </c>
      <c s="94" t="s">
        <v>576</v>
      </c>
      <c s="295"/>
    </row>
    <row customHeight="1" ht="17.25">
      <c s="73">
        <v>103040403</v>
      </c>
      <c s="94" t="s">
        <v>577</v>
      </c>
      <c s="295"/>
    </row>
    <row customHeight="1" ht="17.25">
      <c s="73">
        <v>103040404</v>
      </c>
      <c s="94" t="s">
        <v>578</v>
      </c>
      <c s="295"/>
    </row>
    <row customHeight="1" ht="17.25">
      <c s="73">
        <v>103040450</v>
      </c>
      <c s="94" t="s">
        <v>579</v>
      </c>
      <c s="295"/>
    </row>
    <row customHeight="1" ht="17.25">
      <c s="73">
        <v>1030405</v>
      </c>
      <c s="130" t="s">
        <v>580</v>
      </c>
      <c s="291">
        <f>SUM(C424:C425)</f>
        <v>1</v>
      </c>
    </row>
    <row customHeight="1" ht="17.25">
      <c s="73">
        <v>103040506</v>
      </c>
      <c s="94" t="s">
        <v>581</v>
      </c>
      <c s="295"/>
    </row>
    <row customHeight="1" ht="17.25">
      <c s="73">
        <v>103040550</v>
      </c>
      <c s="94" t="s">
        <v>582</v>
      </c>
      <c s="295">
        <v>1</v>
      </c>
    </row>
    <row customHeight="1" ht="17.25">
      <c s="73">
        <v>1030406</v>
      </c>
      <c s="130" t="s">
        <v>583</v>
      </c>
      <c s="291">
        <f>SUM(C427:C428)</f>
        <v>0</v>
      </c>
    </row>
    <row customHeight="1" ht="17.25">
      <c s="73">
        <v>103040601</v>
      </c>
      <c s="94" t="s">
        <v>584</v>
      </c>
      <c s="295"/>
    </row>
    <row customHeight="1" ht="17.25">
      <c s="73">
        <v>103040650</v>
      </c>
      <c s="94" t="s">
        <v>585</v>
      </c>
      <c s="295"/>
    </row>
    <row customHeight="1" ht="17.25">
      <c s="73">
        <v>1030407</v>
      </c>
      <c s="130" t="s">
        <v>586</v>
      </c>
      <c s="291">
        <f>SUM(C430:C432)</f>
        <v>0</v>
      </c>
    </row>
    <row customHeight="1" ht="17.25">
      <c s="73">
        <v>103040701</v>
      </c>
      <c s="94" t="s">
        <v>584</v>
      </c>
      <c s="295"/>
    </row>
    <row customHeight="1" ht="17.25">
      <c s="73">
        <v>103040702</v>
      </c>
      <c s="94" t="s">
        <v>587</v>
      </c>
      <c s="295"/>
    </row>
    <row customHeight="1" ht="17.25">
      <c s="73">
        <v>103040750</v>
      </c>
      <c s="94" t="s">
        <v>588</v>
      </c>
      <c s="295"/>
    </row>
    <row customHeight="1" ht="17.25">
      <c s="73">
        <v>1030408</v>
      </c>
      <c s="130" t="s">
        <v>589</v>
      </c>
      <c s="291">
        <f>C434</f>
        <v>0</v>
      </c>
    </row>
    <row customHeight="1" ht="17.25">
      <c s="73">
        <v>103040850</v>
      </c>
      <c s="94" t="s">
        <v>590</v>
      </c>
      <c s="295"/>
    </row>
    <row customHeight="1" ht="17.25">
      <c s="73">
        <v>1030409</v>
      </c>
      <c s="130" t="s">
        <v>591</v>
      </c>
      <c s="291">
        <f>SUM(C436:C437)</f>
        <v>0</v>
      </c>
    </row>
    <row customHeight="1" ht="17.25">
      <c s="73">
        <v>103040904</v>
      </c>
      <c s="94" t="s">
        <v>592</v>
      </c>
      <c s="295"/>
    </row>
    <row customHeight="1" ht="17.25">
      <c s="73">
        <v>103040950</v>
      </c>
      <c s="94" t="s">
        <v>593</v>
      </c>
      <c s="295"/>
    </row>
    <row customHeight="1" ht="17.25">
      <c s="73">
        <v>1030410</v>
      </c>
      <c s="130" t="s">
        <v>594</v>
      </c>
      <c s="291">
        <f>SUM(C439:C440)</f>
        <v>0</v>
      </c>
    </row>
    <row customHeight="1" ht="17.25">
      <c s="73">
        <v>103041001</v>
      </c>
      <c s="94" t="s">
        <v>587</v>
      </c>
      <c s="295"/>
    </row>
    <row customHeight="1" ht="17.25">
      <c s="73">
        <v>103041050</v>
      </c>
      <c s="94" t="s">
        <v>595</v>
      </c>
      <c s="295"/>
    </row>
    <row customHeight="1" ht="17.25">
      <c s="73">
        <v>1030411</v>
      </c>
      <c s="130" t="s">
        <v>596</v>
      </c>
      <c s="291">
        <f>SUM(C442:C443)</f>
        <v>141</v>
      </c>
    </row>
    <row customHeight="1" ht="17.25">
      <c s="73">
        <v>103041101</v>
      </c>
      <c s="94" t="s">
        <v>597</v>
      </c>
      <c s="295">
        <v>141</v>
      </c>
    </row>
    <row customHeight="1" ht="17.25">
      <c s="73">
        <v>103041150</v>
      </c>
      <c s="94" t="s">
        <v>598</v>
      </c>
      <c s="295"/>
    </row>
    <row customHeight="1" ht="17.25">
      <c s="73">
        <v>1030413</v>
      </c>
      <c s="130" t="s">
        <v>599</v>
      </c>
      <c s="291">
        <f>SUM(C445:C447)</f>
        <v>0</v>
      </c>
    </row>
    <row customHeight="1" ht="17.25">
      <c s="73">
        <v>103041301</v>
      </c>
      <c s="94" t="s">
        <v>600</v>
      </c>
      <c s="295"/>
    </row>
    <row customHeight="1" ht="17.25">
      <c s="73">
        <v>103041303</v>
      </c>
      <c s="94" t="s">
        <v>601</v>
      </c>
      <c s="295"/>
    </row>
    <row customHeight="1" ht="17.25">
      <c s="73">
        <v>103041350</v>
      </c>
      <c s="94" t="s">
        <v>602</v>
      </c>
      <c s="295"/>
    </row>
    <row customHeight="1" ht="17.25">
      <c s="73">
        <v>1030414</v>
      </c>
      <c s="130" t="s">
        <v>603</v>
      </c>
      <c s="291">
        <f>SUM(C449:C450)</f>
        <v>0</v>
      </c>
    </row>
    <row customHeight="1" ht="17.25">
      <c s="73">
        <v>103041403</v>
      </c>
      <c s="94" t="s">
        <v>604</v>
      </c>
      <c s="295"/>
    </row>
    <row customHeight="1" ht="17.25">
      <c s="73">
        <v>103041450</v>
      </c>
      <c s="94" t="s">
        <v>605</v>
      </c>
      <c s="295"/>
    </row>
    <row customHeight="1" ht="17.25">
      <c s="73">
        <v>1030415</v>
      </c>
      <c s="130" t="s">
        <v>606</v>
      </c>
      <c s="291">
        <f>C452</f>
        <v>0</v>
      </c>
    </row>
    <row customHeight="1" ht="17.25">
      <c s="73">
        <v>103041550</v>
      </c>
      <c s="94" t="s">
        <v>607</v>
      </c>
      <c s="295"/>
    </row>
    <row customHeight="1" ht="17.25">
      <c s="73">
        <v>1030416</v>
      </c>
      <c s="130" t="s">
        <v>608</v>
      </c>
      <c s="291">
        <f>SUM(C454:C470)</f>
        <v>64</v>
      </c>
    </row>
    <row customHeight="1" ht="17.25">
      <c s="73">
        <v>103041601</v>
      </c>
      <c s="94" t="s">
        <v>609</v>
      </c>
      <c s="295"/>
    </row>
    <row customHeight="1" ht="17.25">
      <c s="73">
        <v>103041602</v>
      </c>
      <c s="94" t="s">
        <v>610</v>
      </c>
      <c s="295"/>
    </row>
    <row customHeight="1" ht="17.25">
      <c s="73">
        <v>103041603</v>
      </c>
      <c s="94" t="s">
        <v>611</v>
      </c>
      <c s="295"/>
    </row>
    <row customHeight="1" ht="17.25">
      <c s="73">
        <v>103041604</v>
      </c>
      <c s="94" t="s">
        <v>612</v>
      </c>
      <c s="295"/>
    </row>
    <row customHeight="1" ht="17.25">
      <c s="73">
        <v>103041605</v>
      </c>
      <c s="94" t="s">
        <v>613</v>
      </c>
      <c s="295"/>
    </row>
    <row customHeight="1" ht="17.25">
      <c s="73">
        <v>103041606</v>
      </c>
      <c s="94" t="s">
        <v>614</v>
      </c>
      <c s="295"/>
    </row>
    <row customHeight="1" ht="17.25">
      <c s="73">
        <v>103041607</v>
      </c>
      <c s="94" t="s">
        <v>615</v>
      </c>
      <c s="295"/>
    </row>
    <row customHeight="1" ht="17.25">
      <c s="73">
        <v>103041608</v>
      </c>
      <c s="94" t="s">
        <v>587</v>
      </c>
      <c s="295"/>
    </row>
    <row customHeight="1" ht="17.25">
      <c s="73">
        <v>103041610</v>
      </c>
      <c s="94" t="s">
        <v>616</v>
      </c>
      <c s="295"/>
    </row>
    <row customHeight="1" ht="17.25">
      <c s="73">
        <v>103041612</v>
      </c>
      <c s="94" t="s">
        <v>617</v>
      </c>
      <c s="295"/>
    </row>
    <row customHeight="1" ht="17.25">
      <c s="73">
        <v>103041613</v>
      </c>
      <c s="94" t="s">
        <v>618</v>
      </c>
      <c s="295"/>
    </row>
    <row customHeight="1" ht="17.25">
      <c s="73">
        <v>103041614</v>
      </c>
      <c s="94" t="s">
        <v>619</v>
      </c>
      <c s="295"/>
    </row>
    <row customHeight="1" ht="17.25">
      <c s="73">
        <v>103041615</v>
      </c>
      <c s="94" t="s">
        <v>620</v>
      </c>
      <c s="295"/>
    </row>
    <row customHeight="1" ht="17.25">
      <c s="73">
        <v>103041616</v>
      </c>
      <c s="94" t="s">
        <v>621</v>
      </c>
      <c s="295"/>
    </row>
    <row customHeight="1" ht="17.25">
      <c s="73">
        <v>103041617</v>
      </c>
      <c s="94" t="s">
        <v>622</v>
      </c>
      <c s="295"/>
    </row>
    <row customHeight="1" ht="17.25">
      <c s="73">
        <v>103041618</v>
      </c>
      <c s="94" t="s">
        <v>623</v>
      </c>
      <c s="295">
        <v>64</v>
      </c>
    </row>
    <row customHeight="1" ht="17.25">
      <c s="73">
        <v>103041650</v>
      </c>
      <c s="94" t="s">
        <v>624</v>
      </c>
      <c s="295"/>
    </row>
    <row customHeight="1" ht="17.25">
      <c s="73">
        <v>1030417</v>
      </c>
      <c s="130" t="s">
        <v>625</v>
      </c>
      <c s="291">
        <f>SUM(C472:C473)</f>
        <v>0</v>
      </c>
    </row>
    <row customHeight="1" ht="17.25">
      <c s="73">
        <v>103041703</v>
      </c>
      <c s="94" t="s">
        <v>626</v>
      </c>
      <c s="295"/>
    </row>
    <row customHeight="1" ht="17.25">
      <c s="73">
        <v>103041750</v>
      </c>
      <c s="94" t="s">
        <v>627</v>
      </c>
      <c s="295"/>
    </row>
    <row customHeight="1" ht="17.25">
      <c s="73">
        <v>1030418</v>
      </c>
      <c s="130" t="s">
        <v>628</v>
      </c>
      <c s="291">
        <f>C475</f>
        <v>0</v>
      </c>
    </row>
    <row customHeight="1" ht="17.25">
      <c s="73">
        <v>103041850</v>
      </c>
      <c s="94" t="s">
        <v>629</v>
      </c>
      <c s="295"/>
    </row>
    <row customHeight="1" ht="17.25">
      <c s="73">
        <v>1030419</v>
      </c>
      <c s="130" t="s">
        <v>630</v>
      </c>
      <c s="291">
        <f>C477</f>
        <v>0</v>
      </c>
    </row>
    <row customHeight="1" ht="17.25">
      <c s="73">
        <v>103041950</v>
      </c>
      <c s="94" t="s">
        <v>631</v>
      </c>
      <c s="295"/>
    </row>
    <row customHeight="1" ht="17.25">
      <c s="73">
        <v>1030420</v>
      </c>
      <c s="130" t="s">
        <v>632</v>
      </c>
      <c s="291">
        <f>C479</f>
        <v>0</v>
      </c>
    </row>
    <row customHeight="1" ht="17.25">
      <c s="73">
        <v>103042050</v>
      </c>
      <c s="94" t="s">
        <v>633</v>
      </c>
      <c s="295"/>
    </row>
    <row customHeight="1" ht="17.25">
      <c s="73">
        <v>1030422</v>
      </c>
      <c s="130" t="s">
        <v>634</v>
      </c>
      <c s="291">
        <f>C481</f>
        <v>0</v>
      </c>
    </row>
    <row customHeight="1" ht="17.25">
      <c s="73">
        <v>103042250</v>
      </c>
      <c s="94" t="s">
        <v>635</v>
      </c>
      <c s="295"/>
    </row>
    <row customHeight="1" ht="17.25">
      <c s="73">
        <v>1030423</v>
      </c>
      <c s="130" t="s">
        <v>636</v>
      </c>
      <c s="291">
        <f>SUM(C483:C484)</f>
        <v>0</v>
      </c>
    </row>
    <row customHeight="1" ht="17.25">
      <c s="73">
        <v>103042301</v>
      </c>
      <c s="94" t="s">
        <v>637</v>
      </c>
      <c s="295"/>
    </row>
    <row customHeight="1" ht="17.25">
      <c s="73">
        <v>103042350</v>
      </c>
      <c s="94" t="s">
        <v>638</v>
      </c>
      <c s="295"/>
    </row>
    <row customHeight="1" ht="17.25">
      <c s="73">
        <v>1030424</v>
      </c>
      <c s="130" t="s">
        <v>639</v>
      </c>
      <c s="291">
        <f>SUM(C486:C487)</f>
        <v>456</v>
      </c>
    </row>
    <row customHeight="1" ht="17.25">
      <c s="73">
        <v>103042401</v>
      </c>
      <c s="94" t="s">
        <v>640</v>
      </c>
      <c s="295">
        <v>456</v>
      </c>
    </row>
    <row customHeight="1" ht="17.25">
      <c s="73">
        <v>103042450</v>
      </c>
      <c s="94" t="s">
        <v>641</v>
      </c>
      <c s="295"/>
    </row>
    <row customHeight="1" ht="17.25">
      <c s="73">
        <v>1030425</v>
      </c>
      <c s="130" t="s">
        <v>642</v>
      </c>
      <c s="291">
        <f>SUM(C489:C495)</f>
        <v>0</v>
      </c>
    </row>
    <row customHeight="1" ht="17.25">
      <c s="73">
        <v>103042502</v>
      </c>
      <c s="94" t="s">
        <v>643</v>
      </c>
      <c s="295"/>
    </row>
    <row customHeight="1" ht="17.25">
      <c s="73">
        <v>103042503</v>
      </c>
      <c s="94" t="s">
        <v>644</v>
      </c>
      <c s="295"/>
    </row>
    <row customHeight="1" ht="17.25">
      <c s="73">
        <v>103042504</v>
      </c>
      <c s="94" t="s">
        <v>600</v>
      </c>
      <c s="295"/>
    </row>
    <row customHeight="1" ht="17.25">
      <c s="73">
        <v>103042506</v>
      </c>
      <c s="94" t="s">
        <v>645</v>
      </c>
      <c s="295"/>
    </row>
    <row customHeight="1" ht="17.25">
      <c s="73">
        <v>103042507</v>
      </c>
      <c s="94" t="s">
        <v>646</v>
      </c>
      <c s="295"/>
    </row>
    <row customHeight="1" ht="17.25">
      <c s="73">
        <v>103042508</v>
      </c>
      <c s="94" t="s">
        <v>647</v>
      </c>
      <c s="295"/>
    </row>
    <row customHeight="1" ht="17.25">
      <c s="73">
        <v>103042550</v>
      </c>
      <c s="94" t="s">
        <v>648</v>
      </c>
      <c s="295"/>
    </row>
    <row customHeight="1" ht="17.25">
      <c s="73">
        <v>1030426</v>
      </c>
      <c s="130" t="s">
        <v>649</v>
      </c>
      <c s="291">
        <f>C497</f>
        <v>0</v>
      </c>
    </row>
    <row customHeight="1" ht="17.25">
      <c s="73">
        <v>103042650</v>
      </c>
      <c s="94" t="s">
        <v>650</v>
      </c>
      <c s="295"/>
    </row>
    <row customHeight="1" ht="17.25">
      <c s="73">
        <v>1030427</v>
      </c>
      <c s="130" t="s">
        <v>651</v>
      </c>
      <c s="291">
        <f>SUM(C499:C503)</f>
        <v>0</v>
      </c>
    </row>
    <row customHeight="1" ht="17.25">
      <c s="73">
        <v>103042706</v>
      </c>
      <c s="94" t="s">
        <v>652</v>
      </c>
      <c s="295"/>
    </row>
    <row customHeight="1" ht="17.25">
      <c s="73">
        <v>103042707</v>
      </c>
      <c s="94" t="s">
        <v>653</v>
      </c>
      <c s="295"/>
    </row>
    <row customHeight="1" ht="17.25">
      <c s="73">
        <v>103042750</v>
      </c>
      <c s="94" t="s">
        <v>654</v>
      </c>
      <c s="295"/>
    </row>
    <row customHeight="1" ht="17.25">
      <c s="73">
        <v>103042751</v>
      </c>
      <c s="94" t="s">
        <v>655</v>
      </c>
      <c s="295"/>
    </row>
    <row customHeight="1" ht="17.25">
      <c s="73">
        <v>103042752</v>
      </c>
      <c s="94" t="s">
        <v>656</v>
      </c>
      <c s="295"/>
    </row>
    <row customHeight="1" ht="17.25">
      <c s="73">
        <v>1030428</v>
      </c>
      <c s="130" t="s">
        <v>657</v>
      </c>
      <c s="291">
        <f>C505</f>
        <v>0</v>
      </c>
    </row>
    <row customHeight="1" ht="17.25">
      <c s="73">
        <v>103042850</v>
      </c>
      <c s="94" t="s">
        <v>658</v>
      </c>
      <c s="295"/>
    </row>
    <row customHeight="1" ht="17.25">
      <c s="73">
        <v>1030429</v>
      </c>
      <c s="130" t="s">
        <v>659</v>
      </c>
      <c s="291">
        <f>SUM(C507:C510)</f>
        <v>0</v>
      </c>
    </row>
    <row customHeight="1" ht="17.25">
      <c s="73">
        <v>103042906</v>
      </c>
      <c s="94" t="s">
        <v>660</v>
      </c>
      <c s="295"/>
    </row>
    <row customHeight="1" ht="17.25">
      <c s="73">
        <v>103042907</v>
      </c>
      <c s="94" t="s">
        <v>661</v>
      </c>
      <c s="295"/>
    </row>
    <row customHeight="1" ht="17.25">
      <c s="73">
        <v>103042908</v>
      </c>
      <c s="94" t="s">
        <v>662</v>
      </c>
      <c s="295"/>
    </row>
    <row customHeight="1" ht="17.25">
      <c s="73">
        <v>103042950</v>
      </c>
      <c s="94" t="s">
        <v>663</v>
      </c>
      <c s="295"/>
    </row>
    <row customHeight="1" ht="17.25">
      <c s="73">
        <v>1030430</v>
      </c>
      <c s="130" t="s">
        <v>664</v>
      </c>
      <c s="291">
        <f>SUM(C512:C513)</f>
        <v>0</v>
      </c>
    </row>
    <row customHeight="1" ht="17.25">
      <c s="73">
        <v>103043003</v>
      </c>
      <c s="94" t="s">
        <v>665</v>
      </c>
      <c s="295"/>
    </row>
    <row customHeight="1" ht="17.25">
      <c s="73">
        <v>103043050</v>
      </c>
      <c s="94" t="s">
        <v>666</v>
      </c>
      <c s="295"/>
    </row>
    <row customHeight="1" ht="17.25">
      <c s="73">
        <v>1030431</v>
      </c>
      <c s="130" t="s">
        <v>667</v>
      </c>
      <c s="291">
        <f>SUM(C515:C516)</f>
        <v>0</v>
      </c>
    </row>
    <row customHeight="1" ht="17.25">
      <c s="73">
        <v>103043101</v>
      </c>
      <c s="94" t="s">
        <v>668</v>
      </c>
      <c s="295"/>
    </row>
    <row customHeight="1" ht="17.25">
      <c s="73">
        <v>103043150</v>
      </c>
      <c s="94" t="s">
        <v>669</v>
      </c>
      <c s="295"/>
    </row>
    <row customHeight="1" ht="17.25">
      <c s="73">
        <v>1030432</v>
      </c>
      <c s="130" t="s">
        <v>670</v>
      </c>
      <c s="291">
        <f>SUM(C518:C523)</f>
        <v>2466</v>
      </c>
    </row>
    <row customHeight="1" ht="17.25">
      <c s="73">
        <v>103043204</v>
      </c>
      <c s="94" t="s">
        <v>671</v>
      </c>
      <c s="295"/>
    </row>
    <row customHeight="1" ht="17.25">
      <c s="73">
        <v>103043205</v>
      </c>
      <c s="94" t="s">
        <v>672</v>
      </c>
      <c s="295"/>
    </row>
    <row customHeight="1" ht="17.25">
      <c s="73">
        <v>103043206</v>
      </c>
      <c s="94" t="s">
        <v>673</v>
      </c>
      <c s="295"/>
    </row>
    <row customHeight="1" ht="17.25">
      <c s="73">
        <v>103043208</v>
      </c>
      <c s="94" t="s">
        <v>674</v>
      </c>
      <c s="295">
        <v>2464</v>
      </c>
    </row>
    <row customHeight="1" ht="17.25">
      <c s="73">
        <v>103043209</v>
      </c>
      <c s="94" t="s">
        <v>675</v>
      </c>
      <c s="295"/>
    </row>
    <row customHeight="1" ht="17.25">
      <c s="73">
        <v>103043250</v>
      </c>
      <c s="94" t="s">
        <v>676</v>
      </c>
      <c s="295">
        <v>2</v>
      </c>
    </row>
    <row customHeight="1" ht="17.25">
      <c s="73">
        <v>1030433</v>
      </c>
      <c s="130" t="s">
        <v>677</v>
      </c>
      <c s="291">
        <f>SUM(C525:C532)</f>
        <v>400</v>
      </c>
    </row>
    <row customHeight="1" ht="17.25">
      <c s="73">
        <v>103043302</v>
      </c>
      <c s="94" t="s">
        <v>678</v>
      </c>
      <c s="295">
        <v>40</v>
      </c>
    </row>
    <row customHeight="1" ht="17.25">
      <c s="73">
        <v>103043306</v>
      </c>
      <c s="94" t="s">
        <v>679</v>
      </c>
      <c s="295"/>
    </row>
    <row customHeight="1" ht="17.25">
      <c s="73">
        <v>103043307</v>
      </c>
      <c s="94" t="s">
        <v>680</v>
      </c>
      <c s="295">
        <v>77</v>
      </c>
    </row>
    <row customHeight="1" ht="17.25">
      <c s="73">
        <v>103043310</v>
      </c>
      <c s="94" t="s">
        <v>587</v>
      </c>
      <c s="295"/>
    </row>
    <row customHeight="1" ht="17.25">
      <c s="73">
        <v>103043311</v>
      </c>
      <c s="94" t="s">
        <v>681</v>
      </c>
      <c s="295"/>
    </row>
    <row customHeight="1" ht="17.25">
      <c s="73">
        <v>103043313</v>
      </c>
      <c s="94" t="s">
        <v>682</v>
      </c>
      <c s="295">
        <v>258</v>
      </c>
    </row>
    <row customHeight="1" ht="17.25">
      <c s="73">
        <v>103043314</v>
      </c>
      <c s="94" t="s">
        <v>683</v>
      </c>
      <c s="295">
        <v>25</v>
      </c>
    </row>
    <row customHeight="1" ht="17.25">
      <c s="73">
        <v>103043350</v>
      </c>
      <c s="94" t="s">
        <v>684</v>
      </c>
      <c s="295"/>
    </row>
    <row customHeight="1" ht="17.25">
      <c s="73">
        <v>1030434</v>
      </c>
      <c s="130" t="s">
        <v>685</v>
      </c>
      <c s="291">
        <f>SUM(C534:C537)</f>
        <v>0</v>
      </c>
    </row>
    <row customHeight="1" ht="17.25">
      <c s="73">
        <v>103043401</v>
      </c>
      <c s="94" t="s">
        <v>686</v>
      </c>
      <c s="295"/>
    </row>
    <row customHeight="1" ht="17.25">
      <c s="73">
        <v>103043402</v>
      </c>
      <c s="94" t="s">
        <v>687</v>
      </c>
      <c s="295"/>
    </row>
    <row customHeight="1" ht="17.25">
      <c s="73">
        <v>103043403</v>
      </c>
      <c s="94" t="s">
        <v>688</v>
      </c>
      <c s="295"/>
    </row>
    <row customHeight="1" ht="17.25">
      <c s="73">
        <v>103043450</v>
      </c>
      <c s="94" t="s">
        <v>689</v>
      </c>
      <c s="295"/>
    </row>
    <row customHeight="1" ht="17.25">
      <c s="73">
        <v>1030435</v>
      </c>
      <c s="130" t="s">
        <v>690</v>
      </c>
      <c s="291">
        <f>SUM(C539:C545)</f>
        <v>0</v>
      </c>
    </row>
    <row customHeight="1" ht="17.25">
      <c s="73">
        <v>103043502</v>
      </c>
      <c s="94" t="s">
        <v>691</v>
      </c>
      <c s="295"/>
    </row>
    <row customHeight="1" ht="17.25">
      <c s="73">
        <v>103043503</v>
      </c>
      <c s="94" t="s">
        <v>692</v>
      </c>
      <c s="295"/>
    </row>
    <row customHeight="1" ht="17.25">
      <c s="73">
        <v>103043504</v>
      </c>
      <c s="94" t="s">
        <v>693</v>
      </c>
      <c s="295"/>
    </row>
    <row customHeight="1" ht="17.25">
      <c s="73">
        <v>103043505</v>
      </c>
      <c s="94" t="s">
        <v>694</v>
      </c>
      <c s="295"/>
    </row>
    <row customHeight="1" ht="17.25">
      <c s="73">
        <v>103043506</v>
      </c>
      <c s="94" t="s">
        <v>587</v>
      </c>
      <c s="295"/>
    </row>
    <row customHeight="1" ht="17.25">
      <c s="73">
        <v>103043507</v>
      </c>
      <c s="94" t="s">
        <v>695</v>
      </c>
      <c s="295"/>
    </row>
    <row customHeight="1" ht="17.25">
      <c s="73">
        <v>103043550</v>
      </c>
      <c s="94" t="s">
        <v>696</v>
      </c>
      <c s="295"/>
    </row>
    <row customHeight="1" ht="17.25">
      <c s="73">
        <v>1030436</v>
      </c>
      <c s="130" t="s">
        <v>697</v>
      </c>
      <c s="291">
        <f>SUM(C547:C548)</f>
        <v>0</v>
      </c>
    </row>
    <row customHeight="1" ht="17.25">
      <c s="73">
        <v>103043604</v>
      </c>
      <c s="94" t="s">
        <v>698</v>
      </c>
      <c s="295"/>
    </row>
    <row customHeight="1" ht="17.25">
      <c s="73">
        <v>103043650</v>
      </c>
      <c s="94" t="s">
        <v>699</v>
      </c>
      <c s="295"/>
    </row>
    <row customHeight="1" ht="17.25">
      <c s="73">
        <v>1030437</v>
      </c>
      <c s="130" t="s">
        <v>700</v>
      </c>
      <c s="291">
        <f>SUM(C550:C551)</f>
        <v>0</v>
      </c>
    </row>
    <row customHeight="1" ht="17.25">
      <c s="73">
        <v>103043701</v>
      </c>
      <c s="94" t="s">
        <v>701</v>
      </c>
      <c s="295"/>
    </row>
    <row customHeight="1" ht="17.25">
      <c s="73">
        <v>103043750</v>
      </c>
      <c s="94" t="s">
        <v>702</v>
      </c>
      <c s="295"/>
    </row>
    <row customHeight="1" ht="17.25">
      <c s="73">
        <v>1030438</v>
      </c>
      <c s="130" t="s">
        <v>703</v>
      </c>
      <c s="291">
        <f>SUM(C553:C556)</f>
        <v>0</v>
      </c>
    </row>
    <row customHeight="1" ht="17.25">
      <c s="73">
        <v>103043801</v>
      </c>
      <c s="94" t="s">
        <v>704</v>
      </c>
      <c s="295"/>
    </row>
    <row customHeight="1" ht="17.25">
      <c s="73">
        <v>103043802</v>
      </c>
      <c s="94" t="s">
        <v>705</v>
      </c>
      <c s="295"/>
    </row>
    <row customHeight="1" ht="17.25">
      <c s="73">
        <v>103043803</v>
      </c>
      <c s="94" t="s">
        <v>706</v>
      </c>
      <c s="295"/>
    </row>
    <row customHeight="1" ht="17.25">
      <c s="73">
        <v>103043850</v>
      </c>
      <c s="94" t="s">
        <v>707</v>
      </c>
      <c s="295"/>
    </row>
    <row customHeight="1" ht="17.25">
      <c s="73">
        <v>1030440</v>
      </c>
      <c s="130" t="s">
        <v>708</v>
      </c>
      <c s="291">
        <f>SUM(C558:C559)</f>
        <v>0</v>
      </c>
    </row>
    <row customHeight="1" ht="17.25">
      <c s="73">
        <v>103044001</v>
      </c>
      <c s="94" t="s">
        <v>587</v>
      </c>
      <c s="295"/>
    </row>
    <row customHeight="1" ht="17.25">
      <c s="73">
        <v>103044050</v>
      </c>
      <c s="94" t="s">
        <v>709</v>
      </c>
      <c s="295"/>
    </row>
    <row customHeight="1" ht="17.25">
      <c s="73">
        <v>1030442</v>
      </c>
      <c s="130" t="s">
        <v>710</v>
      </c>
      <c s="291">
        <f>SUM(C561:C570)</f>
        <v>28</v>
      </c>
    </row>
    <row customHeight="1" ht="17.25">
      <c s="73">
        <v>103044202</v>
      </c>
      <c s="94" t="s">
        <v>584</v>
      </c>
      <c s="295"/>
    </row>
    <row customHeight="1" ht="17.25">
      <c s="73">
        <v>103044203</v>
      </c>
      <c s="94" t="s">
        <v>587</v>
      </c>
      <c s="295"/>
    </row>
    <row customHeight="1" ht="17.25">
      <c s="73">
        <v>103044205</v>
      </c>
      <c s="94" t="s">
        <v>711</v>
      </c>
      <c s="295"/>
    </row>
    <row customHeight="1" ht="17.25">
      <c s="73">
        <v>103044206</v>
      </c>
      <c s="94" t="s">
        <v>712</v>
      </c>
      <c s="295"/>
    </row>
    <row customHeight="1" ht="17.25">
      <c s="73">
        <v>103044208</v>
      </c>
      <c s="94" t="s">
        <v>713</v>
      </c>
      <c s="295"/>
    </row>
    <row customHeight="1" ht="17.25">
      <c s="73">
        <v>103044209</v>
      </c>
      <c s="94" t="s">
        <v>714</v>
      </c>
      <c s="295"/>
    </row>
    <row customHeight="1" ht="17.25">
      <c s="73">
        <v>103044210</v>
      </c>
      <c s="94" t="s">
        <v>715</v>
      </c>
      <c s="295"/>
    </row>
    <row customHeight="1" ht="17.25">
      <c s="73">
        <v>103044218</v>
      </c>
      <c s="94" t="s">
        <v>716</v>
      </c>
      <c s="295">
        <v>16</v>
      </c>
    </row>
    <row customHeight="1" ht="17.25">
      <c s="73">
        <v>103044220</v>
      </c>
      <c s="94" t="s">
        <v>717</v>
      </c>
      <c s="295"/>
    </row>
    <row customHeight="1" ht="17.25">
      <c s="73">
        <v>103044250</v>
      </c>
      <c s="94" t="s">
        <v>718</v>
      </c>
      <c s="295">
        <v>12</v>
      </c>
    </row>
    <row customHeight="1" ht="17.25">
      <c s="73">
        <v>1030443</v>
      </c>
      <c s="130" t="s">
        <v>719</v>
      </c>
      <c s="291">
        <f>SUM(C572:C576)</f>
        <v>0</v>
      </c>
    </row>
    <row customHeight="1" ht="17.25">
      <c s="73">
        <v>103044302</v>
      </c>
      <c s="94" t="s">
        <v>720</v>
      </c>
      <c s="295"/>
    </row>
    <row customHeight="1" ht="17.25">
      <c s="73">
        <v>103044306</v>
      </c>
      <c s="94" t="s">
        <v>587</v>
      </c>
      <c s="295"/>
    </row>
    <row customHeight="1" ht="17.25">
      <c s="73">
        <v>103044307</v>
      </c>
      <c s="94" t="s">
        <v>721</v>
      </c>
      <c s="295"/>
    </row>
    <row customHeight="1" ht="17.25">
      <c s="73">
        <v>103044308</v>
      </c>
      <c s="94" t="s">
        <v>722</v>
      </c>
      <c s="295"/>
    </row>
    <row customHeight="1" ht="17.25">
      <c s="73">
        <v>103044350</v>
      </c>
      <c s="94" t="s">
        <v>723</v>
      </c>
      <c s="295"/>
    </row>
    <row customHeight="1" ht="17.25">
      <c s="73">
        <v>1030444</v>
      </c>
      <c s="130" t="s">
        <v>724</v>
      </c>
      <c s="291">
        <f>SUM(C578:C609)</f>
        <v>2</v>
      </c>
    </row>
    <row customHeight="1" ht="17.25">
      <c s="73">
        <v>103044401</v>
      </c>
      <c s="94" t="s">
        <v>725</v>
      </c>
      <c s="295"/>
    </row>
    <row customHeight="1" ht="17.25">
      <c s="73">
        <v>103044402</v>
      </c>
      <c s="94" t="s">
        <v>726</v>
      </c>
      <c s="295"/>
    </row>
    <row customHeight="1" ht="17.25">
      <c s="73">
        <v>103044405</v>
      </c>
      <c s="94" t="s">
        <v>727</v>
      </c>
      <c s="295"/>
    </row>
    <row customHeight="1" ht="17.25">
      <c s="73">
        <v>103044406</v>
      </c>
      <c s="94" t="s">
        <v>728</v>
      </c>
      <c s="295"/>
    </row>
    <row customHeight="1" ht="17.25">
      <c s="73">
        <v>103044407</v>
      </c>
      <c s="94" t="s">
        <v>729</v>
      </c>
      <c s="295"/>
    </row>
    <row customHeight="1" ht="17.25">
      <c s="73">
        <v>103044408</v>
      </c>
      <c s="94" t="s">
        <v>730</v>
      </c>
      <c s="295"/>
    </row>
    <row customHeight="1" ht="17.25">
      <c s="73">
        <v>103044410</v>
      </c>
      <c s="94" t="s">
        <v>731</v>
      </c>
      <c s="295"/>
    </row>
    <row customHeight="1" ht="17.25">
      <c s="73">
        <v>103044411</v>
      </c>
      <c s="94" t="s">
        <v>732</v>
      </c>
      <c s="295"/>
    </row>
    <row customHeight="1" ht="17.25">
      <c s="73">
        <v>103044412</v>
      </c>
      <c s="94" t="s">
        <v>733</v>
      </c>
      <c s="295"/>
    </row>
    <row customHeight="1" ht="17.25">
      <c s="73">
        <v>103044413</v>
      </c>
      <c s="94" t="s">
        <v>734</v>
      </c>
      <c s="295"/>
    </row>
    <row customHeight="1" ht="17.25">
      <c s="73">
        <v>103044414</v>
      </c>
      <c s="94" t="s">
        <v>735</v>
      </c>
      <c s="295"/>
    </row>
    <row customHeight="1" ht="17.25">
      <c s="73">
        <v>103044415</v>
      </c>
      <c s="94" t="s">
        <v>736</v>
      </c>
      <c s="295"/>
    </row>
    <row customHeight="1" ht="17.25">
      <c s="73">
        <v>103044416</v>
      </c>
      <c s="94" t="s">
        <v>737</v>
      </c>
      <c s="295"/>
    </row>
    <row customHeight="1" ht="17.25">
      <c s="73">
        <v>103044418</v>
      </c>
      <c s="94" t="s">
        <v>738</v>
      </c>
      <c s="295"/>
    </row>
    <row customHeight="1" ht="17.25">
      <c s="73">
        <v>103044419</v>
      </c>
      <c s="94" t="s">
        <v>739</v>
      </c>
      <c s="295"/>
    </row>
    <row customHeight="1" ht="17.25">
      <c s="73">
        <v>103044420</v>
      </c>
      <c s="94" t="s">
        <v>740</v>
      </c>
      <c s="295"/>
    </row>
    <row customHeight="1" ht="17.25">
      <c s="73">
        <v>103044421</v>
      </c>
      <c s="94" t="s">
        <v>741</v>
      </c>
      <c s="295"/>
    </row>
    <row customHeight="1" ht="17.25">
      <c s="73">
        <v>103044422</v>
      </c>
      <c s="94" t="s">
        <v>742</v>
      </c>
      <c s="295"/>
    </row>
    <row customHeight="1" ht="17.25">
      <c s="73">
        <v>103044423</v>
      </c>
      <c s="94" t="s">
        <v>743</v>
      </c>
      <c s="295"/>
    </row>
    <row customHeight="1" ht="17.25">
      <c s="73">
        <v>103044424</v>
      </c>
      <c s="94" t="s">
        <v>744</v>
      </c>
      <c s="295"/>
    </row>
    <row customHeight="1" ht="17.25">
      <c s="73">
        <v>103044425</v>
      </c>
      <c s="94" t="s">
        <v>745</v>
      </c>
      <c s="295"/>
    </row>
    <row customHeight="1" ht="17.25">
      <c s="73">
        <v>103044426</v>
      </c>
      <c s="94" t="s">
        <v>746</v>
      </c>
      <c s="295"/>
    </row>
    <row customHeight="1" ht="17.25">
      <c s="73">
        <v>103044427</v>
      </c>
      <c s="94" t="s">
        <v>747</v>
      </c>
      <c s="295"/>
    </row>
    <row customHeight="1" ht="17.25">
      <c s="73">
        <v>103044428</v>
      </c>
      <c s="94" t="s">
        <v>748</v>
      </c>
      <c s="295"/>
    </row>
    <row customHeight="1" ht="17.25">
      <c s="73">
        <v>103044430</v>
      </c>
      <c s="94" t="s">
        <v>749</v>
      </c>
      <c s="295"/>
    </row>
    <row customHeight="1" ht="17.25">
      <c s="73">
        <v>103044431</v>
      </c>
      <c s="94" t="s">
        <v>750</v>
      </c>
      <c s="295"/>
    </row>
    <row customHeight="1" ht="17.25">
      <c s="73">
        <v>103044432</v>
      </c>
      <c s="94" t="s">
        <v>751</v>
      </c>
      <c s="295"/>
    </row>
    <row customHeight="1" ht="17.25">
      <c s="73">
        <v>103044433</v>
      </c>
      <c s="94" t="s">
        <v>752</v>
      </c>
      <c s="295"/>
    </row>
    <row customHeight="1" ht="17.25">
      <c s="73">
        <v>103044434</v>
      </c>
      <c s="94" t="s">
        <v>753</v>
      </c>
      <c s="295"/>
    </row>
    <row customHeight="1" ht="17.25">
      <c s="73">
        <v>103044435</v>
      </c>
      <c s="94" t="s">
        <v>754</v>
      </c>
      <c s="295"/>
    </row>
    <row customHeight="1" ht="17.25">
      <c s="73">
        <v>103044436</v>
      </c>
      <c s="94" t="s">
        <v>755</v>
      </c>
      <c s="295"/>
    </row>
    <row customHeight="1" ht="17.25">
      <c s="73">
        <v>103044450</v>
      </c>
      <c s="94" t="s">
        <v>756</v>
      </c>
      <c s="295">
        <v>2</v>
      </c>
    </row>
    <row customHeight="1" ht="17.25">
      <c s="73">
        <v>1030445</v>
      </c>
      <c s="130" t="s">
        <v>757</v>
      </c>
      <c s="291">
        <f>SUM(C611:C614)</f>
        <v>0</v>
      </c>
    </row>
    <row customHeight="1" ht="17.25">
      <c s="73">
        <v>103044505</v>
      </c>
      <c s="94" t="s">
        <v>758</v>
      </c>
      <c s="295"/>
    </row>
    <row customHeight="1" ht="17.25">
      <c s="73">
        <v>103044506</v>
      </c>
      <c s="94" t="s">
        <v>725</v>
      </c>
      <c s="295"/>
    </row>
    <row customHeight="1" ht="17.25">
      <c s="73">
        <v>103044507</v>
      </c>
      <c s="94" t="s">
        <v>759</v>
      </c>
      <c s="295"/>
    </row>
    <row customHeight="1" ht="17.25">
      <c s="73">
        <v>103044550</v>
      </c>
      <c s="94" t="s">
        <v>760</v>
      </c>
      <c s="295"/>
    </row>
    <row customHeight="1" ht="17.25">
      <c s="73">
        <v>1030446</v>
      </c>
      <c s="130" t="s">
        <v>761</v>
      </c>
      <c s="291">
        <f>SUM(C616:C621)</f>
        <v>16</v>
      </c>
    </row>
    <row customHeight="1" ht="17.25">
      <c s="73">
        <v>103044601</v>
      </c>
      <c s="94" t="s">
        <v>762</v>
      </c>
      <c s="295"/>
    </row>
    <row customHeight="1" ht="17.25">
      <c s="73">
        <v>103044602</v>
      </c>
      <c s="94" t="s">
        <v>763</v>
      </c>
      <c s="295"/>
    </row>
    <row customHeight="1" ht="17.25">
      <c s="73">
        <v>103044607</v>
      </c>
      <c s="94" t="s">
        <v>764</v>
      </c>
      <c s="295"/>
    </row>
    <row customHeight="1" ht="17.25">
      <c s="73">
        <v>103044608</v>
      </c>
      <c s="94" t="s">
        <v>587</v>
      </c>
      <c s="295"/>
    </row>
    <row customHeight="1" ht="17.25">
      <c s="73">
        <v>103044609</v>
      </c>
      <c s="94" t="s">
        <v>765</v>
      </c>
      <c s="295">
        <v>16</v>
      </c>
    </row>
    <row customHeight="1" ht="17.25">
      <c s="73">
        <v>103044650</v>
      </c>
      <c s="94" t="s">
        <v>766</v>
      </c>
      <c s="295"/>
    </row>
    <row customHeight="1" ht="17.25">
      <c s="73">
        <v>1030447</v>
      </c>
      <c s="130" t="s">
        <v>767</v>
      </c>
      <c s="291">
        <f>SUM(C623:C633)</f>
        <v>9</v>
      </c>
    </row>
    <row customHeight="1" ht="17.25">
      <c s="73">
        <v>103044706</v>
      </c>
      <c s="94" t="s">
        <v>768</v>
      </c>
      <c s="295"/>
    </row>
    <row customHeight="1" ht="17.25">
      <c s="73">
        <v>103044707</v>
      </c>
      <c s="94" t="s">
        <v>769</v>
      </c>
      <c s="295"/>
    </row>
    <row customHeight="1" ht="17.25">
      <c s="73">
        <v>103044708</v>
      </c>
      <c s="94" t="s">
        <v>770</v>
      </c>
      <c s="295"/>
    </row>
    <row customHeight="1" ht="17.25">
      <c s="73">
        <v>103044709</v>
      </c>
      <c s="94" t="s">
        <v>771</v>
      </c>
      <c s="295"/>
    </row>
    <row customHeight="1" ht="17.25">
      <c s="73">
        <v>103044710</v>
      </c>
      <c s="94" t="s">
        <v>772</v>
      </c>
      <c s="295"/>
    </row>
    <row customHeight="1" ht="17.25">
      <c s="73">
        <v>103044711</v>
      </c>
      <c s="94" t="s">
        <v>773</v>
      </c>
      <c s="295"/>
    </row>
    <row customHeight="1" ht="17.25">
      <c s="73">
        <v>103044712</v>
      </c>
      <c s="94" t="s">
        <v>774</v>
      </c>
      <c s="295"/>
    </row>
    <row customHeight="1" ht="17.25">
      <c s="73">
        <v>103044713</v>
      </c>
      <c s="94" t="s">
        <v>587</v>
      </c>
      <c s="295"/>
    </row>
    <row customHeight="1" ht="17.25">
      <c s="73">
        <v>103044715</v>
      </c>
      <c s="94" t="s">
        <v>775</v>
      </c>
      <c s="295"/>
    </row>
    <row customHeight="1" ht="17.25">
      <c s="73">
        <v>103044730</v>
      </c>
      <c s="94" t="s">
        <v>776</v>
      </c>
      <c s="295"/>
    </row>
    <row customHeight="1" ht="17.25">
      <c s="73">
        <v>103044750</v>
      </c>
      <c s="94" t="s">
        <v>777</v>
      </c>
      <c s="295">
        <v>9</v>
      </c>
    </row>
    <row customHeight="1" ht="17.25">
      <c s="73">
        <v>1030448</v>
      </c>
      <c s="130" t="s">
        <v>778</v>
      </c>
      <c s="291">
        <f>SUM(C635:C644)</f>
        <v>0</v>
      </c>
    </row>
    <row customHeight="1" ht="17.25">
      <c s="73">
        <v>103044801</v>
      </c>
      <c s="94" t="s">
        <v>779</v>
      </c>
      <c s="295"/>
    </row>
    <row customHeight="1" ht="17.25">
      <c s="73">
        <v>103044802</v>
      </c>
      <c s="94" t="s">
        <v>780</v>
      </c>
      <c s="295"/>
    </row>
    <row customHeight="1" ht="17.25">
      <c s="73">
        <v>103044803</v>
      </c>
      <c s="94" t="s">
        <v>781</v>
      </c>
      <c s="295"/>
    </row>
    <row customHeight="1" ht="17.25">
      <c s="73">
        <v>103044804</v>
      </c>
      <c s="94" t="s">
        <v>782</v>
      </c>
      <c s="295"/>
    </row>
    <row customHeight="1" ht="17.25">
      <c s="73">
        <v>103044805</v>
      </c>
      <c s="94" t="s">
        <v>783</v>
      </c>
      <c s="295"/>
    </row>
    <row customHeight="1" ht="17.25">
      <c s="73">
        <v>103044806</v>
      </c>
      <c s="94" t="s">
        <v>784</v>
      </c>
      <c s="295"/>
    </row>
    <row customHeight="1" ht="17.25">
      <c s="73">
        <v>103044807</v>
      </c>
      <c s="94" t="s">
        <v>785</v>
      </c>
      <c s="295"/>
    </row>
    <row customHeight="1" ht="17.25">
      <c s="73">
        <v>103044808</v>
      </c>
      <c s="94" t="s">
        <v>786</v>
      </c>
      <c s="295"/>
    </row>
    <row customHeight="1" ht="17.25">
      <c s="73">
        <v>103044809</v>
      </c>
      <c s="94" t="s">
        <v>787</v>
      </c>
      <c s="295"/>
    </row>
    <row customHeight="1" ht="17.25">
      <c s="73">
        <v>103044850</v>
      </c>
      <c s="94" t="s">
        <v>788</v>
      </c>
      <c s="295"/>
    </row>
    <row customHeight="1" ht="17.25">
      <c s="73">
        <v>1030449</v>
      </c>
      <c s="130" t="s">
        <v>789</v>
      </c>
      <c s="291">
        <f>SUM(C646:C651)</f>
        <v>6</v>
      </c>
    </row>
    <row customHeight="1" ht="17.25">
      <c s="73">
        <v>103044901</v>
      </c>
      <c s="94" t="s">
        <v>790</v>
      </c>
      <c s="295">
        <v>6</v>
      </c>
    </row>
    <row customHeight="1" ht="17.25">
      <c s="73">
        <v>103044902</v>
      </c>
      <c s="94" t="s">
        <v>791</v>
      </c>
      <c s="295"/>
    </row>
    <row customHeight="1" ht="17.25">
      <c s="73">
        <v>103044905</v>
      </c>
      <c s="94" t="s">
        <v>647</v>
      </c>
      <c s="295"/>
    </row>
    <row customHeight="1" ht="17.25">
      <c s="73">
        <v>103044907</v>
      </c>
      <c s="94" t="s">
        <v>646</v>
      </c>
      <c s="295"/>
    </row>
    <row customHeight="1" ht="17.25">
      <c s="73">
        <v>103044908</v>
      </c>
      <c s="94" t="s">
        <v>792</v>
      </c>
      <c s="295"/>
    </row>
    <row customHeight="1" ht="17.25">
      <c s="73">
        <v>103044950</v>
      </c>
      <c s="94" t="s">
        <v>793</v>
      </c>
      <c s="295"/>
    </row>
    <row customHeight="1" ht="17.25">
      <c s="73">
        <v>1030450</v>
      </c>
      <c s="130" t="s">
        <v>794</v>
      </c>
      <c s="291">
        <f>SUM(C653:C655)</f>
        <v>0</v>
      </c>
    </row>
    <row customHeight="1" ht="17.25">
      <c s="73">
        <v>103045002</v>
      </c>
      <c s="94" t="s">
        <v>795</v>
      </c>
      <c s="295"/>
    </row>
    <row customHeight="1" ht="17.25">
      <c s="73">
        <v>103045004</v>
      </c>
      <c s="94" t="s">
        <v>587</v>
      </c>
      <c s="295"/>
    </row>
    <row customHeight="1" ht="17.25">
      <c s="73">
        <v>103045050</v>
      </c>
      <c s="94" t="s">
        <v>796</v>
      </c>
      <c s="295"/>
    </row>
    <row customHeight="1" ht="17.25">
      <c s="73">
        <v>1030451</v>
      </c>
      <c s="130" t="s">
        <v>797</v>
      </c>
      <c s="291">
        <f>SUM(C657:C660)</f>
        <v>0</v>
      </c>
    </row>
    <row customHeight="1" ht="17.25">
      <c s="73">
        <v>103045101</v>
      </c>
      <c s="94" t="s">
        <v>798</v>
      </c>
      <c s="295"/>
    </row>
    <row customHeight="1" ht="17.25">
      <c s="73">
        <v>103045102</v>
      </c>
      <c s="94" t="s">
        <v>799</v>
      </c>
      <c s="295"/>
    </row>
    <row customHeight="1" ht="17.25">
      <c s="73">
        <v>103045103</v>
      </c>
      <c s="94" t="s">
        <v>800</v>
      </c>
      <c s="295"/>
    </row>
    <row customHeight="1" ht="17.25">
      <c s="73">
        <v>103045150</v>
      </c>
      <c s="94" t="s">
        <v>801</v>
      </c>
      <c s="295"/>
    </row>
    <row customHeight="1" ht="17.25">
      <c s="73">
        <v>1030452</v>
      </c>
      <c s="130" t="s">
        <v>802</v>
      </c>
      <c s="291">
        <f>SUM(C662:C664)</f>
        <v>0</v>
      </c>
    </row>
    <row customHeight="1" ht="17.25">
      <c s="73">
        <v>103045201</v>
      </c>
      <c s="94" t="s">
        <v>803</v>
      </c>
      <c s="295"/>
    </row>
    <row customHeight="1" ht="17.25">
      <c s="73">
        <v>103045202</v>
      </c>
      <c s="94" t="s">
        <v>804</v>
      </c>
      <c s="295"/>
    </row>
    <row customHeight="1" ht="17.25">
      <c s="73">
        <v>103045250</v>
      </c>
      <c s="94" t="s">
        <v>805</v>
      </c>
      <c s="295"/>
    </row>
    <row customHeight="1" ht="17.25">
      <c s="73">
        <v>1030453</v>
      </c>
      <c s="130" t="s">
        <v>806</v>
      </c>
      <c s="291">
        <f>SUM(C666:C668)</f>
        <v>0</v>
      </c>
    </row>
    <row customHeight="1" ht="17.25">
      <c s="73">
        <v>103045301</v>
      </c>
      <c s="94" t="s">
        <v>807</v>
      </c>
      <c s="295"/>
    </row>
    <row customHeight="1" ht="17.25">
      <c s="73">
        <v>103045302</v>
      </c>
      <c s="94" t="s">
        <v>587</v>
      </c>
      <c s="295"/>
    </row>
    <row customHeight="1" ht="17.25">
      <c s="73">
        <v>103045350</v>
      </c>
      <c s="94" t="s">
        <v>808</v>
      </c>
      <c s="295"/>
    </row>
    <row customHeight="1" ht="17.25">
      <c s="73">
        <v>1030454</v>
      </c>
      <c s="130" t="s">
        <v>809</v>
      </c>
      <c s="291">
        <f>C670</f>
        <v>0</v>
      </c>
    </row>
    <row customHeight="1" ht="17.25">
      <c s="73">
        <v>103045450</v>
      </c>
      <c s="94" t="s">
        <v>810</v>
      </c>
      <c s="295"/>
    </row>
    <row customHeight="1" ht="17.25">
      <c s="73">
        <v>1030455</v>
      </c>
      <c s="130" t="s">
        <v>811</v>
      </c>
      <c s="291">
        <f>SUM(C672:C673)</f>
        <v>0</v>
      </c>
    </row>
    <row customHeight="1" ht="17.25">
      <c s="73">
        <v>103045501</v>
      </c>
      <c s="94" t="s">
        <v>812</v>
      </c>
      <c s="295"/>
    </row>
    <row customHeight="1" ht="17.25">
      <c s="73">
        <v>103045550</v>
      </c>
      <c s="94" t="s">
        <v>813</v>
      </c>
      <c s="295"/>
    </row>
    <row customHeight="1" ht="17.25">
      <c s="73">
        <v>1030456</v>
      </c>
      <c s="130" t="s">
        <v>814</v>
      </c>
      <c s="291">
        <f>C675</f>
        <v>0</v>
      </c>
    </row>
    <row customHeight="1" ht="17.25">
      <c s="73">
        <v>103045650</v>
      </c>
      <c s="94" t="s">
        <v>815</v>
      </c>
      <c s="295"/>
    </row>
    <row customHeight="1" ht="17.25">
      <c s="73">
        <v>1030457</v>
      </c>
      <c s="130" t="s">
        <v>816</v>
      </c>
      <c s="291">
        <f>C677</f>
        <v>0</v>
      </c>
    </row>
    <row customHeight="1" ht="17.25">
      <c s="73">
        <v>103045750</v>
      </c>
      <c s="94" t="s">
        <v>817</v>
      </c>
      <c s="295"/>
    </row>
    <row customHeight="1" ht="17.25">
      <c s="73">
        <v>1030458</v>
      </c>
      <c s="130" t="s">
        <v>818</v>
      </c>
      <c s="291">
        <f>SUM(C679:C682)</f>
        <v>0</v>
      </c>
    </row>
    <row customHeight="1" ht="17.25">
      <c s="73">
        <v>103045801</v>
      </c>
      <c s="94" t="s">
        <v>645</v>
      </c>
      <c s="295"/>
    </row>
    <row customHeight="1" ht="17.25">
      <c s="73">
        <v>103045802</v>
      </c>
      <c s="94" t="s">
        <v>646</v>
      </c>
      <c s="295"/>
    </row>
    <row customHeight="1" ht="17.25">
      <c s="73">
        <v>103045803</v>
      </c>
      <c s="94" t="s">
        <v>819</v>
      </c>
      <c s="295"/>
    </row>
    <row customHeight="1" ht="17.25">
      <c s="73">
        <v>103045850</v>
      </c>
      <c s="94" t="s">
        <v>820</v>
      </c>
      <c s="295"/>
    </row>
    <row customHeight="1" ht="17.25">
      <c s="73">
        <v>1030459</v>
      </c>
      <c s="130" t="s">
        <v>821</v>
      </c>
      <c s="291">
        <f>SUM(C684:C685)</f>
        <v>0</v>
      </c>
    </row>
    <row customHeight="1" ht="17.25">
      <c s="73">
        <v>103045901</v>
      </c>
      <c s="94" t="s">
        <v>822</v>
      </c>
      <c s="295"/>
    </row>
    <row customHeight="1" ht="17.25">
      <c s="73">
        <v>103045950</v>
      </c>
      <c s="94" t="s">
        <v>823</v>
      </c>
      <c s="295"/>
    </row>
    <row customHeight="1" ht="17.25">
      <c s="73">
        <v>1030460</v>
      </c>
      <c s="130" t="s">
        <v>824</v>
      </c>
      <c s="291">
        <f>C687</f>
        <v>0</v>
      </c>
    </row>
    <row customHeight="1" ht="17.25">
      <c s="73">
        <v>103046050</v>
      </c>
      <c s="94" t="s">
        <v>825</v>
      </c>
      <c s="295"/>
    </row>
    <row customHeight="1" ht="17.25">
      <c s="73">
        <v>1030461</v>
      </c>
      <c s="130" t="s">
        <v>826</v>
      </c>
      <c s="291">
        <f>SUM(C689:C690)</f>
        <v>0</v>
      </c>
    </row>
    <row customHeight="1" ht="17.25">
      <c s="73">
        <v>103046101</v>
      </c>
      <c s="94" t="s">
        <v>587</v>
      </c>
      <c s="295"/>
    </row>
    <row customHeight="1" ht="17.25">
      <c s="73">
        <v>103046150</v>
      </c>
      <c s="94" t="s">
        <v>827</v>
      </c>
      <c s="295"/>
    </row>
    <row customHeight="1" ht="17.25">
      <c s="73">
        <v>1030499</v>
      </c>
      <c s="130" t="s">
        <v>828</v>
      </c>
      <c s="291">
        <f>C692</f>
        <v>174</v>
      </c>
    </row>
    <row customHeight="1" ht="17.25">
      <c s="73">
        <v>103049950</v>
      </c>
      <c s="94" t="s">
        <v>829</v>
      </c>
      <c s="295">
        <v>174</v>
      </c>
    </row>
    <row customHeight="1" ht="17.25">
      <c s="73">
        <v>10305</v>
      </c>
      <c s="130" t="s">
        <v>830</v>
      </c>
      <c s="291">
        <f>SUM(C694,C718,C724:C725)</f>
        <v>1873</v>
      </c>
    </row>
    <row customHeight="1" ht="17.25">
      <c s="73">
        <v>1030501</v>
      </c>
      <c s="130" t="s">
        <v>831</v>
      </c>
      <c s="291">
        <f>SUM(C695:C717)</f>
        <v>1873</v>
      </c>
    </row>
    <row customHeight="1" ht="17.25">
      <c s="73">
        <v>103050101</v>
      </c>
      <c s="94" t="s">
        <v>832</v>
      </c>
      <c s="295">
        <v>106</v>
      </c>
    </row>
    <row customHeight="1" ht="17.25">
      <c s="73">
        <v>103050102</v>
      </c>
      <c s="94" t="s">
        <v>833</v>
      </c>
      <c s="295">
        <v>4</v>
      </c>
    </row>
    <row customHeight="1" ht="17.25">
      <c s="73">
        <v>103050103</v>
      </c>
      <c s="94" t="s">
        <v>834</v>
      </c>
      <c s="295">
        <v>23</v>
      </c>
    </row>
    <row customHeight="1" ht="17.25">
      <c s="73">
        <v>103050104</v>
      </c>
      <c s="94" t="s">
        <v>835</v>
      </c>
      <c s="295">
        <v>2</v>
      </c>
    </row>
    <row customHeight="1" ht="17.25">
      <c s="73">
        <v>103050105</v>
      </c>
      <c s="94" t="s">
        <v>836</v>
      </c>
      <c s="295"/>
    </row>
    <row customHeight="1" ht="17.25">
      <c s="73">
        <v>103050106</v>
      </c>
      <c s="94" t="s">
        <v>837</v>
      </c>
      <c s="295"/>
    </row>
    <row customHeight="1" ht="17.25">
      <c s="73">
        <v>103050107</v>
      </c>
      <c s="94" t="s">
        <v>838</v>
      </c>
      <c s="295"/>
    </row>
    <row customHeight="1" ht="17.25">
      <c s="73">
        <v>103050108</v>
      </c>
      <c s="94" t="s">
        <v>839</v>
      </c>
      <c s="295"/>
    </row>
    <row customHeight="1" ht="17.25">
      <c s="73">
        <v>103050109</v>
      </c>
      <c s="94" t="s">
        <v>840</v>
      </c>
      <c s="295">
        <v>8</v>
      </c>
    </row>
    <row customHeight="1" ht="17.25">
      <c s="73">
        <v>103050110</v>
      </c>
      <c s="94" t="s">
        <v>841</v>
      </c>
      <c s="295">
        <v>1</v>
      </c>
    </row>
    <row customHeight="1" ht="17.25">
      <c s="73">
        <v>103050111</v>
      </c>
      <c s="94" t="s">
        <v>842</v>
      </c>
      <c s="295"/>
    </row>
    <row customHeight="1" ht="17.25">
      <c s="73">
        <v>103050112</v>
      </c>
      <c s="94" t="s">
        <v>843</v>
      </c>
      <c s="295"/>
    </row>
    <row customHeight="1" ht="17.25">
      <c s="73">
        <v>103050113</v>
      </c>
      <c s="94" t="s">
        <v>844</v>
      </c>
      <c s="295"/>
    </row>
    <row customHeight="1" ht="17.25">
      <c s="73">
        <v>103050114</v>
      </c>
      <c s="94" t="s">
        <v>845</v>
      </c>
      <c s="295">
        <v>523</v>
      </c>
    </row>
    <row customHeight="1" ht="17.25">
      <c s="73">
        <v>103050115</v>
      </c>
      <c s="94" t="s">
        <v>846</v>
      </c>
      <c s="295"/>
    </row>
    <row customHeight="1" ht="17.25">
      <c s="73">
        <v>103050116</v>
      </c>
      <c s="94" t="s">
        <v>847</v>
      </c>
      <c s="295">
        <v>212</v>
      </c>
    </row>
    <row customHeight="1" ht="17.25">
      <c s="73">
        <v>103050117</v>
      </c>
      <c s="94" t="s">
        <v>848</v>
      </c>
      <c s="295"/>
    </row>
    <row customHeight="1" ht="17.25">
      <c s="73">
        <v>103050118</v>
      </c>
      <c s="94" t="s">
        <v>849</v>
      </c>
      <c s="295"/>
    </row>
    <row customHeight="1" ht="17.25">
      <c s="73">
        <v>103050119</v>
      </c>
      <c s="94" t="s">
        <v>850</v>
      </c>
      <c s="295"/>
    </row>
    <row customHeight="1" ht="17.25">
      <c s="73">
        <v>103050120</v>
      </c>
      <c s="94" t="s">
        <v>851</v>
      </c>
      <c s="295"/>
    </row>
    <row customHeight="1" ht="17.25">
      <c s="73">
        <v>103050121</v>
      </c>
      <c s="94" t="s">
        <v>852</v>
      </c>
      <c s="295"/>
    </row>
    <row customHeight="1" ht="17.25">
      <c s="73">
        <v>103050122</v>
      </c>
      <c s="94" t="s">
        <v>853</v>
      </c>
      <c s="295"/>
    </row>
    <row customHeight="1" ht="17.25">
      <c s="73">
        <v>103050199</v>
      </c>
      <c s="94" t="s">
        <v>854</v>
      </c>
      <c s="295">
        <v>994</v>
      </c>
    </row>
    <row customHeight="1" ht="17.25">
      <c s="73">
        <v>1030502</v>
      </c>
      <c s="130" t="s">
        <v>855</v>
      </c>
      <c s="291">
        <f>SUM(C719:C723)</f>
        <v>0</v>
      </c>
    </row>
    <row customHeight="1" ht="17.25">
      <c s="73">
        <v>103050201</v>
      </c>
      <c s="94" t="s">
        <v>856</v>
      </c>
      <c s="295"/>
    </row>
    <row customHeight="1" ht="17.25">
      <c s="73">
        <v>103050202</v>
      </c>
      <c s="94" t="s">
        <v>857</v>
      </c>
      <c s="295"/>
    </row>
    <row customHeight="1" ht="17.25">
      <c s="73">
        <v>103050203</v>
      </c>
      <c s="94" t="s">
        <v>858</v>
      </c>
      <c s="295"/>
    </row>
    <row customHeight="1" ht="17.25">
      <c s="73">
        <v>103050204</v>
      </c>
      <c s="94" t="s">
        <v>859</v>
      </c>
      <c s="295"/>
    </row>
    <row customHeight="1" ht="17.25">
      <c s="73">
        <v>103050299</v>
      </c>
      <c s="94" t="s">
        <v>860</v>
      </c>
      <c s="295"/>
    </row>
    <row customHeight="1" ht="17.25">
      <c s="73">
        <v>1030503</v>
      </c>
      <c s="130" t="s">
        <v>861</v>
      </c>
      <c s="295"/>
    </row>
    <row customHeight="1" ht="17.25">
      <c s="73">
        <v>1030509</v>
      </c>
      <c s="130" t="s">
        <v>862</v>
      </c>
      <c s="295"/>
    </row>
    <row customHeight="1" ht="17.25">
      <c s="73">
        <v>10306</v>
      </c>
      <c s="130" t="s">
        <v>863</v>
      </c>
      <c s="291">
        <f>SUM(C727,C731,C734,C736,C738,C739,C743)</f>
        <v>8</v>
      </c>
    </row>
    <row customHeight="1" ht="17.25">
      <c s="73">
        <v>1030601</v>
      </c>
      <c s="96" t="s">
        <v>864</v>
      </c>
      <c s="291">
        <f>SUM(C728:C730)</f>
        <v>0</v>
      </c>
    </row>
    <row customHeight="1" ht="17.25">
      <c s="73">
        <v>103060101</v>
      </c>
      <c s="73" t="s">
        <v>865</v>
      </c>
      <c s="295"/>
    </row>
    <row customHeight="1" ht="17.25">
      <c s="73">
        <v>103060102</v>
      </c>
      <c s="73" t="s">
        <v>866</v>
      </c>
      <c s="295"/>
    </row>
    <row customHeight="1" ht="17.25">
      <c s="73">
        <v>103060199</v>
      </c>
      <c s="94" t="s">
        <v>867</v>
      </c>
      <c s="295"/>
    </row>
    <row customHeight="1" ht="17.25">
      <c s="73">
        <v>1030602</v>
      </c>
      <c s="130" t="s">
        <v>868</v>
      </c>
      <c s="291">
        <f>SUM(C732:C733)</f>
        <v>8</v>
      </c>
    </row>
    <row customHeight="1" ht="17.25">
      <c s="73">
        <v>103060201</v>
      </c>
      <c s="94" t="s">
        <v>869</v>
      </c>
      <c s="295"/>
    </row>
    <row customHeight="1" ht="17.25">
      <c s="73">
        <v>103060299</v>
      </c>
      <c s="94" t="s">
        <v>870</v>
      </c>
      <c s="295">
        <v>8</v>
      </c>
    </row>
    <row customHeight="1" ht="17.25">
      <c s="73">
        <v>1030603</v>
      </c>
      <c s="130" t="s">
        <v>871</v>
      </c>
      <c s="291">
        <f>C735</f>
        <v>0</v>
      </c>
    </row>
    <row customHeight="1" ht="17.25">
      <c s="73">
        <v>103060399</v>
      </c>
      <c s="94" t="s">
        <v>872</v>
      </c>
      <c s="295"/>
    </row>
    <row customHeight="1" ht="17.25">
      <c s="73">
        <v>1030604</v>
      </c>
      <c s="130" t="s">
        <v>873</v>
      </c>
      <c s="291">
        <f>C737</f>
        <v>0</v>
      </c>
    </row>
    <row customHeight="1" ht="17.25">
      <c s="73">
        <v>103060499</v>
      </c>
      <c s="94" t="s">
        <v>874</v>
      </c>
      <c s="295"/>
    </row>
    <row customHeight="1" ht="17.25">
      <c s="73">
        <v>1030605</v>
      </c>
      <c s="130" t="s">
        <v>875</v>
      </c>
      <c s="295"/>
    </row>
    <row customHeight="1" ht="17.25">
      <c s="73">
        <v>1030606</v>
      </c>
      <c s="130" t="s">
        <v>876</v>
      </c>
      <c s="291">
        <f>SUM(C740:C742)</f>
        <v>0</v>
      </c>
    </row>
    <row customHeight="1" ht="17.25">
      <c s="73">
        <v>103060601</v>
      </c>
      <c s="94" t="s">
        <v>877</v>
      </c>
      <c s="295"/>
    </row>
    <row customHeight="1" ht="17.25">
      <c s="73">
        <v>103060602</v>
      </c>
      <c s="94" t="s">
        <v>878</v>
      </c>
      <c s="295"/>
    </row>
    <row customHeight="1" ht="17.25">
      <c s="73">
        <v>103060699</v>
      </c>
      <c s="94" t="s">
        <v>879</v>
      </c>
      <c s="295"/>
    </row>
    <row customHeight="1" ht="17.25">
      <c s="73">
        <v>1030699</v>
      </c>
      <c s="130" t="s">
        <v>880</v>
      </c>
      <c s="295"/>
    </row>
    <row customHeight="1" ht="17.25">
      <c s="73">
        <v>10307</v>
      </c>
      <c s="130" t="s">
        <v>881</v>
      </c>
      <c s="291">
        <f>SUM(C745,C748,C755:C757,C762,C767:C768,C771,C772,C775:C778,C782,C783)</f>
        <v>12554</v>
      </c>
    </row>
    <row customHeight="1" ht="17.25">
      <c s="73">
        <v>1030701</v>
      </c>
      <c s="130" t="s">
        <v>882</v>
      </c>
      <c s="291">
        <f>SUM(C746:C747)</f>
        <v>0</v>
      </c>
    </row>
    <row customHeight="1" ht="17.25">
      <c s="73">
        <v>103070101</v>
      </c>
      <c s="94" t="s">
        <v>883</v>
      </c>
      <c s="295"/>
    </row>
    <row customHeight="1" ht="17.25">
      <c s="73">
        <v>103070102</v>
      </c>
      <c s="94" t="s">
        <v>884</v>
      </c>
      <c s="295"/>
    </row>
    <row customHeight="1" ht="17.25">
      <c s="73">
        <v>1030702</v>
      </c>
      <c s="130" t="s">
        <v>885</v>
      </c>
      <c s="291">
        <f>SUM(C749:C754)</f>
        <v>0</v>
      </c>
    </row>
    <row customHeight="1" ht="17.25">
      <c s="73">
        <v>103070201</v>
      </c>
      <c s="94" t="s">
        <v>886</v>
      </c>
      <c s="295"/>
    </row>
    <row customHeight="1" ht="17.25">
      <c s="73">
        <v>103070202</v>
      </c>
      <c s="94" t="s">
        <v>887</v>
      </c>
      <c s="295"/>
    </row>
    <row customHeight="1" ht="17.25">
      <c s="73">
        <v>103070203</v>
      </c>
      <c s="94" t="s">
        <v>888</v>
      </c>
      <c s="295"/>
    </row>
    <row customHeight="1" ht="17.25">
      <c s="73">
        <v>103070204</v>
      </c>
      <c s="94" t="s">
        <v>889</v>
      </c>
      <c s="295"/>
    </row>
    <row customHeight="1" ht="17.25">
      <c s="73">
        <v>103070205</v>
      </c>
      <c s="94" t="s">
        <v>890</v>
      </c>
      <c s="295"/>
    </row>
    <row customHeight="1" ht="17.25">
      <c s="73">
        <v>103070206</v>
      </c>
      <c s="94" t="s">
        <v>891</v>
      </c>
      <c s="295"/>
    </row>
    <row customHeight="1" ht="17.25">
      <c s="73">
        <v>1030703</v>
      </c>
      <c s="130" t="s">
        <v>892</v>
      </c>
      <c s="295"/>
    </row>
    <row customHeight="1" ht="17.25">
      <c s="73">
        <v>1030704</v>
      </c>
      <c s="130" t="s">
        <v>893</v>
      </c>
      <c s="295"/>
    </row>
    <row customHeight="1" ht="17.25">
      <c s="73">
        <v>1030705</v>
      </c>
      <c s="130" t="s">
        <v>894</v>
      </c>
      <c s="291">
        <f>SUM(C758:C761)</f>
        <v>137</v>
      </c>
    </row>
    <row customHeight="1" ht="17.25">
      <c s="73">
        <v>103070501</v>
      </c>
      <c s="94" t="s">
        <v>895</v>
      </c>
      <c s="295">
        <v>35</v>
      </c>
    </row>
    <row customHeight="1" ht="17.25">
      <c s="73">
        <v>103070502</v>
      </c>
      <c s="94" t="s">
        <v>896</v>
      </c>
      <c s="295"/>
    </row>
    <row customHeight="1" ht="17.25">
      <c s="73">
        <v>103070503</v>
      </c>
      <c s="94" t="s">
        <v>897</v>
      </c>
      <c s="295"/>
    </row>
    <row customHeight="1" ht="17.25">
      <c s="73">
        <v>103070599</v>
      </c>
      <c s="94" t="s">
        <v>898</v>
      </c>
      <c s="295">
        <v>102</v>
      </c>
    </row>
    <row customHeight="1" ht="17.25">
      <c s="73">
        <v>1030706</v>
      </c>
      <c s="130" t="s">
        <v>899</v>
      </c>
      <c s="291">
        <f>SUM(C763:C766)</f>
        <v>787</v>
      </c>
    </row>
    <row customHeight="1" ht="17.25">
      <c s="73">
        <v>103070601</v>
      </c>
      <c s="94" t="s">
        <v>900</v>
      </c>
      <c s="295">
        <v>633</v>
      </c>
    </row>
    <row customHeight="1" ht="17.25">
      <c s="73">
        <v>103070602</v>
      </c>
      <c s="94" t="s">
        <v>901</v>
      </c>
      <c s="295">
        <v>154</v>
      </c>
    </row>
    <row customHeight="1" ht="17.25">
      <c s="73">
        <v>103070603</v>
      </c>
      <c s="94" t="s">
        <v>902</v>
      </c>
      <c s="295"/>
    </row>
    <row customHeight="1" ht="17.25">
      <c s="73">
        <v>103070699</v>
      </c>
      <c s="94" t="s">
        <v>903</v>
      </c>
      <c s="295"/>
    </row>
    <row customHeight="1" ht="17.25">
      <c s="73">
        <v>1030707</v>
      </c>
      <c s="130" t="s">
        <v>904</v>
      </c>
      <c s="295"/>
    </row>
    <row customHeight="1" ht="17.25">
      <c s="73">
        <v>1030708</v>
      </c>
      <c s="130" t="s">
        <v>905</v>
      </c>
      <c s="291">
        <f>SUM(C769:C770)</f>
        <v>0</v>
      </c>
    </row>
    <row customHeight="1" ht="17.25">
      <c s="73">
        <v>103070801</v>
      </c>
      <c s="94" t="s">
        <v>906</v>
      </c>
      <c s="295"/>
    </row>
    <row customHeight="1" ht="17.25">
      <c s="73">
        <v>103070802</v>
      </c>
      <c s="94" t="s">
        <v>907</v>
      </c>
      <c s="295"/>
    </row>
    <row customHeight="1" ht="17.25">
      <c s="73">
        <v>1030709</v>
      </c>
      <c s="130" t="s">
        <v>908</v>
      </c>
      <c s="295"/>
    </row>
    <row customHeight="1" ht="17.25">
      <c s="73">
        <v>1030710</v>
      </c>
      <c s="130" t="s">
        <v>909</v>
      </c>
      <c s="291">
        <f>C773+C774</f>
        <v>0</v>
      </c>
    </row>
    <row customHeight="1" ht="17.25">
      <c s="73">
        <v>103071001</v>
      </c>
      <c s="94" t="s">
        <v>910</v>
      </c>
      <c s="295"/>
    </row>
    <row customHeight="1" ht="17.25">
      <c s="73">
        <v>103071002</v>
      </c>
      <c s="94" t="s">
        <v>911</v>
      </c>
      <c s="295"/>
    </row>
    <row customHeight="1" ht="17.25">
      <c s="73">
        <v>1030711</v>
      </c>
      <c s="130" t="s">
        <v>912</v>
      </c>
      <c s="295"/>
    </row>
    <row customHeight="1" ht="17.25">
      <c s="73">
        <v>1030712</v>
      </c>
      <c s="130" t="s">
        <v>913</v>
      </c>
      <c s="295"/>
    </row>
    <row customHeight="1" ht="17.25">
      <c s="73">
        <v>1030713</v>
      </c>
      <c s="130" t="s">
        <v>914</v>
      </c>
      <c s="295"/>
    </row>
    <row customHeight="1" ht="17.25">
      <c s="73">
        <v>1030714</v>
      </c>
      <c s="130" t="s">
        <v>915</v>
      </c>
      <c s="291">
        <f>SUM(C779:C781)</f>
        <v>141</v>
      </c>
    </row>
    <row customHeight="1" ht="17.25">
      <c s="73">
        <v>103071401</v>
      </c>
      <c s="94" t="s">
        <v>916</v>
      </c>
      <c s="295">
        <v>4</v>
      </c>
    </row>
    <row customHeight="1" ht="17.25">
      <c s="73">
        <v>103071402</v>
      </c>
      <c s="94" t="s">
        <v>917</v>
      </c>
      <c s="295">
        <v>3</v>
      </c>
    </row>
    <row customHeight="1" ht="17.25">
      <c s="73">
        <v>103071403</v>
      </c>
      <c s="94" t="s">
        <v>918</v>
      </c>
      <c s="295">
        <v>134</v>
      </c>
    </row>
    <row customHeight="1" ht="17.25">
      <c s="73">
        <v>1030715</v>
      </c>
      <c s="130" t="s">
        <v>919</v>
      </c>
      <c s="295"/>
    </row>
    <row customHeight="1" ht="17.25">
      <c s="73">
        <v>1030799</v>
      </c>
      <c s="130" t="s">
        <v>920</v>
      </c>
      <c s="295">
        <v>11489</v>
      </c>
    </row>
    <row customHeight="1" ht="17.25">
      <c s="73">
        <v>10308</v>
      </c>
      <c s="130" t="s">
        <v>921</v>
      </c>
      <c s="291">
        <f>C785+C786</f>
        <v>101</v>
      </c>
    </row>
    <row customHeight="1" ht="17.25">
      <c s="73">
        <v>1030801</v>
      </c>
      <c s="130" t="s">
        <v>922</v>
      </c>
      <c s="295"/>
    </row>
    <row customHeight="1" ht="17.25">
      <c s="73">
        <v>1030802</v>
      </c>
      <c s="130" t="s">
        <v>923</v>
      </c>
      <c s="295">
        <v>101</v>
      </c>
    </row>
    <row customHeight="1" ht="17.25">
      <c s="73">
        <v>10309</v>
      </c>
      <c s="130" t="s">
        <v>924</v>
      </c>
      <c s="291">
        <f>SUM(C788:C792)</f>
        <v>160</v>
      </c>
    </row>
    <row customHeight="1" ht="17.25">
      <c s="73">
        <v>1030901</v>
      </c>
      <c s="130" t="s">
        <v>925</v>
      </c>
      <c s="295"/>
    </row>
    <row customHeight="1" ht="17.25">
      <c s="73">
        <v>1030902</v>
      </c>
      <c s="130" t="s">
        <v>926</v>
      </c>
      <c s="295"/>
    </row>
    <row customHeight="1" ht="17.25">
      <c s="73">
        <v>1030903</v>
      </c>
      <c s="130" t="s">
        <v>927</v>
      </c>
      <c s="295">
        <v>160</v>
      </c>
    </row>
    <row customHeight="1" ht="17.25">
      <c s="73">
        <v>1030904</v>
      </c>
      <c s="211" t="s">
        <v>928</v>
      </c>
      <c s="298"/>
    </row>
    <row customHeight="1" ht="17.25">
      <c s="81">
        <v>1030999</v>
      </c>
      <c s="130" t="s">
        <v>929</v>
      </c>
      <c s="295"/>
    </row>
    <row customHeight="1" ht="17.25">
      <c s="73">
        <v>10399</v>
      </c>
      <c s="212" t="s">
        <v>930</v>
      </c>
      <c s="301">
        <f>SUM(C794:C799)</f>
        <v>4057</v>
      </c>
    </row>
    <row customHeight="1" ht="17.25">
      <c s="73">
        <v>1039904</v>
      </c>
      <c s="130" t="s">
        <v>931</v>
      </c>
      <c s="295"/>
    </row>
    <row customHeight="1" ht="17.25">
      <c s="73">
        <v>1039907</v>
      </c>
      <c s="130" t="s">
        <v>932</v>
      </c>
      <c s="295"/>
    </row>
    <row customHeight="1" ht="17.25">
      <c s="73">
        <v>1039908</v>
      </c>
      <c s="130" t="s">
        <v>933</v>
      </c>
      <c s="295"/>
    </row>
    <row customHeight="1" ht="17.25">
      <c s="73">
        <v>1039912</v>
      </c>
      <c s="130" t="s">
        <v>934</v>
      </c>
      <c s="295"/>
    </row>
    <row customHeight="1" ht="17.25">
      <c s="73">
        <v>1039913</v>
      </c>
      <c s="130" t="s">
        <v>935</v>
      </c>
      <c s="295"/>
    </row>
    <row customHeight="1" ht="17.25">
      <c s="87">
        <v>1039999</v>
      </c>
      <c s="211" t="s">
        <v>936</v>
      </c>
      <c s="298">
        <v>4057</v>
      </c>
    </row>
    <row customHeight="1" ht="34.5">
      <c s="214" t="s">
        <v>937</v>
      </c>
      <c s="214"/>
      <c s="215"/>
    </row>
    <row customHeight="1" ht="18">
      <c s="116" t="s">
        <v>56</v>
      </c>
      <c s="116" t="s">
        <v>938</v>
      </c>
      <c s="306">
        <v>4662</v>
      </c>
    </row>
    <row customHeight="1" ht="18">
      <c s="116" t="s">
        <v>56</v>
      </c>
      <c s="219" t="s">
        <v>939</v>
      </c>
      <c s="308">
        <v>1828</v>
      </c>
    </row>
    <row customHeight="1" ht="18">
      <c s="116" t="s">
        <v>56</v>
      </c>
      <c s="116" t="s">
        <v>940</v>
      </c>
      <c s="308">
        <v>1313</v>
      </c>
    </row>
    <row customHeight="1" ht="18">
      <c s="116" t="s">
        <v>56</v>
      </c>
      <c s="116" t="s">
        <v>941</v>
      </c>
      <c s="308">
        <v>1125</v>
      </c>
    </row>
    <row customHeight="1" ht="18">
      <c s="116" t="s">
        <v>56</v>
      </c>
      <c s="116" t="s">
        <v>942</v>
      </c>
      <c s="308">
        <v>212</v>
      </c>
    </row>
    <row customHeight="1" ht="18">
      <c s="116" t="s">
        <v>56</v>
      </c>
      <c s="116" t="s">
        <v>943</v>
      </c>
      <c s="308">
        <v>27</v>
      </c>
    </row>
    <row customHeight="1" ht="18">
      <c s="116" t="s">
        <v>56</v>
      </c>
      <c s="116" t="s">
        <v>944</v>
      </c>
      <c s="308">
        <v>157</v>
      </c>
    </row>
    <row customHeight="1" ht="18">
      <c s="116" t="s">
        <v>56</v>
      </c>
      <c s="116" t="s">
        <v>56</v>
      </c>
      <c s="309"/>
    </row>
    <row customHeight="1" ht="18">
      <c s="116" t="s">
        <v>56</v>
      </c>
      <c s="116" t="s">
        <v>945</v>
      </c>
      <c s="308">
        <v>16015</v>
      </c>
    </row>
    <row customHeight="1" ht="18">
      <c s="116" t="s">
        <v>56</v>
      </c>
      <c s="116" t="s">
        <v>946</v>
      </c>
      <c s="308">
        <v>8589</v>
      </c>
    </row>
    <row customHeight="1" ht="18">
      <c s="116" t="s">
        <v>56</v>
      </c>
      <c s="116" t="s">
        <v>947</v>
      </c>
      <c s="308">
        <v>8010</v>
      </c>
    </row>
    <row customHeight="1" ht="18">
      <c s="116" t="s">
        <v>56</v>
      </c>
      <c s="116" t="s">
        <v>948</v>
      </c>
      <c s="308">
        <v>579</v>
      </c>
    </row>
    <row customHeight="1" ht="18">
      <c s="116" t="s">
        <v>56</v>
      </c>
      <c s="116" t="s">
        <v>949</v>
      </c>
      <c s="308">
        <v>6687</v>
      </c>
    </row>
    <row customHeight="1" ht="18">
      <c s="116" t="s">
        <v>56</v>
      </c>
      <c s="116" t="s">
        <v>950</v>
      </c>
      <c s="308">
        <v>5627</v>
      </c>
    </row>
    <row customHeight="1" ht="18">
      <c s="116" t="s">
        <v>56</v>
      </c>
      <c s="116" t="s">
        <v>951</v>
      </c>
      <c s="308">
        <v>1060</v>
      </c>
    </row>
    <row customHeight="1" ht="18">
      <c s="216" t="s">
        <v>56</v>
      </c>
      <c s="216" t="s">
        <v>952</v>
      </c>
      <c s="311">
        <v>739</v>
      </c>
    </row>
    <row customHeight="1" ht="18">
      <c s="216" t="s">
        <v>56</v>
      </c>
      <c s="216" t="s">
        <v>953</v>
      </c>
      <c s="311"/>
    </row>
    <row customHeight="1" ht="18">
      <c s="216" t="s">
        <v>56</v>
      </c>
      <c s="216" t="s">
        <v>954</v>
      </c>
      <c s="311"/>
    </row>
    <row customHeight="1" ht="18">
      <c s="216" t="s">
        <v>56</v>
      </c>
      <c s="216" t="s">
        <v>955</v>
      </c>
      <c s="311">
        <v>739</v>
      </c>
    </row>
    <row customHeight="1" ht="18">
      <c s="216" t="s">
        <v>56</v>
      </c>
      <c s="216" t="s">
        <v>56</v>
      </c>
      <c s="312"/>
    </row>
    <row customHeight="1" ht="18">
      <c s="216" t="s">
        <v>56</v>
      </c>
      <c s="228" t="s">
        <v>956</v>
      </c>
      <c s="311"/>
    </row>
    <row customHeight="1" ht="18">
      <c s="216" t="s">
        <v>56</v>
      </c>
      <c s="216" t="s">
        <v>957</v>
      </c>
      <c s="311"/>
    </row>
    <row customHeight="1" ht="18">
      <c s="216" t="s">
        <v>56</v>
      </c>
      <c s="216" t="s">
        <v>958</v>
      </c>
      <c s="311"/>
    </row>
    <row customHeight="1" ht="18">
      <c s="216" t="s">
        <v>56</v>
      </c>
      <c s="216" t="s">
        <v>959</v>
      </c>
      <c s="311"/>
    </row>
    <row customHeight="1" ht="18">
      <c s="216" t="s">
        <v>56</v>
      </c>
      <c s="216" t="s">
        <v>960</v>
      </c>
      <c s="311"/>
    </row>
    <row customHeight="1" ht="18">
      <c s="216" t="s">
        <v>56</v>
      </c>
      <c s="216" t="s">
        <v>961</v>
      </c>
      <c s="311"/>
    </row>
    <row customHeight="1" ht="18">
      <c s="216" t="s">
        <v>56</v>
      </c>
      <c s="216" t="s">
        <v>962</v>
      </c>
      <c s="311"/>
    </row>
    <row customHeight="1" ht="18">
      <c s="216" t="s">
        <v>56</v>
      </c>
      <c s="216" t="s">
        <v>963</v>
      </c>
      <c s="311"/>
    </row>
    <row customHeight="1" ht="18">
      <c s="216" t="s">
        <v>56</v>
      </c>
      <c s="216" t="s">
        <v>56</v>
      </c>
      <c s="314"/>
    </row>
    <row customHeight="1" ht="18">
      <c s="216" t="s">
        <v>56</v>
      </c>
      <c s="216" t="s">
        <v>964</v>
      </c>
      <c s="311">
        <v>72543</v>
      </c>
    </row>
    <row customHeight="1" ht="18">
      <c s="216" t="s">
        <v>56</v>
      </c>
      <c s="216" t="s">
        <v>965</v>
      </c>
      <c s="314"/>
    </row>
    <row customHeight="1" ht="18">
      <c s="216" t="s">
        <v>56</v>
      </c>
      <c s="216" t="s">
        <v>966</v>
      </c>
      <c s="311">
        <v>19027</v>
      </c>
    </row>
    <row customHeight="1" ht="18">
      <c s="216" t="s">
        <v>56</v>
      </c>
      <c s="216" t="s">
        <v>967</v>
      </c>
      <c s="311">
        <v>15323</v>
      </c>
    </row>
    <row customHeight="1" ht="18">
      <c s="216" t="s">
        <v>56</v>
      </c>
      <c s="216" t="s">
        <v>968</v>
      </c>
      <c s="311">
        <v>579</v>
      </c>
    </row>
    <row customHeight="1" ht="18">
      <c s="216" t="s">
        <v>56</v>
      </c>
      <c s="216" t="s">
        <v>969</v>
      </c>
      <c s="311">
        <v>3125</v>
      </c>
    </row>
    <row customHeight="1" ht="18">
      <c s="216" t="s">
        <v>56</v>
      </c>
      <c s="216" t="s">
        <v>970</v>
      </c>
      <c s="311"/>
    </row>
    <row customHeight="1" ht="18">
      <c s="216" t="s">
        <v>56</v>
      </c>
      <c s="216" t="s">
        <v>56</v>
      </c>
      <c s="314"/>
    </row>
    <row customHeight="1" ht="18">
      <c s="216" t="s">
        <v>56</v>
      </c>
      <c s="216" t="s">
        <v>971</v>
      </c>
      <c s="311">
        <v>27099</v>
      </c>
    </row>
    <row customHeight="1" ht="18">
      <c s="216" t="s">
        <v>56</v>
      </c>
      <c s="216" t="s">
        <v>972</v>
      </c>
      <c s="311">
        <v>5990</v>
      </c>
    </row>
    <row customHeight="1" ht="18">
      <c s="216" t="s">
        <v>56</v>
      </c>
      <c s="216" t="s">
        <v>969</v>
      </c>
      <c s="311">
        <v>6253</v>
      </c>
    </row>
    <row customHeight="1" ht="18">
      <c s="216" t="s">
        <v>56</v>
      </c>
      <c s="216" t="s">
        <v>970</v>
      </c>
      <c s="311">
        <v>1767</v>
      </c>
    </row>
    <row customHeight="1" ht="18">
      <c s="216" t="s">
        <v>56</v>
      </c>
      <c s="216" t="s">
        <v>973</v>
      </c>
      <c s="311">
        <v>1123</v>
      </c>
    </row>
    <row customHeight="1" ht="18">
      <c s="216" t="s">
        <v>56</v>
      </c>
      <c s="216" t="s">
        <v>974</v>
      </c>
      <c s="314"/>
    </row>
    <row customHeight="1" ht="18">
      <c s="216" t="s">
        <v>56</v>
      </c>
      <c s="216" t="s">
        <v>56</v>
      </c>
      <c s="314"/>
    </row>
    <row customHeight="1" ht="18">
      <c s="216" t="s">
        <v>56</v>
      </c>
      <c s="216" t="s">
        <v>975</v>
      </c>
      <c s="311">
        <v>26417</v>
      </c>
    </row>
  </sheetData>
  <sheetProtection autoFilter="0" sort="1" allowResizeRows="1" allowResizeColumns="1" objects="1" allowDragInsertRows="1" allowDragInsertColumns="1" insertRows="1" insertColumns="1" deleteRows="1" deleteColumns="1"/>
  <mergeCells count="4">
    <mergeCell ref="A1:C1"/>
    <mergeCell ref="A2:C2"/>
    <mergeCell ref="A3:C3"/>
    <mergeCell ref="A800:B800"/>
  </mergeCells>
  <dataValidations count="1">
    <dataValidation type="decimal" allowBlank="1" showInputMessage="1" showErrorMessage="1" sqref="C5:C799 C801:C845">
      <formula1>-99999999999999</formula1>
      <formula2>99999999999999</formula2>
    </dataValidation>
  </dataValidations>
  <printOptions gridLines="1"/>
  <pageMargins left="3.00" right="2.00" top="1.00" bottom="1.00" header="0.00" footer="0.00"/>
  <pageSetup scale="65" pageOrder="downThenOver" orientation="landscape" blackAndWhite="1"/>
  <headerFooter>
    <oddHeader>&amp;L&amp;C@$&amp;R</oddHeader>
    <oddFooter>&amp;L&amp;C@&amp;- &amp;P&amp;-$&amp;R</oddFooter>
    <evenHeader>&amp;L&amp;C@$&amp;R</evenHeader>
    <evenFooter>&amp;L&amp;C@&amp;- &amp;P&amp;-$&amp;R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92B9F-2392-A7EF-09A8-A4736A35A618}" mc:Ignorable="x14ac">
  <dimension ref="A1:C1392"/>
  <sheetViews>
    <sheetView defaultGridColor="0" colorId="8" topLeftCell="A1377" showGridLines="0" workbookViewId="0" showZeros="0">
      <selection activeCell="A1" sqref="A1:C1"/>
    </sheetView>
  </sheetViews>
  <sheetFormatPr defaultColWidth="9.125" customHeight="1" defaultRowHeight="16.95"/>
  <cols>
    <col min="1" max="1" style="254" width="9.875" customWidth="1"/>
    <col min="2" max="2" style="254" width="54.25390625" customWidth="1"/>
    <col min="3" max="3" style="254" width="26.00390625" customWidth="1"/>
  </cols>
  <sheetData>
    <row customHeight="1" ht="33.75">
      <c s="316" t="str">
        <f>'##BASEINFO'!$B$2&amp;"度"&amp;'##BASEINFO'!$B$7&amp;"一般公共预算支出决算功能分类录入表"</f>
        <v>2016年度芷江侗族自治县一般公共预算支出决算功能分类录入表</v>
      </c>
      <c s="66"/>
      <c s="66"/>
    </row>
    <row customHeight="1" ht="17.25">
      <c s="67" t="s">
        <v>155</v>
      </c>
      <c s="67"/>
      <c s="67"/>
    </row>
    <row customHeight="1" ht="17.25">
      <c s="67" t="s">
        <v>178</v>
      </c>
      <c s="67"/>
      <c s="67"/>
    </row>
    <row customHeight="1" ht="17.25">
      <c s="72" t="s">
        <v>179</v>
      </c>
      <c s="72" t="s">
        <v>180</v>
      </c>
      <c s="72" t="s">
        <v>181</v>
      </c>
    </row>
    <row customHeight="1" ht="17.25">
      <c s="72"/>
      <c s="72" t="s">
        <v>976</v>
      </c>
      <c s="291">
        <f>SUM(C6,C259,C296,C314,C435,C490,C546,C595,C711,C775,C853,C877,C1009,C1080,C1156,C1183,C1212,C1222,C1302,C1320,C1374,C1377,C1389)</f>
        <v>253478</v>
      </c>
    </row>
    <row customHeight="1" ht="17.25">
      <c s="73">
        <v>201</v>
      </c>
      <c s="96" t="s">
        <v>977</v>
      </c>
      <c s="291">
        <f>SUM(C7,C19,C28,C40,C52,C63,C74,C86,C95,C105,C120,C129,C140,C152,C162,C175,C182,C189,C198,C204,C211,C219,C226,C232,C238,C244,C250,C256)</f>
        <v>28192</v>
      </c>
    </row>
    <row customHeight="1" ht="17.25">
      <c s="73">
        <v>20101</v>
      </c>
      <c s="96" t="s">
        <v>978</v>
      </c>
      <c s="291">
        <f>SUM(C8:C18)</f>
        <v>658</v>
      </c>
    </row>
    <row customHeight="1" ht="17.25">
      <c s="73">
        <v>2010101</v>
      </c>
      <c s="73" t="s">
        <v>979</v>
      </c>
      <c s="295">
        <v>555</v>
      </c>
    </row>
    <row customHeight="1" ht="17.25">
      <c s="73">
        <v>2010102</v>
      </c>
      <c s="73" t="s">
        <v>980</v>
      </c>
      <c s="295"/>
    </row>
    <row customHeight="1" ht="17.25">
      <c s="73">
        <v>2010103</v>
      </c>
      <c s="73" t="s">
        <v>981</v>
      </c>
      <c s="295"/>
    </row>
    <row customHeight="1" ht="17.25">
      <c s="73">
        <v>2010104</v>
      </c>
      <c s="73" t="s">
        <v>982</v>
      </c>
      <c s="295">
        <v>95</v>
      </c>
    </row>
    <row customHeight="1" ht="17.25">
      <c s="73">
        <v>2010105</v>
      </c>
      <c s="73" t="s">
        <v>983</v>
      </c>
      <c s="295"/>
    </row>
    <row customHeight="1" ht="17.25">
      <c s="73">
        <v>2010106</v>
      </c>
      <c s="73" t="s">
        <v>984</v>
      </c>
      <c s="295"/>
    </row>
    <row customHeight="1" ht="17.25">
      <c s="73">
        <v>2010107</v>
      </c>
      <c s="73" t="s">
        <v>985</v>
      </c>
      <c s="295"/>
    </row>
    <row customHeight="1" ht="17.25">
      <c s="73">
        <v>2010108</v>
      </c>
      <c s="73" t="s">
        <v>986</v>
      </c>
      <c s="295"/>
    </row>
    <row customHeight="1" ht="17.25">
      <c s="73">
        <v>2010109</v>
      </c>
      <c s="73" t="s">
        <v>987</v>
      </c>
      <c s="295"/>
    </row>
    <row customHeight="1" ht="17.25">
      <c s="73">
        <v>2010150</v>
      </c>
      <c s="73" t="s">
        <v>988</v>
      </c>
      <c s="295"/>
    </row>
    <row customHeight="1" ht="17.25">
      <c s="73">
        <v>2010199</v>
      </c>
      <c s="73" t="s">
        <v>989</v>
      </c>
      <c s="295">
        <v>8</v>
      </c>
    </row>
    <row customHeight="1" ht="17.25">
      <c s="73">
        <v>20102</v>
      </c>
      <c s="96" t="s">
        <v>990</v>
      </c>
      <c s="291">
        <f>SUM(C20:C27)</f>
        <v>614</v>
      </c>
    </row>
    <row customHeight="1" ht="17.25">
      <c s="73">
        <v>2010201</v>
      </c>
      <c s="73" t="s">
        <v>979</v>
      </c>
      <c s="295">
        <v>567</v>
      </c>
    </row>
    <row customHeight="1" ht="17.25">
      <c s="73">
        <v>2010202</v>
      </c>
      <c s="73" t="s">
        <v>980</v>
      </c>
      <c s="295"/>
    </row>
    <row customHeight="1" ht="17.25">
      <c s="73">
        <v>2010203</v>
      </c>
      <c s="73" t="s">
        <v>981</v>
      </c>
      <c s="295"/>
    </row>
    <row customHeight="1" ht="17.25">
      <c s="73">
        <v>2010204</v>
      </c>
      <c s="73" t="s">
        <v>991</v>
      </c>
      <c s="295">
        <v>47</v>
      </c>
    </row>
    <row customHeight="1" ht="17.25">
      <c s="73">
        <v>2010205</v>
      </c>
      <c s="73" t="s">
        <v>992</v>
      </c>
      <c s="295"/>
    </row>
    <row customHeight="1" ht="17.25">
      <c s="73">
        <v>2010206</v>
      </c>
      <c s="73" t="s">
        <v>993</v>
      </c>
      <c s="295"/>
    </row>
    <row customHeight="1" ht="17.25">
      <c s="73">
        <v>2010250</v>
      </c>
      <c s="73" t="s">
        <v>988</v>
      </c>
      <c s="295"/>
    </row>
    <row customHeight="1" ht="17.25">
      <c s="73">
        <v>2010299</v>
      </c>
      <c s="73" t="s">
        <v>994</v>
      </c>
      <c s="295"/>
    </row>
    <row customHeight="1" ht="17.25">
      <c s="73">
        <v>20103</v>
      </c>
      <c s="96" t="s">
        <v>995</v>
      </c>
      <c s="291">
        <f>SUM(C29:C39)</f>
        <v>10108</v>
      </c>
    </row>
    <row customHeight="1" ht="17.25">
      <c s="73">
        <v>2010301</v>
      </c>
      <c s="73" t="s">
        <v>979</v>
      </c>
      <c s="295">
        <v>8892</v>
      </c>
    </row>
    <row customHeight="1" ht="17.25">
      <c s="73">
        <v>2010302</v>
      </c>
      <c s="73" t="s">
        <v>980</v>
      </c>
      <c s="295">
        <v>140</v>
      </c>
    </row>
    <row customHeight="1" ht="17.25">
      <c s="73">
        <v>2010303</v>
      </c>
      <c s="73" t="s">
        <v>981</v>
      </c>
      <c s="295"/>
    </row>
    <row customHeight="1" ht="17.25">
      <c s="73">
        <v>2010304</v>
      </c>
      <c s="73" t="s">
        <v>996</v>
      </c>
      <c s="295"/>
    </row>
    <row customHeight="1" ht="17.25">
      <c s="73">
        <v>2010305</v>
      </c>
      <c s="73" t="s">
        <v>997</v>
      </c>
      <c s="295"/>
    </row>
    <row customHeight="1" ht="17.25">
      <c s="73">
        <v>2010306</v>
      </c>
      <c s="73" t="s">
        <v>998</v>
      </c>
      <c s="295">
        <v>8</v>
      </c>
    </row>
    <row customHeight="1" ht="17.25">
      <c s="73">
        <v>2010307</v>
      </c>
      <c s="73" t="s">
        <v>999</v>
      </c>
      <c s="295">
        <v>84</v>
      </c>
    </row>
    <row customHeight="1" ht="17.25">
      <c s="73">
        <v>2010308</v>
      </c>
      <c s="73" t="s">
        <v>1000</v>
      </c>
      <c s="295">
        <v>443</v>
      </c>
    </row>
    <row customHeight="1" ht="17.25">
      <c s="73">
        <v>2010309</v>
      </c>
      <c s="73" t="s">
        <v>1001</v>
      </c>
      <c s="295"/>
    </row>
    <row customHeight="1" ht="17.25">
      <c s="73">
        <v>2010350</v>
      </c>
      <c s="73" t="s">
        <v>988</v>
      </c>
      <c s="295"/>
    </row>
    <row customHeight="1" ht="17.25">
      <c s="73">
        <v>2010399</v>
      </c>
      <c s="73" t="s">
        <v>1002</v>
      </c>
      <c s="295">
        <v>541</v>
      </c>
    </row>
    <row customHeight="1" ht="17.25">
      <c s="73">
        <v>20104</v>
      </c>
      <c s="96" t="s">
        <v>1003</v>
      </c>
      <c s="291">
        <f>SUM(C41:C51)</f>
        <v>1019</v>
      </c>
    </row>
    <row customHeight="1" ht="17.25">
      <c s="73">
        <v>2010401</v>
      </c>
      <c s="73" t="s">
        <v>979</v>
      </c>
      <c s="295">
        <v>480</v>
      </c>
    </row>
    <row customHeight="1" ht="17.25">
      <c s="73">
        <v>2010402</v>
      </c>
      <c s="73" t="s">
        <v>980</v>
      </c>
      <c s="295"/>
    </row>
    <row customHeight="1" ht="17.25">
      <c s="73">
        <v>2010403</v>
      </c>
      <c s="73" t="s">
        <v>981</v>
      </c>
      <c s="295"/>
    </row>
    <row customHeight="1" ht="17.25">
      <c s="73">
        <v>2010404</v>
      </c>
      <c s="73" t="s">
        <v>1004</v>
      </c>
      <c s="295"/>
    </row>
    <row customHeight="1" ht="17.25">
      <c s="73">
        <v>2010405</v>
      </c>
      <c s="73" t="s">
        <v>1005</v>
      </c>
      <c s="295"/>
    </row>
    <row customHeight="1" ht="17.25">
      <c s="73">
        <v>2010406</v>
      </c>
      <c s="73" t="s">
        <v>1006</v>
      </c>
      <c s="295"/>
    </row>
    <row customHeight="1" ht="17.25">
      <c s="73">
        <v>2010407</v>
      </c>
      <c s="73" t="s">
        <v>1007</v>
      </c>
      <c s="295"/>
    </row>
    <row customHeight="1" ht="17.25">
      <c s="73">
        <v>2010408</v>
      </c>
      <c s="73" t="s">
        <v>1008</v>
      </c>
      <c s="295">
        <v>187</v>
      </c>
    </row>
    <row customHeight="1" ht="17.25">
      <c s="73">
        <v>2010409</v>
      </c>
      <c s="73" t="s">
        <v>1009</v>
      </c>
      <c s="295"/>
    </row>
    <row customHeight="1" ht="17.25">
      <c s="73">
        <v>2010450</v>
      </c>
      <c s="73" t="s">
        <v>988</v>
      </c>
      <c s="295"/>
    </row>
    <row customHeight="1" ht="17.25">
      <c s="73">
        <v>2010499</v>
      </c>
      <c s="73" t="s">
        <v>1010</v>
      </c>
      <c s="295">
        <v>352</v>
      </c>
    </row>
    <row customHeight="1" ht="17.25">
      <c s="73">
        <v>20105</v>
      </c>
      <c s="96" t="s">
        <v>1011</v>
      </c>
      <c s="291">
        <f>SUM(C53:C62)</f>
        <v>344</v>
      </c>
    </row>
    <row customHeight="1" ht="17.25">
      <c s="73">
        <v>2010501</v>
      </c>
      <c s="73" t="s">
        <v>979</v>
      </c>
      <c s="295">
        <v>267</v>
      </c>
    </row>
    <row customHeight="1" ht="17.25">
      <c s="73">
        <v>2010502</v>
      </c>
      <c s="73" t="s">
        <v>980</v>
      </c>
      <c s="295">
        <v>10</v>
      </c>
    </row>
    <row customHeight="1" ht="17.25">
      <c s="73">
        <v>2010503</v>
      </c>
      <c s="73" t="s">
        <v>981</v>
      </c>
      <c s="295"/>
    </row>
    <row customHeight="1" ht="17.25">
      <c s="73">
        <v>2010504</v>
      </c>
      <c s="73" t="s">
        <v>1012</v>
      </c>
      <c s="295"/>
    </row>
    <row customHeight="1" ht="17.25">
      <c s="73">
        <v>2010505</v>
      </c>
      <c s="73" t="s">
        <v>1013</v>
      </c>
      <c s="295"/>
    </row>
    <row customHeight="1" ht="17.25">
      <c s="73">
        <v>2010506</v>
      </c>
      <c s="73" t="s">
        <v>1014</v>
      </c>
      <c s="295"/>
    </row>
    <row customHeight="1" ht="17.25">
      <c s="73">
        <v>2010507</v>
      </c>
      <c s="73" t="s">
        <v>1015</v>
      </c>
      <c s="295">
        <v>67</v>
      </c>
    </row>
    <row customHeight="1" ht="17.25">
      <c s="73">
        <v>2010508</v>
      </c>
      <c s="73" t="s">
        <v>1016</v>
      </c>
      <c s="295"/>
    </row>
    <row customHeight="1" ht="17.25">
      <c s="73">
        <v>2010550</v>
      </c>
      <c s="73" t="s">
        <v>988</v>
      </c>
      <c s="295"/>
    </row>
    <row customHeight="1" ht="17.25">
      <c s="73">
        <v>2010599</v>
      </c>
      <c s="73" t="s">
        <v>1017</v>
      </c>
      <c s="295"/>
    </row>
    <row customHeight="1" ht="17.25">
      <c s="73">
        <v>20106</v>
      </c>
      <c s="96" t="s">
        <v>1018</v>
      </c>
      <c s="291">
        <f>SUM(C64:C73)</f>
        <v>3549</v>
      </c>
    </row>
    <row customHeight="1" ht="17.25">
      <c s="73">
        <v>2010601</v>
      </c>
      <c s="73" t="s">
        <v>979</v>
      </c>
      <c s="295">
        <v>1527</v>
      </c>
    </row>
    <row customHeight="1" ht="17.25">
      <c s="73">
        <v>2010602</v>
      </c>
      <c s="73" t="s">
        <v>980</v>
      </c>
      <c s="295">
        <v>155</v>
      </c>
    </row>
    <row customHeight="1" ht="17.25">
      <c s="73">
        <v>2010603</v>
      </c>
      <c s="73" t="s">
        <v>981</v>
      </c>
      <c s="295"/>
    </row>
    <row customHeight="1" ht="17.25">
      <c s="73">
        <v>2010604</v>
      </c>
      <c s="73" t="s">
        <v>1019</v>
      </c>
      <c s="295">
        <v>20</v>
      </c>
    </row>
    <row customHeight="1" ht="17.25">
      <c s="73">
        <v>2010605</v>
      </c>
      <c s="73" t="s">
        <v>1020</v>
      </c>
      <c s="295">
        <v>192</v>
      </c>
    </row>
    <row customHeight="1" ht="17.25">
      <c s="73">
        <v>2010606</v>
      </c>
      <c s="73" t="s">
        <v>1021</v>
      </c>
      <c s="295"/>
    </row>
    <row customHeight="1" ht="17.25">
      <c s="73">
        <v>2010607</v>
      </c>
      <c s="73" t="s">
        <v>1022</v>
      </c>
      <c s="295"/>
    </row>
    <row customHeight="1" ht="17.25">
      <c s="73">
        <v>2010608</v>
      </c>
      <c s="73" t="s">
        <v>1023</v>
      </c>
      <c s="295"/>
    </row>
    <row customHeight="1" ht="17.25">
      <c s="73">
        <v>2010650</v>
      </c>
      <c s="73" t="s">
        <v>988</v>
      </c>
      <c s="295"/>
    </row>
    <row customHeight="1" ht="17.25">
      <c s="73">
        <v>2010699</v>
      </c>
      <c s="73" t="s">
        <v>1024</v>
      </c>
      <c s="295">
        <v>1655</v>
      </c>
    </row>
    <row customHeight="1" ht="17.25">
      <c s="73">
        <v>20107</v>
      </c>
      <c s="96" t="s">
        <v>1025</v>
      </c>
      <c s="291">
        <f>SUM(C75:C85)</f>
        <v>2150</v>
      </c>
    </row>
    <row customHeight="1" ht="17.25">
      <c s="73">
        <v>2010701</v>
      </c>
      <c s="73" t="s">
        <v>979</v>
      </c>
      <c s="295"/>
    </row>
    <row customHeight="1" ht="17.25">
      <c s="73">
        <v>2010702</v>
      </c>
      <c s="73" t="s">
        <v>980</v>
      </c>
      <c s="295"/>
    </row>
    <row customHeight="1" ht="17.25">
      <c s="73">
        <v>2010703</v>
      </c>
      <c s="73" t="s">
        <v>981</v>
      </c>
      <c s="295"/>
    </row>
    <row customHeight="1" ht="17.25">
      <c s="73">
        <v>2010704</v>
      </c>
      <c s="73" t="s">
        <v>1026</v>
      </c>
      <c s="295"/>
    </row>
    <row customHeight="1" ht="17.25">
      <c s="73">
        <v>2010705</v>
      </c>
      <c s="73" t="s">
        <v>1027</v>
      </c>
      <c s="295"/>
    </row>
    <row customHeight="1" ht="17.25">
      <c s="73">
        <v>2010706</v>
      </c>
      <c s="73" t="s">
        <v>1028</v>
      </c>
      <c s="295">
        <v>2150</v>
      </c>
    </row>
    <row customHeight="1" ht="17.25">
      <c s="73">
        <v>2010707</v>
      </c>
      <c s="73" t="s">
        <v>1029</v>
      </c>
      <c s="295"/>
    </row>
    <row customHeight="1" ht="17.25">
      <c s="73">
        <v>2010708</v>
      </c>
      <c s="73" t="s">
        <v>1030</v>
      </c>
      <c s="295"/>
    </row>
    <row customHeight="1" ht="17.25">
      <c s="73">
        <v>2010709</v>
      </c>
      <c s="73" t="s">
        <v>1022</v>
      </c>
      <c s="295"/>
    </row>
    <row customHeight="1" ht="17.25">
      <c s="73">
        <v>2010750</v>
      </c>
      <c s="73" t="s">
        <v>988</v>
      </c>
      <c s="295"/>
    </row>
    <row customHeight="1" ht="17.25">
      <c s="73">
        <v>2010799</v>
      </c>
      <c s="73" t="s">
        <v>1031</v>
      </c>
      <c s="295"/>
    </row>
    <row customHeight="1" ht="17.25">
      <c s="73">
        <v>20108</v>
      </c>
      <c s="96" t="s">
        <v>1032</v>
      </c>
      <c s="291">
        <f>SUM(C87:C94)</f>
        <v>844</v>
      </c>
    </row>
    <row customHeight="1" ht="17.25">
      <c s="73">
        <v>2010801</v>
      </c>
      <c s="73" t="s">
        <v>979</v>
      </c>
      <c s="295">
        <v>788</v>
      </c>
    </row>
    <row customHeight="1" ht="17.25">
      <c s="73">
        <v>2010802</v>
      </c>
      <c s="73" t="s">
        <v>980</v>
      </c>
      <c s="295">
        <v>56</v>
      </c>
    </row>
    <row customHeight="1" ht="17.25">
      <c s="73">
        <v>2010803</v>
      </c>
      <c s="73" t="s">
        <v>981</v>
      </c>
      <c s="295"/>
    </row>
    <row customHeight="1" ht="17.25">
      <c s="73">
        <v>2010804</v>
      </c>
      <c s="73" t="s">
        <v>1033</v>
      </c>
      <c s="295"/>
    </row>
    <row customHeight="1" ht="17.25">
      <c s="73">
        <v>2010805</v>
      </c>
      <c s="73" t="s">
        <v>1034</v>
      </c>
      <c s="295"/>
    </row>
    <row customHeight="1" ht="17.25">
      <c s="73">
        <v>2010806</v>
      </c>
      <c s="73" t="s">
        <v>1022</v>
      </c>
      <c s="295"/>
    </row>
    <row customHeight="1" ht="17.25">
      <c s="73">
        <v>2010850</v>
      </c>
      <c s="73" t="s">
        <v>988</v>
      </c>
      <c s="295"/>
    </row>
    <row customHeight="1" ht="17.25">
      <c s="73">
        <v>2010899</v>
      </c>
      <c s="73" t="s">
        <v>1035</v>
      </c>
      <c s="295"/>
    </row>
    <row customHeight="1" ht="17.25">
      <c s="73">
        <v>20109</v>
      </c>
      <c s="96" t="s">
        <v>1036</v>
      </c>
      <c s="291">
        <f>SUM(C96:C104)</f>
        <v>0</v>
      </c>
    </row>
    <row customHeight="1" ht="17.25">
      <c s="73">
        <v>2010901</v>
      </c>
      <c s="73" t="s">
        <v>979</v>
      </c>
      <c s="295"/>
    </row>
    <row customHeight="1" ht="17.25">
      <c s="73">
        <v>2010902</v>
      </c>
      <c s="73" t="s">
        <v>980</v>
      </c>
      <c s="295"/>
    </row>
    <row customHeight="1" ht="17.25">
      <c s="73">
        <v>2010903</v>
      </c>
      <c s="73" t="s">
        <v>981</v>
      </c>
      <c s="295"/>
    </row>
    <row customHeight="1" ht="17.25">
      <c s="73">
        <v>2010904</v>
      </c>
      <c s="73" t="s">
        <v>1037</v>
      </c>
      <c s="295"/>
    </row>
    <row customHeight="1" ht="17.25">
      <c s="73">
        <v>2010905</v>
      </c>
      <c s="73" t="s">
        <v>1038</v>
      </c>
      <c s="295"/>
    </row>
    <row customHeight="1" ht="17.25">
      <c s="73">
        <v>2010907</v>
      </c>
      <c s="73" t="s">
        <v>1039</v>
      </c>
      <c s="295"/>
    </row>
    <row customHeight="1" ht="17.25">
      <c s="73">
        <v>2010908</v>
      </c>
      <c s="73" t="s">
        <v>1022</v>
      </c>
      <c s="295"/>
    </row>
    <row customHeight="1" ht="17.25">
      <c s="73">
        <v>2010950</v>
      </c>
      <c s="73" t="s">
        <v>988</v>
      </c>
      <c s="295"/>
    </row>
    <row customHeight="1" ht="17.25">
      <c s="73">
        <v>2010999</v>
      </c>
      <c s="73" t="s">
        <v>1040</v>
      </c>
      <c s="295"/>
    </row>
    <row customHeight="1" ht="17.25">
      <c s="73">
        <v>20110</v>
      </c>
      <c s="96" t="s">
        <v>1041</v>
      </c>
      <c s="291">
        <f>SUM(C106:C119)</f>
        <v>312</v>
      </c>
    </row>
    <row customHeight="1" ht="17.25">
      <c s="73">
        <v>2011001</v>
      </c>
      <c s="73" t="s">
        <v>979</v>
      </c>
      <c s="295">
        <v>264</v>
      </c>
    </row>
    <row customHeight="1" ht="17.25">
      <c s="73">
        <v>2011002</v>
      </c>
      <c s="73" t="s">
        <v>980</v>
      </c>
      <c s="295"/>
    </row>
    <row customHeight="1" ht="17.25">
      <c s="73">
        <v>2011003</v>
      </c>
      <c s="73" t="s">
        <v>981</v>
      </c>
      <c s="295"/>
    </row>
    <row customHeight="1" ht="17.25">
      <c s="73">
        <v>2011004</v>
      </c>
      <c s="73" t="s">
        <v>1042</v>
      </c>
      <c s="295"/>
    </row>
    <row customHeight="1" ht="17.25">
      <c s="73">
        <v>2011005</v>
      </c>
      <c s="73" t="s">
        <v>1043</v>
      </c>
      <c s="295"/>
    </row>
    <row customHeight="1" ht="17.25">
      <c s="73">
        <v>2011006</v>
      </c>
      <c s="73" t="s">
        <v>1044</v>
      </c>
      <c s="295"/>
    </row>
    <row customHeight="1" ht="17.25">
      <c s="73">
        <v>2011007</v>
      </c>
      <c s="73" t="s">
        <v>1045</v>
      </c>
      <c s="295"/>
    </row>
    <row customHeight="1" ht="17.25">
      <c s="73">
        <v>2011008</v>
      </c>
      <c s="73" t="s">
        <v>1046</v>
      </c>
      <c s="295"/>
    </row>
    <row customHeight="1" ht="17.25">
      <c s="73">
        <v>2011009</v>
      </c>
      <c s="73" t="s">
        <v>1047</v>
      </c>
      <c s="295"/>
    </row>
    <row customHeight="1" ht="17.25">
      <c s="73">
        <v>2011010</v>
      </c>
      <c s="73" t="s">
        <v>1048</v>
      </c>
      <c s="295"/>
    </row>
    <row customHeight="1" ht="17.25">
      <c s="73">
        <v>2011011</v>
      </c>
      <c s="73" t="s">
        <v>1049</v>
      </c>
      <c s="295">
        <v>42</v>
      </c>
    </row>
    <row customHeight="1" ht="17.25">
      <c s="73">
        <v>2011012</v>
      </c>
      <c s="73" t="s">
        <v>1050</v>
      </c>
      <c s="295"/>
    </row>
    <row customHeight="1" ht="17.25">
      <c s="73">
        <v>2011050</v>
      </c>
      <c s="73" t="s">
        <v>988</v>
      </c>
      <c s="295"/>
    </row>
    <row customHeight="1" ht="17.25">
      <c s="73">
        <v>2011099</v>
      </c>
      <c s="73" t="s">
        <v>1051</v>
      </c>
      <c s="295">
        <v>6</v>
      </c>
    </row>
    <row customHeight="1" ht="17.25">
      <c s="73">
        <v>20111</v>
      </c>
      <c s="96" t="s">
        <v>1052</v>
      </c>
      <c s="291">
        <f>SUM(C121:C128)</f>
        <v>574</v>
      </c>
    </row>
    <row customHeight="1" ht="17.25">
      <c s="73">
        <v>2011101</v>
      </c>
      <c s="73" t="s">
        <v>979</v>
      </c>
      <c s="295">
        <v>496</v>
      </c>
    </row>
    <row customHeight="1" ht="17.25">
      <c s="73">
        <v>2011102</v>
      </c>
      <c s="73" t="s">
        <v>980</v>
      </c>
      <c s="295"/>
    </row>
    <row customHeight="1" ht="17.25">
      <c s="73">
        <v>2011103</v>
      </c>
      <c s="73" t="s">
        <v>981</v>
      </c>
      <c s="295"/>
    </row>
    <row customHeight="1" ht="17.25">
      <c s="73">
        <v>2011104</v>
      </c>
      <c s="73" t="s">
        <v>1053</v>
      </c>
      <c s="295"/>
    </row>
    <row customHeight="1" ht="17.25">
      <c s="73">
        <v>2011105</v>
      </c>
      <c s="73" t="s">
        <v>1054</v>
      </c>
      <c s="295"/>
    </row>
    <row customHeight="1" ht="17.25">
      <c s="73">
        <v>2011106</v>
      </c>
      <c s="73" t="s">
        <v>1055</v>
      </c>
      <c s="295"/>
    </row>
    <row customHeight="1" ht="17.25">
      <c s="73">
        <v>2011150</v>
      </c>
      <c s="73" t="s">
        <v>988</v>
      </c>
      <c s="295"/>
    </row>
    <row customHeight="1" ht="17.25">
      <c s="73">
        <v>2011199</v>
      </c>
      <c s="73" t="s">
        <v>1056</v>
      </c>
      <c s="295">
        <v>78</v>
      </c>
    </row>
    <row customHeight="1" ht="17.25">
      <c s="73">
        <v>20113</v>
      </c>
      <c s="96" t="s">
        <v>1057</v>
      </c>
      <c s="291">
        <f>SUM(C130:C139)</f>
        <v>134</v>
      </c>
    </row>
    <row customHeight="1" ht="17.25">
      <c s="73">
        <v>2011301</v>
      </c>
      <c s="73" t="s">
        <v>979</v>
      </c>
      <c s="295">
        <v>97</v>
      </c>
    </row>
    <row customHeight="1" ht="17.25">
      <c s="73">
        <v>2011302</v>
      </c>
      <c s="73" t="s">
        <v>980</v>
      </c>
      <c s="295"/>
    </row>
    <row customHeight="1" ht="17.25">
      <c s="73">
        <v>2011303</v>
      </c>
      <c s="73" t="s">
        <v>981</v>
      </c>
      <c s="295"/>
    </row>
    <row customHeight="1" ht="17.25">
      <c s="73">
        <v>2011304</v>
      </c>
      <c s="73" t="s">
        <v>1058</v>
      </c>
      <c s="295"/>
    </row>
    <row customHeight="1" ht="17.25">
      <c s="73">
        <v>2011305</v>
      </c>
      <c s="73" t="s">
        <v>1059</v>
      </c>
      <c s="295"/>
    </row>
    <row customHeight="1" ht="17.25">
      <c s="73">
        <v>2011306</v>
      </c>
      <c s="73" t="s">
        <v>1060</v>
      </c>
      <c s="295"/>
    </row>
    <row customHeight="1" ht="17.25">
      <c s="73">
        <v>2011307</v>
      </c>
      <c s="73" t="s">
        <v>1061</v>
      </c>
      <c s="295"/>
    </row>
    <row customHeight="1" ht="17.25">
      <c s="73">
        <v>2011308</v>
      </c>
      <c s="73" t="s">
        <v>1062</v>
      </c>
      <c s="295">
        <v>32</v>
      </c>
    </row>
    <row customHeight="1" ht="17.25">
      <c s="73">
        <v>2011350</v>
      </c>
      <c s="73" t="s">
        <v>988</v>
      </c>
      <c s="295"/>
    </row>
    <row customHeight="1" ht="17.25">
      <c s="73">
        <v>2011399</v>
      </c>
      <c s="73" t="s">
        <v>1063</v>
      </c>
      <c s="295">
        <v>5</v>
      </c>
    </row>
    <row customHeight="1" ht="17.25">
      <c s="73">
        <v>20114</v>
      </c>
      <c s="96" t="s">
        <v>1064</v>
      </c>
      <c s="291">
        <f>SUM(C141:C151)</f>
        <v>0</v>
      </c>
    </row>
    <row customHeight="1" ht="17.25">
      <c s="73">
        <v>2011401</v>
      </c>
      <c s="73" t="s">
        <v>979</v>
      </c>
      <c s="295"/>
    </row>
    <row customHeight="1" ht="17.25">
      <c s="73">
        <v>2011402</v>
      </c>
      <c s="73" t="s">
        <v>980</v>
      </c>
      <c s="295"/>
    </row>
    <row customHeight="1" ht="17.25">
      <c s="73">
        <v>2011403</v>
      </c>
      <c s="73" t="s">
        <v>981</v>
      </c>
      <c s="295"/>
    </row>
    <row customHeight="1" ht="17.25">
      <c s="73">
        <v>2011404</v>
      </c>
      <c s="73" t="s">
        <v>1065</v>
      </c>
      <c s="295"/>
    </row>
    <row customHeight="1" ht="17.25">
      <c s="73">
        <v>2011405</v>
      </c>
      <c s="73" t="s">
        <v>1066</v>
      </c>
      <c s="295"/>
    </row>
    <row customHeight="1" ht="17.25">
      <c s="73">
        <v>2011406</v>
      </c>
      <c s="73" t="s">
        <v>1067</v>
      </c>
      <c s="295"/>
    </row>
    <row customHeight="1" ht="17.25">
      <c s="73">
        <v>2011407</v>
      </c>
      <c s="73" t="s">
        <v>1068</v>
      </c>
      <c s="295"/>
    </row>
    <row customHeight="1" ht="17.25">
      <c s="73">
        <v>2011408</v>
      </c>
      <c s="73" t="s">
        <v>1069</v>
      </c>
      <c s="295"/>
    </row>
    <row customHeight="1" ht="17.25">
      <c s="73">
        <v>2011409</v>
      </c>
      <c s="73" t="s">
        <v>1070</v>
      </c>
      <c s="295"/>
    </row>
    <row customHeight="1" ht="17.25">
      <c s="73">
        <v>2011450</v>
      </c>
      <c s="73" t="s">
        <v>988</v>
      </c>
      <c s="295"/>
    </row>
    <row customHeight="1" ht="17.25">
      <c s="73">
        <v>2011499</v>
      </c>
      <c s="73" t="s">
        <v>1071</v>
      </c>
      <c s="295"/>
    </row>
    <row customHeight="1" ht="17.25">
      <c s="73">
        <v>20115</v>
      </c>
      <c s="96" t="s">
        <v>1072</v>
      </c>
      <c s="291">
        <f>SUM(C153:C161)</f>
        <v>535</v>
      </c>
    </row>
    <row customHeight="1" ht="17.25">
      <c s="73">
        <v>2011501</v>
      </c>
      <c s="73" t="s">
        <v>979</v>
      </c>
      <c s="295">
        <v>489</v>
      </c>
    </row>
    <row customHeight="1" ht="17.25">
      <c s="73">
        <v>2011502</v>
      </c>
      <c s="73" t="s">
        <v>980</v>
      </c>
      <c s="295"/>
    </row>
    <row customHeight="1" ht="17.25">
      <c s="73">
        <v>2011503</v>
      </c>
      <c s="73" t="s">
        <v>981</v>
      </c>
      <c s="295"/>
    </row>
    <row customHeight="1" ht="17.25">
      <c s="73">
        <v>2011504</v>
      </c>
      <c s="73" t="s">
        <v>1073</v>
      </c>
      <c s="295">
        <v>37</v>
      </c>
    </row>
    <row customHeight="1" ht="17.25">
      <c s="73">
        <v>2011505</v>
      </c>
      <c s="73" t="s">
        <v>1074</v>
      </c>
      <c s="295"/>
    </row>
    <row customHeight="1" ht="17.25">
      <c s="73">
        <v>2011506</v>
      </c>
      <c s="73" t="s">
        <v>1075</v>
      </c>
      <c s="295">
        <v>2</v>
      </c>
    </row>
    <row customHeight="1" ht="17.25">
      <c s="73">
        <v>2011507</v>
      </c>
      <c s="73" t="s">
        <v>1022</v>
      </c>
      <c s="295"/>
    </row>
    <row customHeight="1" ht="17.25">
      <c s="73">
        <v>2011550</v>
      </c>
      <c s="73" t="s">
        <v>988</v>
      </c>
      <c s="295"/>
    </row>
    <row customHeight="1" ht="17.25">
      <c s="73">
        <v>2011599</v>
      </c>
      <c s="73" t="s">
        <v>1076</v>
      </c>
      <c s="295">
        <v>7</v>
      </c>
    </row>
    <row customHeight="1" ht="17.25">
      <c s="73">
        <v>20117</v>
      </c>
      <c s="96" t="s">
        <v>1077</v>
      </c>
      <c s="291">
        <f>SUM(C163:C174)</f>
        <v>176</v>
      </c>
    </row>
    <row customHeight="1" ht="17.25">
      <c s="73">
        <v>2011701</v>
      </c>
      <c s="73" t="s">
        <v>979</v>
      </c>
      <c s="295">
        <v>152</v>
      </c>
    </row>
    <row customHeight="1" ht="17.25">
      <c s="73">
        <v>2011702</v>
      </c>
      <c s="73" t="s">
        <v>980</v>
      </c>
      <c s="295"/>
    </row>
    <row customHeight="1" ht="17.25">
      <c s="73">
        <v>2011703</v>
      </c>
      <c s="73" t="s">
        <v>981</v>
      </c>
      <c s="295"/>
    </row>
    <row customHeight="1" ht="17.25">
      <c s="73">
        <v>2011704</v>
      </c>
      <c s="73" t="s">
        <v>1078</v>
      </c>
      <c s="295"/>
    </row>
    <row customHeight="1" ht="17.25">
      <c s="73">
        <v>2011705</v>
      </c>
      <c s="73" t="s">
        <v>1079</v>
      </c>
      <c s="295"/>
    </row>
    <row customHeight="1" ht="17.25">
      <c s="73">
        <v>2011706</v>
      </c>
      <c s="73" t="s">
        <v>1080</v>
      </c>
      <c s="295">
        <v>24</v>
      </c>
    </row>
    <row customHeight="1" ht="17.25">
      <c s="73">
        <v>2011707</v>
      </c>
      <c s="73" t="s">
        <v>1081</v>
      </c>
      <c s="295"/>
    </row>
    <row customHeight="1" ht="17.25">
      <c s="73">
        <v>2011708</v>
      </c>
      <c s="73" t="s">
        <v>1082</v>
      </c>
      <c s="295"/>
    </row>
    <row customHeight="1" ht="17.25">
      <c s="73">
        <v>2011709</v>
      </c>
      <c s="73" t="s">
        <v>1083</v>
      </c>
      <c s="295"/>
    </row>
    <row customHeight="1" ht="17.25">
      <c s="73">
        <v>2011710</v>
      </c>
      <c s="73" t="s">
        <v>1022</v>
      </c>
      <c s="295"/>
    </row>
    <row customHeight="1" ht="17.25">
      <c s="73">
        <v>2011750</v>
      </c>
      <c s="73" t="s">
        <v>988</v>
      </c>
      <c s="295"/>
    </row>
    <row customHeight="1" ht="17.25">
      <c s="73">
        <v>2011799</v>
      </c>
      <c s="73" t="s">
        <v>1084</v>
      </c>
      <c s="295"/>
    </row>
    <row customHeight="1" ht="17.25">
      <c s="73">
        <v>20123</v>
      </c>
      <c s="96" t="s">
        <v>1085</v>
      </c>
      <c s="291">
        <f>SUM(C176:C181)</f>
        <v>242</v>
      </c>
    </row>
    <row customHeight="1" ht="17.25">
      <c s="73">
        <v>2012301</v>
      </c>
      <c s="73" t="s">
        <v>979</v>
      </c>
      <c s="295">
        <v>237</v>
      </c>
    </row>
    <row customHeight="1" ht="17.25">
      <c s="73">
        <v>2012302</v>
      </c>
      <c s="73" t="s">
        <v>980</v>
      </c>
      <c s="295"/>
    </row>
    <row customHeight="1" ht="17.25">
      <c s="73">
        <v>2012303</v>
      </c>
      <c s="73" t="s">
        <v>981</v>
      </c>
      <c s="295"/>
    </row>
    <row customHeight="1" ht="17.25">
      <c s="73">
        <v>2012304</v>
      </c>
      <c s="73" t="s">
        <v>1086</v>
      </c>
      <c s="295">
        <v>5</v>
      </c>
    </row>
    <row customHeight="1" ht="17.25">
      <c s="73">
        <v>2012350</v>
      </c>
      <c s="73" t="s">
        <v>988</v>
      </c>
      <c s="295"/>
    </row>
    <row customHeight="1" ht="17.25">
      <c s="73">
        <v>2012399</v>
      </c>
      <c s="73" t="s">
        <v>1087</v>
      </c>
      <c s="295"/>
    </row>
    <row customHeight="1" ht="17.25">
      <c s="73">
        <v>20124</v>
      </c>
      <c s="96" t="s">
        <v>1088</v>
      </c>
      <c s="291">
        <f>SUM(C183:C188)</f>
        <v>6</v>
      </c>
    </row>
    <row customHeight="1" ht="17.25">
      <c s="73">
        <v>2012401</v>
      </c>
      <c s="73" t="s">
        <v>979</v>
      </c>
      <c s="295">
        <v>1</v>
      </c>
    </row>
    <row customHeight="1" ht="17.25">
      <c s="73">
        <v>2012402</v>
      </c>
      <c s="73" t="s">
        <v>980</v>
      </c>
      <c s="295"/>
    </row>
    <row customHeight="1" ht="17.25">
      <c s="73">
        <v>2012403</v>
      </c>
      <c s="73" t="s">
        <v>981</v>
      </c>
      <c s="295"/>
    </row>
    <row customHeight="1" ht="17.25">
      <c s="73">
        <v>2012404</v>
      </c>
      <c s="73" t="s">
        <v>1089</v>
      </c>
      <c s="295"/>
    </row>
    <row customHeight="1" ht="17.25">
      <c s="73">
        <v>2012450</v>
      </c>
      <c s="73" t="s">
        <v>988</v>
      </c>
      <c s="295"/>
    </row>
    <row customHeight="1" ht="17.25">
      <c s="73">
        <v>2012499</v>
      </c>
      <c s="73" t="s">
        <v>1090</v>
      </c>
      <c s="295">
        <v>5</v>
      </c>
    </row>
    <row customHeight="1" ht="17.25">
      <c s="73">
        <v>20125</v>
      </c>
      <c s="96" t="s">
        <v>1091</v>
      </c>
      <c s="291">
        <f>SUM(C190:C197)</f>
        <v>10</v>
      </c>
    </row>
    <row customHeight="1" ht="17.25">
      <c s="73">
        <v>2012501</v>
      </c>
      <c s="73" t="s">
        <v>979</v>
      </c>
      <c s="295"/>
    </row>
    <row customHeight="1" ht="17.25">
      <c s="73">
        <v>2012502</v>
      </c>
      <c s="73" t="s">
        <v>980</v>
      </c>
      <c s="295"/>
    </row>
    <row customHeight="1" ht="17.25">
      <c s="73">
        <v>2012503</v>
      </c>
      <c s="73" t="s">
        <v>981</v>
      </c>
      <c s="295"/>
    </row>
    <row customHeight="1" ht="17.25">
      <c s="73">
        <v>2012504</v>
      </c>
      <c s="73" t="s">
        <v>1092</v>
      </c>
      <c s="295"/>
    </row>
    <row customHeight="1" ht="17.25">
      <c s="73">
        <v>2012505</v>
      </c>
      <c s="73" t="s">
        <v>1093</v>
      </c>
      <c s="295"/>
    </row>
    <row customHeight="1" ht="17.25">
      <c s="73">
        <v>2012506</v>
      </c>
      <c s="73" t="s">
        <v>1094</v>
      </c>
      <c s="295"/>
    </row>
    <row customHeight="1" ht="17.25">
      <c s="73">
        <v>2012550</v>
      </c>
      <c s="73" t="s">
        <v>988</v>
      </c>
      <c s="295"/>
    </row>
    <row customHeight="1" ht="17.25">
      <c s="73">
        <v>2012599</v>
      </c>
      <c s="73" t="s">
        <v>1095</v>
      </c>
      <c s="295">
        <v>10</v>
      </c>
    </row>
    <row customHeight="1" ht="17.25">
      <c s="73">
        <v>20126</v>
      </c>
      <c s="96" t="s">
        <v>1096</v>
      </c>
      <c s="291">
        <f>SUM(C199:C203)</f>
        <v>490</v>
      </c>
    </row>
    <row customHeight="1" ht="17.25">
      <c s="73">
        <v>2012601</v>
      </c>
      <c s="73" t="s">
        <v>979</v>
      </c>
      <c s="295">
        <v>73</v>
      </c>
    </row>
    <row customHeight="1" ht="17.25">
      <c s="73">
        <v>2012602</v>
      </c>
      <c s="73" t="s">
        <v>980</v>
      </c>
      <c s="295"/>
    </row>
    <row customHeight="1" ht="17.25">
      <c s="73">
        <v>2012603</v>
      </c>
      <c s="73" t="s">
        <v>981</v>
      </c>
      <c s="295"/>
    </row>
    <row customHeight="1" ht="17.25">
      <c s="73">
        <v>2012604</v>
      </c>
      <c s="73" t="s">
        <v>1097</v>
      </c>
      <c s="295">
        <v>416</v>
      </c>
    </row>
    <row customHeight="1" ht="17.25">
      <c s="73">
        <v>2012699</v>
      </c>
      <c s="73" t="s">
        <v>1098</v>
      </c>
      <c s="295">
        <v>1</v>
      </c>
    </row>
    <row customHeight="1" ht="17.25">
      <c s="73">
        <v>20128</v>
      </c>
      <c s="96" t="s">
        <v>1099</v>
      </c>
      <c s="291">
        <f>SUM(C205:C210)</f>
        <v>90</v>
      </c>
    </row>
    <row customHeight="1" ht="17.25">
      <c s="73">
        <v>2012801</v>
      </c>
      <c s="73" t="s">
        <v>979</v>
      </c>
      <c s="295">
        <v>90</v>
      </c>
    </row>
    <row customHeight="1" ht="17.25">
      <c s="73">
        <v>2012802</v>
      </c>
      <c s="73" t="s">
        <v>980</v>
      </c>
      <c s="295"/>
    </row>
    <row customHeight="1" ht="17.25">
      <c s="73">
        <v>2012803</v>
      </c>
      <c s="73" t="s">
        <v>981</v>
      </c>
      <c s="295"/>
    </row>
    <row customHeight="1" ht="17.25">
      <c s="73">
        <v>2012804</v>
      </c>
      <c s="73" t="s">
        <v>993</v>
      </c>
      <c s="295"/>
    </row>
    <row customHeight="1" ht="17.25">
      <c s="73">
        <v>2012850</v>
      </c>
      <c s="73" t="s">
        <v>988</v>
      </c>
      <c s="295"/>
    </row>
    <row customHeight="1" ht="17.25">
      <c s="73">
        <v>2012899</v>
      </c>
      <c s="73" t="s">
        <v>1100</v>
      </c>
      <c s="295"/>
    </row>
    <row customHeight="1" ht="17.25">
      <c s="73">
        <v>20129</v>
      </c>
      <c s="96" t="s">
        <v>1101</v>
      </c>
      <c s="291">
        <f>SUM(C212:C218)</f>
        <v>311</v>
      </c>
    </row>
    <row customHeight="1" ht="17.25">
      <c s="73">
        <v>2012901</v>
      </c>
      <c s="73" t="s">
        <v>979</v>
      </c>
      <c s="295">
        <v>265</v>
      </c>
    </row>
    <row customHeight="1" ht="17.25">
      <c s="73">
        <v>2012902</v>
      </c>
      <c s="73" t="s">
        <v>980</v>
      </c>
      <c s="295">
        <v>33</v>
      </c>
    </row>
    <row customHeight="1" ht="17.25">
      <c s="73">
        <v>2012903</v>
      </c>
      <c s="73" t="s">
        <v>981</v>
      </c>
      <c s="295"/>
    </row>
    <row customHeight="1" ht="17.25">
      <c s="73">
        <v>2012904</v>
      </c>
      <c s="73" t="s">
        <v>1102</v>
      </c>
      <c s="295"/>
    </row>
    <row customHeight="1" ht="17.25">
      <c s="73">
        <v>2012905</v>
      </c>
      <c s="73" t="s">
        <v>1103</v>
      </c>
      <c s="295"/>
    </row>
    <row customHeight="1" ht="17.25">
      <c s="73">
        <v>2012950</v>
      </c>
      <c s="73" t="s">
        <v>988</v>
      </c>
      <c s="295"/>
    </row>
    <row customHeight="1" ht="17.25">
      <c s="73">
        <v>2012999</v>
      </c>
      <c s="73" t="s">
        <v>1104</v>
      </c>
      <c s="295">
        <v>13</v>
      </c>
    </row>
    <row customHeight="1" ht="17.25">
      <c s="73">
        <v>20131</v>
      </c>
      <c s="96" t="s">
        <v>1105</v>
      </c>
      <c s="291">
        <f>SUM(C220:C225)</f>
        <v>1032</v>
      </c>
    </row>
    <row customHeight="1" ht="17.25">
      <c s="73">
        <v>2013101</v>
      </c>
      <c s="73" t="s">
        <v>979</v>
      </c>
      <c s="295">
        <v>897</v>
      </c>
    </row>
    <row customHeight="1" ht="17.25">
      <c s="73">
        <v>2013102</v>
      </c>
      <c s="73" t="s">
        <v>980</v>
      </c>
      <c s="295"/>
    </row>
    <row customHeight="1" ht="17.25">
      <c s="73">
        <v>2013103</v>
      </c>
      <c s="73" t="s">
        <v>981</v>
      </c>
      <c s="295"/>
    </row>
    <row customHeight="1" ht="17.25">
      <c s="73">
        <v>2013105</v>
      </c>
      <c s="73" t="s">
        <v>1106</v>
      </c>
      <c s="295"/>
    </row>
    <row customHeight="1" ht="17.25">
      <c s="73">
        <v>2013150</v>
      </c>
      <c s="73" t="s">
        <v>988</v>
      </c>
      <c s="295"/>
    </row>
    <row customHeight="1" ht="17.25">
      <c s="73">
        <v>2013199</v>
      </c>
      <c s="73" t="s">
        <v>1107</v>
      </c>
      <c s="295">
        <v>135</v>
      </c>
    </row>
    <row customHeight="1" ht="17.25">
      <c s="73">
        <v>20132</v>
      </c>
      <c s="96" t="s">
        <v>1108</v>
      </c>
      <c s="291">
        <f>SUM(C227:C231)</f>
        <v>754</v>
      </c>
    </row>
    <row customHeight="1" ht="17.25">
      <c s="73">
        <v>2013201</v>
      </c>
      <c s="73" t="s">
        <v>979</v>
      </c>
      <c s="295">
        <v>681</v>
      </c>
    </row>
    <row customHeight="1" ht="17.25">
      <c s="73">
        <v>2013202</v>
      </c>
      <c s="73" t="s">
        <v>980</v>
      </c>
      <c s="295">
        <v>5</v>
      </c>
    </row>
    <row customHeight="1" ht="17.25">
      <c s="73">
        <v>2013203</v>
      </c>
      <c s="73" t="s">
        <v>981</v>
      </c>
      <c s="295"/>
    </row>
    <row customHeight="1" ht="17.25">
      <c s="73">
        <v>2013250</v>
      </c>
      <c s="73" t="s">
        <v>988</v>
      </c>
      <c s="295"/>
    </row>
    <row customHeight="1" ht="17.25">
      <c s="73">
        <v>2013299</v>
      </c>
      <c s="73" t="s">
        <v>1109</v>
      </c>
      <c s="295">
        <v>68</v>
      </c>
    </row>
    <row customHeight="1" ht="17.25">
      <c s="73">
        <v>20133</v>
      </c>
      <c s="96" t="s">
        <v>1110</v>
      </c>
      <c s="291">
        <f>SUM(C233:C237)</f>
        <v>556</v>
      </c>
    </row>
    <row customHeight="1" ht="17.25">
      <c s="73">
        <v>2013301</v>
      </c>
      <c s="73" t="s">
        <v>979</v>
      </c>
      <c s="295">
        <v>352</v>
      </c>
    </row>
    <row customHeight="1" ht="17.25">
      <c s="73">
        <v>2013302</v>
      </c>
      <c s="73" t="s">
        <v>980</v>
      </c>
      <c s="295">
        <v>11</v>
      </c>
    </row>
    <row customHeight="1" ht="17.25">
      <c s="73">
        <v>2013303</v>
      </c>
      <c s="73" t="s">
        <v>981</v>
      </c>
      <c s="295"/>
    </row>
    <row customHeight="1" ht="17.25">
      <c s="73">
        <v>2013350</v>
      </c>
      <c s="73" t="s">
        <v>988</v>
      </c>
      <c s="295"/>
    </row>
    <row customHeight="1" ht="17.25">
      <c s="73">
        <v>2013399</v>
      </c>
      <c s="73" t="s">
        <v>1111</v>
      </c>
      <c s="295">
        <v>193</v>
      </c>
    </row>
    <row customHeight="1" ht="17.25">
      <c s="73">
        <v>20134</v>
      </c>
      <c s="96" t="s">
        <v>1112</v>
      </c>
      <c s="291">
        <f>SUM(C239:C243)</f>
        <v>123</v>
      </c>
    </row>
    <row customHeight="1" ht="17.25">
      <c s="73">
        <v>2013401</v>
      </c>
      <c s="73" t="s">
        <v>979</v>
      </c>
      <c s="295">
        <v>123</v>
      </c>
    </row>
    <row customHeight="1" ht="17.25">
      <c s="73">
        <v>2013402</v>
      </c>
      <c s="73" t="s">
        <v>980</v>
      </c>
      <c s="295"/>
    </row>
    <row customHeight="1" ht="17.25">
      <c s="73">
        <v>2013403</v>
      </c>
      <c s="73" t="s">
        <v>981</v>
      </c>
      <c s="295"/>
    </row>
    <row customHeight="1" ht="17.25">
      <c s="73">
        <v>2013450</v>
      </c>
      <c s="73" t="s">
        <v>988</v>
      </c>
      <c s="295"/>
    </row>
    <row customHeight="1" ht="17.25">
      <c s="73">
        <v>2013499</v>
      </c>
      <c s="73" t="s">
        <v>1113</v>
      </c>
      <c s="295"/>
    </row>
    <row customHeight="1" ht="17.25">
      <c s="73">
        <v>20135</v>
      </c>
      <c s="96" t="s">
        <v>1114</v>
      </c>
      <c s="291">
        <f>SUM(C245:C249)</f>
        <v>0</v>
      </c>
    </row>
    <row customHeight="1" ht="17.25">
      <c s="73">
        <v>2013501</v>
      </c>
      <c s="73" t="s">
        <v>979</v>
      </c>
      <c s="295"/>
    </row>
    <row customHeight="1" ht="17.25">
      <c s="73">
        <v>2013502</v>
      </c>
      <c s="73" t="s">
        <v>980</v>
      </c>
      <c s="295"/>
    </row>
    <row customHeight="1" ht="17.25">
      <c s="73">
        <v>2013503</v>
      </c>
      <c s="73" t="s">
        <v>981</v>
      </c>
      <c s="295"/>
    </row>
    <row customHeight="1" ht="17.25">
      <c s="73">
        <v>2013550</v>
      </c>
      <c s="73" t="s">
        <v>988</v>
      </c>
      <c s="295"/>
    </row>
    <row customHeight="1" ht="17.25">
      <c s="73">
        <v>2013599</v>
      </c>
      <c s="73" t="s">
        <v>1115</v>
      </c>
      <c s="295"/>
    </row>
    <row customHeight="1" ht="17.25">
      <c s="73">
        <v>20136</v>
      </c>
      <c s="96" t="s">
        <v>1116</v>
      </c>
      <c s="291">
        <f>SUM(C251:C255)</f>
        <v>2906</v>
      </c>
    </row>
    <row customHeight="1" ht="17.25">
      <c s="73">
        <v>2013601</v>
      </c>
      <c s="73" t="s">
        <v>979</v>
      </c>
      <c s="295">
        <v>788</v>
      </c>
    </row>
    <row customHeight="1" ht="17.25">
      <c s="73">
        <v>2013602</v>
      </c>
      <c s="73" t="s">
        <v>980</v>
      </c>
      <c s="295">
        <v>3</v>
      </c>
    </row>
    <row customHeight="1" ht="17.25">
      <c s="73">
        <v>2013603</v>
      </c>
      <c s="73" t="s">
        <v>981</v>
      </c>
      <c s="295"/>
    </row>
    <row customHeight="1" ht="17.25">
      <c s="73">
        <v>2013650</v>
      </c>
      <c s="73" t="s">
        <v>988</v>
      </c>
      <c s="295"/>
    </row>
    <row customHeight="1" ht="17.25">
      <c s="73">
        <v>2013699</v>
      </c>
      <c s="73" t="s">
        <v>1117</v>
      </c>
      <c s="295">
        <v>2115</v>
      </c>
    </row>
    <row customHeight="1" ht="17.25">
      <c s="73">
        <v>20199</v>
      </c>
      <c s="96" t="s">
        <v>1118</v>
      </c>
      <c s="291">
        <f>SUM(C257:C258)</f>
        <v>655</v>
      </c>
    </row>
    <row customHeight="1" ht="17.25">
      <c s="73">
        <v>2019901</v>
      </c>
      <c s="73" t="s">
        <v>1119</v>
      </c>
      <c s="295">
        <v>7</v>
      </c>
    </row>
    <row customHeight="1" ht="17.25">
      <c s="73">
        <v>2019999</v>
      </c>
      <c s="73" t="s">
        <v>1120</v>
      </c>
      <c s="295">
        <v>648</v>
      </c>
    </row>
    <row customHeight="1" ht="17.25">
      <c s="73">
        <v>202</v>
      </c>
      <c s="96" t="s">
        <v>1121</v>
      </c>
      <c s="291">
        <f>SUM(C260,C267,C270,C277,C283,C287,C289,C294)</f>
        <v>0</v>
      </c>
    </row>
    <row customHeight="1" ht="17.25">
      <c s="73">
        <v>20201</v>
      </c>
      <c s="96" t="s">
        <v>1122</v>
      </c>
      <c s="291">
        <f>SUM(C261:C266)</f>
        <v>0</v>
      </c>
    </row>
    <row customHeight="1" ht="17.25">
      <c s="73">
        <v>2020101</v>
      </c>
      <c s="73" t="s">
        <v>979</v>
      </c>
      <c s="295"/>
    </row>
    <row customHeight="1" ht="17.25">
      <c s="73">
        <v>2020102</v>
      </c>
      <c s="73" t="s">
        <v>980</v>
      </c>
      <c s="295"/>
    </row>
    <row customHeight="1" ht="17.25">
      <c s="73">
        <v>2020103</v>
      </c>
      <c s="73" t="s">
        <v>981</v>
      </c>
      <c s="295"/>
    </row>
    <row customHeight="1" ht="17.25">
      <c s="73">
        <v>2020104</v>
      </c>
      <c s="73" t="s">
        <v>1106</v>
      </c>
      <c s="295"/>
    </row>
    <row customHeight="1" ht="17.25">
      <c s="73">
        <v>2020150</v>
      </c>
      <c s="73" t="s">
        <v>988</v>
      </c>
      <c s="295"/>
    </row>
    <row customHeight="1" ht="17.25">
      <c s="73">
        <v>2020199</v>
      </c>
      <c s="73" t="s">
        <v>1123</v>
      </c>
      <c s="295"/>
    </row>
    <row customHeight="1" ht="17.25">
      <c s="73">
        <v>20202</v>
      </c>
      <c s="96" t="s">
        <v>1124</v>
      </c>
      <c s="291">
        <f>SUM(C268:C269)</f>
        <v>0</v>
      </c>
    </row>
    <row customHeight="1" ht="17.25">
      <c s="73">
        <v>2020201</v>
      </c>
      <c s="73" t="s">
        <v>1125</v>
      </c>
      <c s="295"/>
    </row>
    <row customHeight="1" ht="17.25">
      <c s="73">
        <v>2020202</v>
      </c>
      <c s="73" t="s">
        <v>1126</v>
      </c>
      <c s="295"/>
    </row>
    <row customHeight="1" ht="17.25">
      <c s="73">
        <v>20203</v>
      </c>
      <c s="96" t="s">
        <v>1127</v>
      </c>
      <c s="291">
        <f>SUM(C271:C276)</f>
        <v>0</v>
      </c>
    </row>
    <row customHeight="1" ht="17.25">
      <c s="73">
        <v>2020301</v>
      </c>
      <c s="73" t="s">
        <v>1128</v>
      </c>
      <c s="295"/>
    </row>
    <row customHeight="1" ht="17.25">
      <c s="73">
        <v>2020302</v>
      </c>
      <c s="73" t="s">
        <v>1129</v>
      </c>
      <c s="295"/>
    </row>
    <row customHeight="1" ht="17.25">
      <c s="73">
        <v>2020303</v>
      </c>
      <c s="73" t="s">
        <v>1130</v>
      </c>
      <c s="295"/>
    </row>
    <row customHeight="1" ht="17.25">
      <c s="73">
        <v>2020304</v>
      </c>
      <c s="73" t="s">
        <v>1131</v>
      </c>
      <c s="295"/>
    </row>
    <row customHeight="1" ht="17.25">
      <c s="73">
        <v>2020305</v>
      </c>
      <c s="73" t="s">
        <v>1132</v>
      </c>
      <c s="295"/>
    </row>
    <row customHeight="1" ht="17.25">
      <c s="73">
        <v>2020399</v>
      </c>
      <c s="73" t="s">
        <v>1133</v>
      </c>
      <c s="295"/>
    </row>
    <row customHeight="1" ht="17.25">
      <c s="73">
        <v>20204</v>
      </c>
      <c s="96" t="s">
        <v>1134</v>
      </c>
      <c s="291">
        <f>SUM(C278:C282)</f>
        <v>0</v>
      </c>
    </row>
    <row customHeight="1" ht="17.25">
      <c s="73">
        <v>2020401</v>
      </c>
      <c s="73" t="s">
        <v>1135</v>
      </c>
      <c s="295"/>
    </row>
    <row customHeight="1" ht="17.25">
      <c s="73">
        <v>2020402</v>
      </c>
      <c s="73" t="s">
        <v>1136</v>
      </c>
      <c s="295"/>
    </row>
    <row customHeight="1" ht="17.25">
      <c s="73">
        <v>2020403</v>
      </c>
      <c s="73" t="s">
        <v>1137</v>
      </c>
      <c s="295"/>
    </row>
    <row customHeight="1" ht="17.25">
      <c s="73">
        <v>2020404</v>
      </c>
      <c s="73" t="s">
        <v>1138</v>
      </c>
      <c s="295"/>
    </row>
    <row customHeight="1" ht="17.25">
      <c s="73">
        <v>2020499</v>
      </c>
      <c s="73" t="s">
        <v>1139</v>
      </c>
      <c s="295"/>
    </row>
    <row customHeight="1" ht="17.25">
      <c s="73">
        <v>20205</v>
      </c>
      <c s="96" t="s">
        <v>1140</v>
      </c>
      <c s="291">
        <f>SUM(C284:C286)</f>
        <v>0</v>
      </c>
    </row>
    <row customHeight="1" ht="17.25">
      <c s="73">
        <v>2020503</v>
      </c>
      <c s="73" t="s">
        <v>1141</v>
      </c>
      <c s="295"/>
    </row>
    <row customHeight="1" ht="17.25">
      <c s="73">
        <v>2020504</v>
      </c>
      <c s="73" t="s">
        <v>1142</v>
      </c>
      <c s="295"/>
    </row>
    <row customHeight="1" ht="17.25">
      <c s="73">
        <v>2020599</v>
      </c>
      <c s="73" t="s">
        <v>1143</v>
      </c>
      <c s="295"/>
    </row>
    <row customHeight="1" ht="17.25">
      <c s="73">
        <v>20206</v>
      </c>
      <c s="96" t="s">
        <v>1144</v>
      </c>
      <c s="291">
        <f>C288</f>
        <v>0</v>
      </c>
    </row>
    <row customHeight="1" ht="17.25">
      <c s="73">
        <v>2020601</v>
      </c>
      <c s="73" t="s">
        <v>1145</v>
      </c>
      <c s="295"/>
    </row>
    <row customHeight="1" ht="17.25">
      <c s="73">
        <v>20207</v>
      </c>
      <c s="96" t="s">
        <v>1146</v>
      </c>
      <c s="291">
        <f>SUM(C290:C293)</f>
        <v>0</v>
      </c>
    </row>
    <row customHeight="1" ht="17.25">
      <c s="73">
        <v>2020701</v>
      </c>
      <c s="73" t="s">
        <v>1147</v>
      </c>
      <c s="295"/>
    </row>
    <row customHeight="1" ht="17.25">
      <c s="73">
        <v>2020702</v>
      </c>
      <c s="73" t="s">
        <v>1148</v>
      </c>
      <c s="295"/>
    </row>
    <row customHeight="1" ht="17.25">
      <c s="73">
        <v>2020703</v>
      </c>
      <c s="73" t="s">
        <v>1149</v>
      </c>
      <c s="295"/>
    </row>
    <row customHeight="1" ht="17.25">
      <c s="73">
        <v>2020799</v>
      </c>
      <c s="73" t="s">
        <v>1150</v>
      </c>
      <c s="295"/>
    </row>
    <row customHeight="1" ht="17.25">
      <c s="73">
        <v>20299</v>
      </c>
      <c s="96" t="s">
        <v>1151</v>
      </c>
      <c s="291">
        <f>C295</f>
        <v>0</v>
      </c>
    </row>
    <row customHeight="1" ht="17.25">
      <c s="73">
        <v>2029901</v>
      </c>
      <c s="73" t="s">
        <v>1152</v>
      </c>
      <c s="295"/>
    </row>
    <row customHeight="1" ht="17.25">
      <c s="73">
        <v>203</v>
      </c>
      <c s="96" t="s">
        <v>1153</v>
      </c>
      <c s="291">
        <f>SUM(C297,C299,C301,C303,C312)</f>
        <v>659</v>
      </c>
    </row>
    <row customHeight="1" ht="17.25">
      <c s="73">
        <v>20301</v>
      </c>
      <c s="96" t="s">
        <v>1154</v>
      </c>
      <c s="291">
        <f>C298</f>
        <v>0</v>
      </c>
    </row>
    <row customHeight="1" ht="17.25">
      <c s="73">
        <v>2030101</v>
      </c>
      <c s="73" t="s">
        <v>1155</v>
      </c>
      <c s="295"/>
    </row>
    <row customHeight="1" ht="17.25">
      <c s="73">
        <v>20304</v>
      </c>
      <c s="96" t="s">
        <v>1156</v>
      </c>
      <c s="291">
        <f>C300</f>
        <v>0</v>
      </c>
    </row>
    <row customHeight="1" ht="17.25">
      <c s="73">
        <v>2030401</v>
      </c>
      <c s="73" t="s">
        <v>1157</v>
      </c>
      <c s="295"/>
    </row>
    <row customHeight="1" ht="17.25">
      <c s="73">
        <v>20305</v>
      </c>
      <c s="96" t="s">
        <v>1158</v>
      </c>
      <c s="291">
        <f>C302</f>
        <v>0</v>
      </c>
    </row>
    <row customHeight="1" ht="17.25">
      <c s="73">
        <v>2030501</v>
      </c>
      <c s="73" t="s">
        <v>1159</v>
      </c>
      <c s="295"/>
    </row>
    <row customHeight="1" ht="17.25">
      <c s="73">
        <v>20306</v>
      </c>
      <c s="96" t="s">
        <v>1160</v>
      </c>
      <c s="291">
        <f>SUM(C304:C311)</f>
        <v>654</v>
      </c>
    </row>
    <row customHeight="1" ht="17.25">
      <c s="73">
        <v>2030601</v>
      </c>
      <c s="73" t="s">
        <v>1161</v>
      </c>
      <c s="295"/>
    </row>
    <row customHeight="1" ht="17.25">
      <c s="73">
        <v>2030602</v>
      </c>
      <c s="73" t="s">
        <v>1162</v>
      </c>
      <c s="295"/>
    </row>
    <row customHeight="1" ht="17.25">
      <c s="73">
        <v>2030603</v>
      </c>
      <c s="73" t="s">
        <v>1163</v>
      </c>
      <c s="295">
        <v>91</v>
      </c>
    </row>
    <row customHeight="1" ht="17.25">
      <c s="73">
        <v>2030604</v>
      </c>
      <c s="73" t="s">
        <v>1164</v>
      </c>
      <c s="295"/>
    </row>
    <row customHeight="1" ht="17.25">
      <c s="73">
        <v>2030605</v>
      </c>
      <c s="73" t="s">
        <v>1165</v>
      </c>
      <c s="295"/>
    </row>
    <row customHeight="1" ht="17.25">
      <c s="73">
        <v>2030606</v>
      </c>
      <c s="73" t="s">
        <v>1166</v>
      </c>
      <c s="295">
        <v>72</v>
      </c>
    </row>
    <row customHeight="1" ht="17.25">
      <c s="73">
        <v>2030607</v>
      </c>
      <c s="73" t="s">
        <v>1167</v>
      </c>
      <c s="295">
        <v>491</v>
      </c>
    </row>
    <row customHeight="1" ht="17.25">
      <c s="73" t="s">
        <v>1168</v>
      </c>
      <c s="73" t="s">
        <v>1169</v>
      </c>
      <c s="295"/>
    </row>
    <row customHeight="1" ht="17.25">
      <c s="73">
        <v>20399</v>
      </c>
      <c s="96" t="s">
        <v>1170</v>
      </c>
      <c s="291">
        <f>C313</f>
        <v>5</v>
      </c>
    </row>
    <row customHeight="1" ht="17.25">
      <c s="73">
        <v>2039901</v>
      </c>
      <c s="73" t="s">
        <v>1171</v>
      </c>
      <c s="295">
        <v>5</v>
      </c>
    </row>
    <row customHeight="1" ht="17.25">
      <c s="73">
        <v>204</v>
      </c>
      <c s="96" t="s">
        <v>1172</v>
      </c>
      <c s="291">
        <f>SUM(C315,C325,C347,C354,C366,C375,C389,C398,C407,C415,C423,C432)</f>
        <v>10423</v>
      </c>
    </row>
    <row customHeight="1" ht="17.25">
      <c s="73">
        <v>20401</v>
      </c>
      <c s="96" t="s">
        <v>1173</v>
      </c>
      <c s="291">
        <f>SUM(C316:C324)</f>
        <v>786</v>
      </c>
    </row>
    <row customHeight="1" ht="17.25">
      <c s="73">
        <v>2040101</v>
      </c>
      <c s="73" t="s">
        <v>1174</v>
      </c>
      <c s="295">
        <v>49</v>
      </c>
    </row>
    <row customHeight="1" ht="17.25">
      <c s="73">
        <v>2040102</v>
      </c>
      <c s="73" t="s">
        <v>1175</v>
      </c>
      <c s="295"/>
    </row>
    <row customHeight="1" ht="17.25">
      <c s="73">
        <v>2040103</v>
      </c>
      <c s="73" t="s">
        <v>1176</v>
      </c>
      <c s="295">
        <v>737</v>
      </c>
    </row>
    <row customHeight="1" ht="17.25">
      <c s="73">
        <v>2040104</v>
      </c>
      <c s="73" t="s">
        <v>1177</v>
      </c>
      <c s="295"/>
    </row>
    <row customHeight="1" ht="17.25">
      <c s="73">
        <v>2040105</v>
      </c>
      <c s="73" t="s">
        <v>1178</v>
      </c>
      <c s="295"/>
    </row>
    <row customHeight="1" ht="17.25">
      <c s="73">
        <v>2040106</v>
      </c>
      <c s="73" t="s">
        <v>1179</v>
      </c>
      <c s="295"/>
    </row>
    <row customHeight="1" ht="17.25">
      <c s="73">
        <v>2040107</v>
      </c>
      <c s="73" t="s">
        <v>1180</v>
      </c>
      <c s="295"/>
    </row>
    <row customHeight="1" ht="17.25">
      <c s="73">
        <v>2040108</v>
      </c>
      <c s="73" t="s">
        <v>1181</v>
      </c>
      <c s="295"/>
    </row>
    <row customHeight="1" ht="17.25">
      <c s="73">
        <v>2040199</v>
      </c>
      <c s="73" t="s">
        <v>1182</v>
      </c>
      <c s="295"/>
    </row>
    <row customHeight="1" ht="17.25">
      <c s="73">
        <v>20402</v>
      </c>
      <c s="96" t="s">
        <v>1183</v>
      </c>
      <c s="291">
        <f>SUM(C326:C346)</f>
        <v>5770</v>
      </c>
    </row>
    <row customHeight="1" ht="17.25">
      <c s="73">
        <v>2040201</v>
      </c>
      <c s="73" t="s">
        <v>979</v>
      </c>
      <c s="295">
        <v>4354</v>
      </c>
    </row>
    <row customHeight="1" ht="17.25">
      <c s="73">
        <v>2040202</v>
      </c>
      <c s="73" t="s">
        <v>980</v>
      </c>
      <c s="295">
        <v>704</v>
      </c>
    </row>
    <row customHeight="1" ht="17.25">
      <c s="73">
        <v>2040203</v>
      </c>
      <c s="73" t="s">
        <v>981</v>
      </c>
      <c s="295"/>
    </row>
    <row customHeight="1" ht="17.25">
      <c s="73">
        <v>2040204</v>
      </c>
      <c s="73" t="s">
        <v>1184</v>
      </c>
      <c s="295"/>
    </row>
    <row customHeight="1" ht="17.25">
      <c s="73">
        <v>2040205</v>
      </c>
      <c s="73" t="s">
        <v>1185</v>
      </c>
      <c s="295">
        <v>5</v>
      </c>
    </row>
    <row customHeight="1" ht="17.25">
      <c s="73">
        <v>2040206</v>
      </c>
      <c s="73" t="s">
        <v>1186</v>
      </c>
      <c s="295"/>
    </row>
    <row customHeight="1" ht="17.25">
      <c s="73">
        <v>2040207</v>
      </c>
      <c s="73" t="s">
        <v>1187</v>
      </c>
      <c s="295">
        <v>22</v>
      </c>
    </row>
    <row customHeight="1" ht="17.25">
      <c s="73">
        <v>2040208</v>
      </c>
      <c s="73" t="s">
        <v>1188</v>
      </c>
      <c s="295">
        <v>43</v>
      </c>
    </row>
    <row customHeight="1" ht="17.25">
      <c s="73">
        <v>2040209</v>
      </c>
      <c s="73" t="s">
        <v>1189</v>
      </c>
      <c s="295">
        <v>28</v>
      </c>
    </row>
    <row customHeight="1" ht="17.25">
      <c s="73">
        <v>2040210</v>
      </c>
      <c s="73" t="s">
        <v>1190</v>
      </c>
      <c s="295">
        <v>27</v>
      </c>
    </row>
    <row customHeight="1" ht="17.25">
      <c s="73">
        <v>2040211</v>
      </c>
      <c s="73" t="s">
        <v>1191</v>
      </c>
      <c s="295">
        <v>18</v>
      </c>
    </row>
    <row customHeight="1" ht="17.25">
      <c s="73">
        <v>2040212</v>
      </c>
      <c s="73" t="s">
        <v>1192</v>
      </c>
      <c s="295">
        <v>237</v>
      </c>
    </row>
    <row customHeight="1" ht="17.25">
      <c s="73">
        <v>2040213</v>
      </c>
      <c s="73" t="s">
        <v>1193</v>
      </c>
      <c s="295"/>
    </row>
    <row customHeight="1" ht="17.25">
      <c s="73">
        <v>2040214</v>
      </c>
      <c s="73" t="s">
        <v>1194</v>
      </c>
      <c s="295"/>
    </row>
    <row customHeight="1" ht="17.25">
      <c s="73">
        <v>2040215</v>
      </c>
      <c s="73" t="s">
        <v>1195</v>
      </c>
      <c s="295">
        <v>42</v>
      </c>
    </row>
    <row customHeight="1" ht="17.25">
      <c s="73">
        <v>2040216</v>
      </c>
      <c s="73" t="s">
        <v>1196</v>
      </c>
      <c s="295"/>
    </row>
    <row customHeight="1" ht="17.25">
      <c s="73">
        <v>2040217</v>
      </c>
      <c s="73" t="s">
        <v>1197</v>
      </c>
      <c s="295">
        <v>75</v>
      </c>
    </row>
    <row customHeight="1" ht="17.25">
      <c s="73">
        <v>2040218</v>
      </c>
      <c s="73" t="s">
        <v>1198</v>
      </c>
      <c s="295"/>
    </row>
    <row customHeight="1" ht="17.25">
      <c s="73">
        <v>2040219</v>
      </c>
      <c s="73" t="s">
        <v>1022</v>
      </c>
      <c s="295"/>
    </row>
    <row customHeight="1" ht="17.25">
      <c s="73">
        <v>2040250</v>
      </c>
      <c s="73" t="s">
        <v>988</v>
      </c>
      <c s="295"/>
    </row>
    <row customHeight="1" ht="17.25">
      <c s="73">
        <v>2040299</v>
      </c>
      <c s="73" t="s">
        <v>1199</v>
      </c>
      <c s="295">
        <v>215</v>
      </c>
    </row>
    <row customHeight="1" ht="17.25">
      <c s="73">
        <v>20403</v>
      </c>
      <c s="96" t="s">
        <v>1200</v>
      </c>
      <c s="291">
        <f>SUM(C348:C353)</f>
        <v>0</v>
      </c>
    </row>
    <row customHeight="1" ht="17.25">
      <c s="73">
        <v>2040301</v>
      </c>
      <c s="73" t="s">
        <v>979</v>
      </c>
      <c s="295"/>
    </row>
    <row customHeight="1" ht="17.25">
      <c s="73">
        <v>2040302</v>
      </c>
      <c s="73" t="s">
        <v>980</v>
      </c>
      <c s="295"/>
    </row>
    <row customHeight="1" ht="17.25">
      <c s="73">
        <v>2040303</v>
      </c>
      <c s="73" t="s">
        <v>981</v>
      </c>
      <c s="295"/>
    </row>
    <row customHeight="1" ht="17.25">
      <c s="73">
        <v>2040304</v>
      </c>
      <c s="73" t="s">
        <v>1201</v>
      </c>
      <c s="295"/>
    </row>
    <row customHeight="1" ht="17.25">
      <c s="73">
        <v>2040350</v>
      </c>
      <c s="73" t="s">
        <v>988</v>
      </c>
      <c s="295"/>
    </row>
    <row customHeight="1" ht="17.25">
      <c s="73">
        <v>2040399</v>
      </c>
      <c s="73" t="s">
        <v>1202</v>
      </c>
      <c s="295"/>
    </row>
    <row customHeight="1" ht="17.25">
      <c s="73">
        <v>20404</v>
      </c>
      <c s="96" t="s">
        <v>1203</v>
      </c>
      <c s="291">
        <f>SUM(C355:C365)</f>
        <v>957</v>
      </c>
    </row>
    <row customHeight="1" ht="17.25">
      <c s="73">
        <v>2040401</v>
      </c>
      <c s="73" t="s">
        <v>979</v>
      </c>
      <c s="295">
        <v>644</v>
      </c>
    </row>
    <row customHeight="1" ht="17.25">
      <c s="73">
        <v>2040402</v>
      </c>
      <c s="73" t="s">
        <v>980</v>
      </c>
      <c s="295">
        <v>103</v>
      </c>
    </row>
    <row customHeight="1" ht="17.25">
      <c s="73">
        <v>2040403</v>
      </c>
      <c s="73" t="s">
        <v>981</v>
      </c>
      <c s="295"/>
    </row>
    <row customHeight="1" ht="17.25">
      <c s="73">
        <v>2040404</v>
      </c>
      <c s="73" t="s">
        <v>1204</v>
      </c>
      <c s="295"/>
    </row>
    <row customHeight="1" ht="17.25">
      <c s="73">
        <v>2040405</v>
      </c>
      <c s="73" t="s">
        <v>1205</v>
      </c>
      <c s="295"/>
    </row>
    <row customHeight="1" ht="17.25">
      <c s="73">
        <v>2040406</v>
      </c>
      <c s="73" t="s">
        <v>1206</v>
      </c>
      <c s="295"/>
    </row>
    <row customHeight="1" ht="17.25">
      <c s="73">
        <v>2040407</v>
      </c>
      <c s="73" t="s">
        <v>1207</v>
      </c>
      <c s="295"/>
    </row>
    <row customHeight="1" ht="17.25">
      <c s="73">
        <v>2040408</v>
      </c>
      <c s="73" t="s">
        <v>1208</v>
      </c>
      <c s="295"/>
    </row>
    <row customHeight="1" ht="17.25">
      <c s="73">
        <v>2040409</v>
      </c>
      <c s="73" t="s">
        <v>1209</v>
      </c>
      <c s="295">
        <v>210</v>
      </c>
    </row>
    <row customHeight="1" ht="17.25">
      <c s="73">
        <v>2040450</v>
      </c>
      <c s="73" t="s">
        <v>988</v>
      </c>
      <c s="295"/>
    </row>
    <row customHeight="1" ht="17.25">
      <c s="73">
        <v>2040499</v>
      </c>
      <c s="73" t="s">
        <v>1210</v>
      </c>
      <c s="295"/>
    </row>
    <row customHeight="1" ht="17.25">
      <c s="73">
        <v>20405</v>
      </c>
      <c s="96" t="s">
        <v>1211</v>
      </c>
      <c s="291">
        <f>SUM(C367:C374)</f>
        <v>1608</v>
      </c>
    </row>
    <row customHeight="1" ht="17.25">
      <c s="73">
        <v>2040501</v>
      </c>
      <c s="73" t="s">
        <v>979</v>
      </c>
      <c s="295">
        <v>931</v>
      </c>
    </row>
    <row customHeight="1" ht="17.25">
      <c s="73">
        <v>2040502</v>
      </c>
      <c s="73" t="s">
        <v>980</v>
      </c>
      <c s="295">
        <v>373</v>
      </c>
    </row>
    <row customHeight="1" ht="17.25">
      <c s="73">
        <v>2040503</v>
      </c>
      <c s="73" t="s">
        <v>981</v>
      </c>
      <c s="295"/>
    </row>
    <row customHeight="1" ht="17.25">
      <c s="73">
        <v>2040504</v>
      </c>
      <c s="73" t="s">
        <v>1212</v>
      </c>
      <c s="295"/>
    </row>
    <row customHeight="1" ht="17.25">
      <c s="73">
        <v>2040505</v>
      </c>
      <c s="73" t="s">
        <v>1213</v>
      </c>
      <c s="295"/>
    </row>
    <row customHeight="1" ht="17.25">
      <c s="73">
        <v>2040506</v>
      </c>
      <c s="73" t="s">
        <v>1214</v>
      </c>
      <c s="295">
        <v>234</v>
      </c>
    </row>
    <row customHeight="1" ht="17.25">
      <c s="73">
        <v>2040550</v>
      </c>
      <c s="73" t="s">
        <v>988</v>
      </c>
      <c s="295">
        <v>70</v>
      </c>
    </row>
    <row customHeight="1" ht="17.25">
      <c s="73">
        <v>2040599</v>
      </c>
      <c s="73" t="s">
        <v>1215</v>
      </c>
      <c s="295"/>
    </row>
    <row customHeight="1" ht="17.25">
      <c s="73">
        <v>20406</v>
      </c>
      <c s="96" t="s">
        <v>1216</v>
      </c>
      <c s="291">
        <f>SUM(C376:C388)</f>
        <v>801</v>
      </c>
    </row>
    <row customHeight="1" ht="17.25">
      <c s="73">
        <v>2040601</v>
      </c>
      <c s="73" t="s">
        <v>979</v>
      </c>
      <c s="295">
        <v>568</v>
      </c>
    </row>
    <row customHeight="1" ht="17.25">
      <c s="73">
        <v>2040602</v>
      </c>
      <c s="73" t="s">
        <v>980</v>
      </c>
      <c s="295">
        <v>49</v>
      </c>
    </row>
    <row customHeight="1" ht="17.25">
      <c s="73">
        <v>2040603</v>
      </c>
      <c s="73" t="s">
        <v>981</v>
      </c>
      <c s="295"/>
    </row>
    <row customHeight="1" ht="17.25">
      <c s="73">
        <v>2040604</v>
      </c>
      <c s="73" t="s">
        <v>1217</v>
      </c>
      <c s="295"/>
    </row>
    <row customHeight="1" ht="17.25">
      <c s="73">
        <v>2040605</v>
      </c>
      <c s="73" t="s">
        <v>1218</v>
      </c>
      <c s="295">
        <v>52</v>
      </c>
    </row>
    <row customHeight="1" ht="17.25">
      <c s="73">
        <v>2040606</v>
      </c>
      <c s="73" t="s">
        <v>1219</v>
      </c>
      <c s="295"/>
    </row>
    <row customHeight="1" ht="17.25">
      <c s="73">
        <v>2040607</v>
      </c>
      <c s="73" t="s">
        <v>1220</v>
      </c>
      <c s="295">
        <v>18</v>
      </c>
    </row>
    <row customHeight="1" ht="17.25">
      <c s="73">
        <v>2040608</v>
      </c>
      <c s="73" t="s">
        <v>1221</v>
      </c>
      <c s="295"/>
    </row>
    <row customHeight="1" ht="17.25">
      <c s="73">
        <v>2040609</v>
      </c>
      <c s="73" t="s">
        <v>1222</v>
      </c>
      <c s="295"/>
    </row>
    <row customHeight="1" ht="17.25">
      <c s="73">
        <v>2040610</v>
      </c>
      <c s="73" t="s">
        <v>1223</v>
      </c>
      <c s="295">
        <v>110</v>
      </c>
    </row>
    <row customHeight="1" ht="17.25">
      <c s="73">
        <v>2040611</v>
      </c>
      <c s="73" t="s">
        <v>1224</v>
      </c>
      <c s="295"/>
    </row>
    <row customHeight="1" ht="17.25">
      <c s="73">
        <v>2040650</v>
      </c>
      <c s="73" t="s">
        <v>988</v>
      </c>
      <c s="295"/>
    </row>
    <row customHeight="1" ht="17.25">
      <c s="73">
        <v>2040699</v>
      </c>
      <c s="73" t="s">
        <v>1225</v>
      </c>
      <c s="295">
        <v>4</v>
      </c>
    </row>
    <row customHeight="1" ht="17.25">
      <c s="73">
        <v>20407</v>
      </c>
      <c s="96" t="s">
        <v>1226</v>
      </c>
      <c s="291">
        <f>SUM(C390:C397)</f>
        <v>0</v>
      </c>
    </row>
    <row customHeight="1" ht="17.25">
      <c s="73">
        <v>2040701</v>
      </c>
      <c s="73" t="s">
        <v>979</v>
      </c>
      <c s="295"/>
    </row>
    <row customHeight="1" ht="17.25">
      <c s="73">
        <v>2040702</v>
      </c>
      <c s="73" t="s">
        <v>980</v>
      </c>
      <c s="295"/>
    </row>
    <row customHeight="1" ht="17.25">
      <c s="73">
        <v>2040703</v>
      </c>
      <c s="73" t="s">
        <v>981</v>
      </c>
      <c s="295"/>
    </row>
    <row customHeight="1" ht="17.25">
      <c s="73">
        <v>2040704</v>
      </c>
      <c s="73" t="s">
        <v>1227</v>
      </c>
      <c s="295"/>
    </row>
    <row customHeight="1" ht="17.25">
      <c s="73">
        <v>2040705</v>
      </c>
      <c s="73" t="s">
        <v>1228</v>
      </c>
      <c s="295"/>
    </row>
    <row customHeight="1" ht="17.25">
      <c s="73">
        <v>2040706</v>
      </c>
      <c s="73" t="s">
        <v>1229</v>
      </c>
      <c s="295"/>
    </row>
    <row customHeight="1" ht="17.25">
      <c s="73">
        <v>2040750</v>
      </c>
      <c s="73" t="s">
        <v>988</v>
      </c>
      <c s="295"/>
    </row>
    <row customHeight="1" ht="17.25">
      <c s="73">
        <v>2040799</v>
      </c>
      <c s="73" t="s">
        <v>1230</v>
      </c>
      <c s="295"/>
    </row>
    <row customHeight="1" ht="17.25">
      <c s="73">
        <v>20408</v>
      </c>
      <c s="96" t="s">
        <v>1231</v>
      </c>
      <c s="291">
        <f>SUM(C399:C406)</f>
        <v>0</v>
      </c>
    </row>
    <row customHeight="1" ht="17.25">
      <c s="73">
        <v>2040801</v>
      </c>
      <c s="73" t="s">
        <v>979</v>
      </c>
      <c s="295"/>
    </row>
    <row customHeight="1" ht="17.25">
      <c s="73">
        <v>2040802</v>
      </c>
      <c s="73" t="s">
        <v>980</v>
      </c>
      <c s="295"/>
    </row>
    <row customHeight="1" ht="17.25">
      <c s="73">
        <v>2040803</v>
      </c>
      <c s="73" t="s">
        <v>981</v>
      </c>
      <c s="295"/>
    </row>
    <row customHeight="1" ht="17.25">
      <c s="73">
        <v>2040804</v>
      </c>
      <c s="73" t="s">
        <v>1232</v>
      </c>
      <c s="295"/>
    </row>
    <row customHeight="1" ht="17.25">
      <c s="73">
        <v>2040805</v>
      </c>
      <c s="73" t="s">
        <v>1233</v>
      </c>
      <c s="295"/>
    </row>
    <row customHeight="1" ht="17.25">
      <c s="73">
        <v>2040806</v>
      </c>
      <c s="73" t="s">
        <v>1234</v>
      </c>
      <c s="295"/>
    </row>
    <row customHeight="1" ht="17.25">
      <c s="73">
        <v>2040850</v>
      </c>
      <c s="73" t="s">
        <v>988</v>
      </c>
      <c s="295"/>
    </row>
    <row customHeight="1" ht="17.25">
      <c s="73">
        <v>2040899</v>
      </c>
      <c s="73" t="s">
        <v>1235</v>
      </c>
      <c s="295"/>
    </row>
    <row customHeight="1" ht="17.25">
      <c s="73">
        <v>20409</v>
      </c>
      <c s="96" t="s">
        <v>1236</v>
      </c>
      <c s="291">
        <f>SUM(C408:C414)</f>
        <v>0</v>
      </c>
    </row>
    <row customHeight="1" ht="17.25">
      <c s="73">
        <v>2040901</v>
      </c>
      <c s="73" t="s">
        <v>979</v>
      </c>
      <c s="295"/>
    </row>
    <row customHeight="1" ht="17.25">
      <c s="73">
        <v>2040902</v>
      </c>
      <c s="73" t="s">
        <v>980</v>
      </c>
      <c s="295"/>
    </row>
    <row customHeight="1" ht="17.25">
      <c s="73">
        <v>2040903</v>
      </c>
      <c s="73" t="s">
        <v>981</v>
      </c>
      <c s="295"/>
    </row>
    <row customHeight="1" ht="17.25">
      <c s="73">
        <v>2040904</v>
      </c>
      <c s="73" t="s">
        <v>1237</v>
      </c>
      <c s="295"/>
    </row>
    <row customHeight="1" ht="17.25">
      <c s="73">
        <v>2040905</v>
      </c>
      <c s="73" t="s">
        <v>1238</v>
      </c>
      <c s="295"/>
    </row>
    <row customHeight="1" ht="17.25">
      <c s="73">
        <v>2040950</v>
      </c>
      <c s="73" t="s">
        <v>988</v>
      </c>
      <c s="295"/>
    </row>
    <row customHeight="1" ht="17.25">
      <c s="73">
        <v>2040999</v>
      </c>
      <c s="73" t="s">
        <v>1239</v>
      </c>
      <c s="295"/>
    </row>
    <row customHeight="1" ht="17.25">
      <c s="73">
        <v>20410</v>
      </c>
      <c s="96" t="s">
        <v>1240</v>
      </c>
      <c s="291">
        <f>SUM(C416:C422)</f>
        <v>0</v>
      </c>
    </row>
    <row customHeight="1" ht="17.25">
      <c s="73">
        <v>2041001</v>
      </c>
      <c s="73" t="s">
        <v>979</v>
      </c>
      <c s="295"/>
    </row>
    <row customHeight="1" ht="17.25">
      <c s="73">
        <v>2041002</v>
      </c>
      <c s="73" t="s">
        <v>980</v>
      </c>
      <c s="295"/>
    </row>
    <row customHeight="1" ht="17.25">
      <c s="73">
        <v>2041003</v>
      </c>
      <c s="73" t="s">
        <v>1241</v>
      </c>
      <c s="295"/>
    </row>
    <row customHeight="1" ht="17.25">
      <c s="73">
        <v>2041004</v>
      </c>
      <c s="73" t="s">
        <v>1242</v>
      </c>
      <c s="295"/>
    </row>
    <row customHeight="1" ht="17.25">
      <c s="73">
        <v>2041005</v>
      </c>
      <c s="73" t="s">
        <v>1243</v>
      </c>
      <c s="295"/>
    </row>
    <row customHeight="1" ht="17.25">
      <c s="73">
        <v>2041006</v>
      </c>
      <c s="73" t="s">
        <v>1196</v>
      </c>
      <c s="295"/>
    </row>
    <row customHeight="1" ht="17.25">
      <c s="73">
        <v>2041099</v>
      </c>
      <c s="73" t="s">
        <v>1244</v>
      </c>
      <c s="295"/>
    </row>
    <row customHeight="1" ht="17.25">
      <c s="73">
        <v>20411</v>
      </c>
      <c s="96" t="s">
        <v>1245</v>
      </c>
      <c s="291">
        <f>SUM(C424:C431)</f>
        <v>0</v>
      </c>
    </row>
    <row customHeight="1" ht="17.25">
      <c s="73">
        <v>2041101</v>
      </c>
      <c s="73" t="s">
        <v>1246</v>
      </c>
      <c s="295"/>
    </row>
    <row customHeight="1" ht="17.25">
      <c s="73">
        <v>2041102</v>
      </c>
      <c s="73" t="s">
        <v>979</v>
      </c>
      <c s="295"/>
    </row>
    <row customHeight="1" ht="17.25">
      <c s="73">
        <v>2041103</v>
      </c>
      <c s="73" t="s">
        <v>1247</v>
      </c>
      <c s="295"/>
    </row>
    <row customHeight="1" ht="17.25">
      <c s="73">
        <v>2041104</v>
      </c>
      <c s="73" t="s">
        <v>1248</v>
      </c>
      <c s="295"/>
    </row>
    <row customHeight="1" ht="17.25">
      <c s="73">
        <v>2041105</v>
      </c>
      <c s="73" t="s">
        <v>1249</v>
      </c>
      <c s="295"/>
    </row>
    <row customHeight="1" ht="17.25">
      <c s="73">
        <v>2041106</v>
      </c>
      <c s="73" t="s">
        <v>1250</v>
      </c>
      <c s="295"/>
    </row>
    <row customHeight="1" ht="17.25">
      <c s="73">
        <v>2041107</v>
      </c>
      <c s="73" t="s">
        <v>1251</v>
      </c>
      <c s="295"/>
    </row>
    <row customHeight="1" ht="17.25">
      <c s="73">
        <v>2041108</v>
      </c>
      <c s="73" t="s">
        <v>1252</v>
      </c>
      <c s="295"/>
    </row>
    <row customHeight="1" ht="17.25">
      <c s="73">
        <v>20499</v>
      </c>
      <c s="96" t="s">
        <v>1253</v>
      </c>
      <c s="291">
        <f>C433+C434</f>
        <v>501</v>
      </c>
    </row>
    <row customHeight="1" ht="17.25">
      <c s="73">
        <v>2049901</v>
      </c>
      <c s="73" t="s">
        <v>1254</v>
      </c>
      <c s="295">
        <v>501</v>
      </c>
    </row>
    <row customHeight="1" ht="17.25">
      <c s="73">
        <v>2049902</v>
      </c>
      <c s="73" t="s">
        <v>1255</v>
      </c>
      <c s="295"/>
    </row>
    <row customHeight="1" ht="17.25">
      <c s="73">
        <v>205</v>
      </c>
      <c s="96" t="s">
        <v>1256</v>
      </c>
      <c s="291">
        <f>SUM(C436,C441,C450,C457,C463,C467,C471,C475,C481,C488)</f>
        <v>49873</v>
      </c>
    </row>
    <row customHeight="1" ht="17.25">
      <c s="73">
        <v>20501</v>
      </c>
      <c s="96" t="s">
        <v>1257</v>
      </c>
      <c s="291">
        <f>SUM(C437:C440)</f>
        <v>2834</v>
      </c>
    </row>
    <row customHeight="1" ht="17.25">
      <c s="73">
        <v>2050101</v>
      </c>
      <c s="73" t="s">
        <v>979</v>
      </c>
      <c s="295">
        <v>1168</v>
      </c>
    </row>
    <row customHeight="1" ht="17.25">
      <c s="73">
        <v>2050102</v>
      </c>
      <c s="73" t="s">
        <v>980</v>
      </c>
      <c s="295"/>
    </row>
    <row customHeight="1" ht="17.25">
      <c s="73">
        <v>2050103</v>
      </c>
      <c s="73" t="s">
        <v>981</v>
      </c>
      <c s="295"/>
    </row>
    <row customHeight="1" ht="17.25">
      <c s="73">
        <v>2050199</v>
      </c>
      <c s="73" t="s">
        <v>1258</v>
      </c>
      <c s="295">
        <v>1666</v>
      </c>
    </row>
    <row customHeight="1" ht="17.25">
      <c s="73">
        <v>20502</v>
      </c>
      <c s="96" t="s">
        <v>1259</v>
      </c>
      <c s="291">
        <f>SUM(C442:C449)</f>
        <v>44489</v>
      </c>
    </row>
    <row customHeight="1" ht="17.25">
      <c s="73">
        <v>2050201</v>
      </c>
      <c s="73" t="s">
        <v>1260</v>
      </c>
      <c s="295">
        <v>978</v>
      </c>
    </row>
    <row customHeight="1" ht="17.25">
      <c s="73">
        <v>2050202</v>
      </c>
      <c s="73" t="s">
        <v>1261</v>
      </c>
      <c s="295">
        <v>13164</v>
      </c>
    </row>
    <row customHeight="1" ht="17.25">
      <c s="73">
        <v>2050203</v>
      </c>
      <c s="73" t="s">
        <v>1262</v>
      </c>
      <c s="295">
        <v>6443</v>
      </c>
    </row>
    <row customHeight="1" ht="17.25">
      <c s="73">
        <v>2050204</v>
      </c>
      <c s="73" t="s">
        <v>1263</v>
      </c>
      <c s="295">
        <v>2613</v>
      </c>
    </row>
    <row customHeight="1" ht="17.25">
      <c s="73">
        <v>2050205</v>
      </c>
      <c s="73" t="s">
        <v>1264</v>
      </c>
      <c s="295"/>
    </row>
    <row customHeight="1" ht="17.25">
      <c s="73">
        <v>2050206</v>
      </c>
      <c s="73" t="s">
        <v>1265</v>
      </c>
      <c s="295"/>
    </row>
    <row customHeight="1" ht="17.25">
      <c s="73">
        <v>2050207</v>
      </c>
      <c s="73" t="s">
        <v>1266</v>
      </c>
      <c s="295"/>
    </row>
    <row customHeight="1" ht="17.25">
      <c s="73">
        <v>2050299</v>
      </c>
      <c s="73" t="s">
        <v>1267</v>
      </c>
      <c s="295">
        <v>21291</v>
      </c>
    </row>
    <row customHeight="1" ht="17.25">
      <c s="73">
        <v>20503</v>
      </c>
      <c s="96" t="s">
        <v>1268</v>
      </c>
      <c s="291">
        <f>SUM(C451:C456)</f>
        <v>1900</v>
      </c>
    </row>
    <row customHeight="1" ht="17.25">
      <c s="73">
        <v>2050301</v>
      </c>
      <c s="73" t="s">
        <v>1269</v>
      </c>
      <c s="295"/>
    </row>
    <row customHeight="1" ht="17.25">
      <c s="73">
        <v>2050302</v>
      </c>
      <c s="73" t="s">
        <v>1270</v>
      </c>
      <c s="295">
        <v>1795</v>
      </c>
    </row>
    <row customHeight="1" ht="17.25">
      <c s="73">
        <v>2050303</v>
      </c>
      <c s="73" t="s">
        <v>1271</v>
      </c>
      <c s="295"/>
    </row>
    <row customHeight="1" ht="17.25">
      <c s="73">
        <v>2050304</v>
      </c>
      <c s="73" t="s">
        <v>1272</v>
      </c>
      <c s="295"/>
    </row>
    <row customHeight="1" ht="17.25">
      <c s="73">
        <v>2050305</v>
      </c>
      <c s="73" t="s">
        <v>1273</v>
      </c>
      <c s="295"/>
    </row>
    <row customHeight="1" ht="17.25">
      <c s="73">
        <v>2050399</v>
      </c>
      <c s="73" t="s">
        <v>1274</v>
      </c>
      <c s="295">
        <v>105</v>
      </c>
    </row>
    <row customHeight="1" ht="17.25">
      <c s="73">
        <v>20504</v>
      </c>
      <c s="96" t="s">
        <v>1275</v>
      </c>
      <c s="291">
        <f>SUM(C458:C462)</f>
        <v>0</v>
      </c>
    </row>
    <row customHeight="1" ht="17.25">
      <c s="73">
        <v>2050401</v>
      </c>
      <c s="73" t="s">
        <v>1276</v>
      </c>
      <c s="295"/>
    </row>
    <row customHeight="1" ht="17.25">
      <c s="73">
        <v>2050402</v>
      </c>
      <c s="73" t="s">
        <v>1277</v>
      </c>
      <c s="295"/>
    </row>
    <row customHeight="1" ht="17.25">
      <c s="73">
        <v>2050403</v>
      </c>
      <c s="73" t="s">
        <v>1278</v>
      </c>
      <c s="295"/>
    </row>
    <row customHeight="1" ht="17.25">
      <c s="73">
        <v>2050404</v>
      </c>
      <c s="73" t="s">
        <v>1279</v>
      </c>
      <c s="295"/>
    </row>
    <row customHeight="1" ht="17.25">
      <c s="73">
        <v>2050499</v>
      </c>
      <c s="73" t="s">
        <v>1280</v>
      </c>
      <c s="295"/>
    </row>
    <row customHeight="1" ht="17.25">
      <c s="73">
        <v>20505</v>
      </c>
      <c s="96" t="s">
        <v>1281</v>
      </c>
      <c s="291">
        <f>SUM(C464:C466)</f>
        <v>5</v>
      </c>
    </row>
    <row customHeight="1" ht="17.25">
      <c s="73">
        <v>2050501</v>
      </c>
      <c s="73" t="s">
        <v>1282</v>
      </c>
      <c s="295">
        <v>5</v>
      </c>
    </row>
    <row customHeight="1" ht="17.25">
      <c s="73">
        <v>2050502</v>
      </c>
      <c s="73" t="s">
        <v>1283</v>
      </c>
      <c s="295"/>
    </row>
    <row customHeight="1" ht="17.25">
      <c s="73">
        <v>2050599</v>
      </c>
      <c s="73" t="s">
        <v>1284</v>
      </c>
      <c s="295"/>
    </row>
    <row customHeight="1" ht="17.25">
      <c s="73">
        <v>20506</v>
      </c>
      <c s="96" t="s">
        <v>1285</v>
      </c>
      <c s="291">
        <f>SUM(C468:C470)</f>
        <v>0</v>
      </c>
    </row>
    <row customHeight="1" ht="17.25">
      <c s="73">
        <v>2050601</v>
      </c>
      <c s="73" t="s">
        <v>1286</v>
      </c>
      <c s="295"/>
    </row>
    <row customHeight="1" ht="17.25">
      <c s="73">
        <v>2050602</v>
      </c>
      <c s="73" t="s">
        <v>1287</v>
      </c>
      <c s="295"/>
    </row>
    <row customHeight="1" ht="17.25">
      <c s="73">
        <v>2050699</v>
      </c>
      <c s="73" t="s">
        <v>1288</v>
      </c>
      <c s="295"/>
    </row>
    <row customHeight="1" ht="17.25">
      <c s="73">
        <v>20507</v>
      </c>
      <c s="96" t="s">
        <v>1289</v>
      </c>
      <c s="291">
        <f>SUM(C472:C474)</f>
        <v>212</v>
      </c>
    </row>
    <row customHeight="1" ht="17.25">
      <c s="73">
        <v>2050701</v>
      </c>
      <c s="73" t="s">
        <v>1290</v>
      </c>
      <c s="295">
        <v>212</v>
      </c>
    </row>
    <row customHeight="1" ht="17.25">
      <c s="73">
        <v>2050702</v>
      </c>
      <c s="73" t="s">
        <v>1291</v>
      </c>
      <c s="295"/>
    </row>
    <row customHeight="1" ht="17.25">
      <c s="73">
        <v>2050799</v>
      </c>
      <c s="73" t="s">
        <v>1292</v>
      </c>
      <c s="295"/>
    </row>
    <row customHeight="1" ht="17.25">
      <c s="73">
        <v>20508</v>
      </c>
      <c s="96" t="s">
        <v>1293</v>
      </c>
      <c s="291">
        <f>SUM(C476:C480)</f>
        <v>431</v>
      </c>
    </row>
    <row customHeight="1" ht="17.25">
      <c s="73">
        <v>2050801</v>
      </c>
      <c s="73" t="s">
        <v>1294</v>
      </c>
      <c s="295">
        <v>16</v>
      </c>
    </row>
    <row customHeight="1" ht="17.25">
      <c s="73">
        <v>2050802</v>
      </c>
      <c s="73" t="s">
        <v>1295</v>
      </c>
      <c s="295">
        <v>415</v>
      </c>
    </row>
    <row customHeight="1" ht="17.25">
      <c s="73">
        <v>2050803</v>
      </c>
      <c s="73" t="s">
        <v>1296</v>
      </c>
      <c s="295"/>
    </row>
    <row customHeight="1" ht="17.25">
      <c s="73">
        <v>2050804</v>
      </c>
      <c s="73" t="s">
        <v>1297</v>
      </c>
      <c s="295"/>
    </row>
    <row customHeight="1" ht="17.25">
      <c s="73">
        <v>2050899</v>
      </c>
      <c s="73" t="s">
        <v>1298</v>
      </c>
      <c s="295"/>
    </row>
    <row customHeight="1" ht="17.25">
      <c s="73">
        <v>20509</v>
      </c>
      <c s="96" t="s">
        <v>1299</v>
      </c>
      <c s="291">
        <f>SUM(C482:C487)</f>
        <v>0</v>
      </c>
    </row>
    <row customHeight="1" ht="17.25">
      <c s="73">
        <v>2050901</v>
      </c>
      <c s="73" t="s">
        <v>1300</v>
      </c>
      <c s="295"/>
    </row>
    <row customHeight="1" ht="17.25">
      <c s="73">
        <v>2050902</v>
      </c>
      <c s="73" t="s">
        <v>1301</v>
      </c>
      <c s="295"/>
    </row>
    <row customHeight="1" ht="17.25">
      <c s="73">
        <v>2050903</v>
      </c>
      <c s="73" t="s">
        <v>1302</v>
      </c>
      <c s="295"/>
    </row>
    <row customHeight="1" ht="17.25">
      <c s="73">
        <v>2050904</v>
      </c>
      <c s="73" t="s">
        <v>1303</v>
      </c>
      <c s="295"/>
    </row>
    <row customHeight="1" ht="17.25">
      <c s="73">
        <v>2050905</v>
      </c>
      <c s="73" t="s">
        <v>1304</v>
      </c>
      <c s="295"/>
    </row>
    <row customHeight="1" ht="17.25">
      <c s="73">
        <v>2050999</v>
      </c>
      <c s="73" t="s">
        <v>1305</v>
      </c>
      <c s="295"/>
    </row>
    <row customHeight="1" ht="17.25">
      <c s="73">
        <v>20599</v>
      </c>
      <c s="96" t="s">
        <v>1306</v>
      </c>
      <c s="291">
        <f>C489</f>
        <v>2</v>
      </c>
    </row>
    <row customHeight="1" ht="17.25">
      <c s="73">
        <v>2059999</v>
      </c>
      <c s="73" t="s">
        <v>1307</v>
      </c>
      <c s="295">
        <v>2</v>
      </c>
    </row>
    <row customHeight="1" ht="17.25">
      <c s="73">
        <v>206</v>
      </c>
      <c s="96" t="s">
        <v>1308</v>
      </c>
      <c s="291">
        <f>SUM(C491,C496,C505,C511,C517,C522,C527,C534,C538,C541)</f>
        <v>525</v>
      </c>
    </row>
    <row customHeight="1" ht="17.25">
      <c s="73">
        <v>20601</v>
      </c>
      <c s="96" t="s">
        <v>1309</v>
      </c>
      <c s="291">
        <f>SUM(C492:C495)</f>
        <v>61</v>
      </c>
    </row>
    <row customHeight="1" ht="17.25">
      <c s="73">
        <v>2060101</v>
      </c>
      <c s="73" t="s">
        <v>979</v>
      </c>
      <c s="295">
        <v>53</v>
      </c>
    </row>
    <row customHeight="1" ht="17.25">
      <c s="73">
        <v>2060102</v>
      </c>
      <c s="73" t="s">
        <v>980</v>
      </c>
      <c s="295"/>
    </row>
    <row customHeight="1" ht="17.25">
      <c s="73">
        <v>2060103</v>
      </c>
      <c s="73" t="s">
        <v>981</v>
      </c>
      <c s="295"/>
    </row>
    <row customHeight="1" ht="17.25">
      <c s="73">
        <v>2060199</v>
      </c>
      <c s="73" t="s">
        <v>1310</v>
      </c>
      <c s="295">
        <v>8</v>
      </c>
    </row>
    <row customHeight="1" ht="17.25">
      <c s="73">
        <v>20602</v>
      </c>
      <c s="96" t="s">
        <v>1311</v>
      </c>
      <c s="291">
        <f>SUM(C497:C504)</f>
        <v>0</v>
      </c>
    </row>
    <row customHeight="1" ht="17.25">
      <c s="73">
        <v>2060201</v>
      </c>
      <c s="73" t="s">
        <v>1312</v>
      </c>
      <c s="295"/>
    </row>
    <row customHeight="1" ht="17.25">
      <c s="73">
        <v>2060202</v>
      </c>
      <c s="73" t="s">
        <v>1313</v>
      </c>
      <c s="295"/>
    </row>
    <row customHeight="1" ht="17.25">
      <c s="73">
        <v>2060203</v>
      </c>
      <c s="73" t="s">
        <v>1314</v>
      </c>
      <c s="295"/>
    </row>
    <row customHeight="1" ht="17.25">
      <c s="73">
        <v>2060204</v>
      </c>
      <c s="73" t="s">
        <v>1315</v>
      </c>
      <c s="295"/>
    </row>
    <row customHeight="1" ht="17.25">
      <c s="73">
        <v>2060205</v>
      </c>
      <c s="73" t="s">
        <v>1316</v>
      </c>
      <c s="295"/>
    </row>
    <row customHeight="1" ht="17.25">
      <c s="73">
        <v>2060206</v>
      </c>
      <c s="73" t="s">
        <v>1317</v>
      </c>
      <c s="295"/>
    </row>
    <row customHeight="1" ht="17.25">
      <c s="73">
        <v>2060207</v>
      </c>
      <c s="73" t="s">
        <v>1318</v>
      </c>
      <c s="295"/>
    </row>
    <row customHeight="1" ht="17.25">
      <c s="73">
        <v>2060299</v>
      </c>
      <c s="73" t="s">
        <v>1319</v>
      </c>
      <c s="295"/>
    </row>
    <row customHeight="1" ht="17.25">
      <c s="73">
        <v>20603</v>
      </c>
      <c s="96" t="s">
        <v>1320</v>
      </c>
      <c s="291">
        <f>SUM(C506:C510)</f>
        <v>0</v>
      </c>
    </row>
    <row customHeight="1" ht="17.25">
      <c s="73">
        <v>2060301</v>
      </c>
      <c s="73" t="s">
        <v>1312</v>
      </c>
      <c s="295"/>
    </row>
    <row customHeight="1" ht="17.25">
      <c s="73">
        <v>2060302</v>
      </c>
      <c s="73" t="s">
        <v>1321</v>
      </c>
      <c s="295"/>
    </row>
    <row customHeight="1" ht="17.25">
      <c s="73">
        <v>2060303</v>
      </c>
      <c s="73" t="s">
        <v>1322</v>
      </c>
      <c s="295"/>
    </row>
    <row customHeight="1" ht="17.25">
      <c s="73">
        <v>2060304</v>
      </c>
      <c s="73" t="s">
        <v>1323</v>
      </c>
      <c s="295"/>
    </row>
    <row customHeight="1" ht="17.25">
      <c s="73">
        <v>2060399</v>
      </c>
      <c s="73" t="s">
        <v>1324</v>
      </c>
      <c s="295"/>
    </row>
    <row customHeight="1" ht="17.25">
      <c s="73">
        <v>20604</v>
      </c>
      <c s="96" t="s">
        <v>1325</v>
      </c>
      <c s="291">
        <f>SUM(C512:C516)</f>
        <v>325</v>
      </c>
    </row>
    <row customHeight="1" ht="17.25">
      <c s="73">
        <v>2060401</v>
      </c>
      <c s="73" t="s">
        <v>1312</v>
      </c>
      <c s="295"/>
    </row>
    <row customHeight="1" ht="17.25">
      <c s="73">
        <v>2060402</v>
      </c>
      <c s="73" t="s">
        <v>1326</v>
      </c>
      <c s="295">
        <v>5</v>
      </c>
    </row>
    <row customHeight="1" ht="17.25">
      <c s="73">
        <v>2060403</v>
      </c>
      <c s="73" t="s">
        <v>1327</v>
      </c>
      <c s="295">
        <v>40</v>
      </c>
    </row>
    <row customHeight="1" ht="17.25">
      <c s="73">
        <v>2060404</v>
      </c>
      <c s="73" t="s">
        <v>1328</v>
      </c>
      <c s="295">
        <v>200</v>
      </c>
    </row>
    <row customHeight="1" ht="17.25">
      <c s="73">
        <v>2060499</v>
      </c>
      <c s="73" t="s">
        <v>1329</v>
      </c>
      <c s="295">
        <v>80</v>
      </c>
    </row>
    <row customHeight="1" ht="17.25">
      <c s="73">
        <v>20605</v>
      </c>
      <c s="96" t="s">
        <v>1330</v>
      </c>
      <c s="291">
        <f>SUM(C518:C521)</f>
        <v>0</v>
      </c>
    </row>
    <row customHeight="1" ht="17.25">
      <c s="73">
        <v>2060501</v>
      </c>
      <c s="73" t="s">
        <v>1312</v>
      </c>
      <c s="295"/>
    </row>
    <row customHeight="1" ht="17.25">
      <c s="73">
        <v>2060502</v>
      </c>
      <c s="73" t="s">
        <v>1331</v>
      </c>
      <c s="295"/>
    </row>
    <row customHeight="1" ht="17.25">
      <c s="73">
        <v>2060503</v>
      </c>
      <c s="73" t="s">
        <v>1332</v>
      </c>
      <c s="295"/>
    </row>
    <row customHeight="1" ht="17.25">
      <c s="73">
        <v>2060599</v>
      </c>
      <c s="73" t="s">
        <v>1333</v>
      </c>
      <c s="295"/>
    </row>
    <row customHeight="1" ht="17.25">
      <c s="73">
        <v>20606</v>
      </c>
      <c s="96" t="s">
        <v>1334</v>
      </c>
      <c s="291">
        <f>SUM(C523:C526)</f>
        <v>0</v>
      </c>
    </row>
    <row customHeight="1" ht="17.25">
      <c s="73">
        <v>2060601</v>
      </c>
      <c s="73" t="s">
        <v>1335</v>
      </c>
      <c s="295"/>
    </row>
    <row customHeight="1" ht="17.25">
      <c s="73">
        <v>2060602</v>
      </c>
      <c s="73" t="s">
        <v>1336</v>
      </c>
      <c s="295"/>
    </row>
    <row customHeight="1" ht="17.25">
      <c s="73">
        <v>2060603</v>
      </c>
      <c s="73" t="s">
        <v>1337</v>
      </c>
      <c s="295"/>
    </row>
    <row customHeight="1" ht="17.25">
      <c s="73">
        <v>2060699</v>
      </c>
      <c s="73" t="s">
        <v>1338</v>
      </c>
      <c s="295"/>
    </row>
    <row customHeight="1" ht="17.25">
      <c s="73">
        <v>20607</v>
      </c>
      <c s="96" t="s">
        <v>1339</v>
      </c>
      <c s="291">
        <f>SUM(C528:C533)</f>
        <v>88</v>
      </c>
    </row>
    <row customHeight="1" ht="17.25">
      <c s="73">
        <v>2060701</v>
      </c>
      <c s="73" t="s">
        <v>1312</v>
      </c>
      <c s="295"/>
    </row>
    <row customHeight="1" ht="17.25">
      <c s="73">
        <v>2060702</v>
      </c>
      <c s="73" t="s">
        <v>1340</v>
      </c>
      <c s="295">
        <v>73</v>
      </c>
    </row>
    <row customHeight="1" ht="17.25">
      <c s="73">
        <v>2060703</v>
      </c>
      <c s="73" t="s">
        <v>1341</v>
      </c>
      <c s="295"/>
    </row>
    <row customHeight="1" ht="17.25">
      <c s="73">
        <v>2060704</v>
      </c>
      <c s="73" t="s">
        <v>1342</v>
      </c>
      <c s="295"/>
    </row>
    <row customHeight="1" ht="17.25">
      <c s="73">
        <v>2060705</v>
      </c>
      <c s="73" t="s">
        <v>1343</v>
      </c>
      <c s="295"/>
    </row>
    <row customHeight="1" ht="17.25">
      <c s="73">
        <v>2060799</v>
      </c>
      <c s="73" t="s">
        <v>1344</v>
      </c>
      <c s="295">
        <v>15</v>
      </c>
    </row>
    <row customHeight="1" ht="17.25">
      <c s="73">
        <v>20608</v>
      </c>
      <c s="96" t="s">
        <v>1345</v>
      </c>
      <c s="291">
        <f>SUM(C535:C537)</f>
        <v>0</v>
      </c>
    </row>
    <row customHeight="1" ht="17.25">
      <c s="73">
        <v>2060801</v>
      </c>
      <c s="73" t="s">
        <v>1346</v>
      </c>
      <c s="295"/>
    </row>
    <row customHeight="1" ht="17.25">
      <c s="73">
        <v>2060802</v>
      </c>
      <c s="73" t="s">
        <v>1347</v>
      </c>
      <c s="295"/>
    </row>
    <row customHeight="1" ht="17.25">
      <c s="73">
        <v>2060899</v>
      </c>
      <c s="73" t="s">
        <v>1348</v>
      </c>
      <c s="295"/>
    </row>
    <row customHeight="1" ht="17.25">
      <c s="73">
        <v>20609</v>
      </c>
      <c s="96" t="s">
        <v>1349</v>
      </c>
      <c s="291">
        <f>C539+C540</f>
        <v>0</v>
      </c>
    </row>
    <row customHeight="1" ht="17.25">
      <c s="73">
        <v>2060901</v>
      </c>
      <c s="73" t="s">
        <v>1350</v>
      </c>
      <c s="295"/>
    </row>
    <row customHeight="1" ht="17.25">
      <c s="73">
        <v>2060902</v>
      </c>
      <c s="73" t="s">
        <v>1351</v>
      </c>
      <c s="295"/>
    </row>
    <row customHeight="1" ht="17.25">
      <c s="73">
        <v>20699</v>
      </c>
      <c s="96" t="s">
        <v>1352</v>
      </c>
      <c s="291">
        <f>SUM(C542:C545)</f>
        <v>51</v>
      </c>
    </row>
    <row customHeight="1" ht="17.25">
      <c s="73">
        <v>2069901</v>
      </c>
      <c s="73" t="s">
        <v>1353</v>
      </c>
      <c s="295">
        <v>2</v>
      </c>
    </row>
    <row customHeight="1" ht="17.25">
      <c s="73">
        <v>2069902</v>
      </c>
      <c s="73" t="s">
        <v>1354</v>
      </c>
      <c s="295"/>
    </row>
    <row customHeight="1" ht="17.25">
      <c s="73">
        <v>2069903</v>
      </c>
      <c s="73" t="s">
        <v>1355</v>
      </c>
      <c s="295"/>
    </row>
    <row customHeight="1" ht="17.25">
      <c s="73">
        <v>2069999</v>
      </c>
      <c s="73" t="s">
        <v>1356</v>
      </c>
      <c s="295">
        <v>49</v>
      </c>
    </row>
    <row customHeight="1" ht="17.25">
      <c s="73">
        <v>207</v>
      </c>
      <c s="96" t="s">
        <v>1357</v>
      </c>
      <c s="291">
        <f>SUM(C547,C561,C569,C580,C591)</f>
        <v>4447</v>
      </c>
    </row>
    <row customHeight="1" ht="17.25">
      <c s="73">
        <v>20701</v>
      </c>
      <c s="96" t="s">
        <v>1358</v>
      </c>
      <c s="291">
        <f>SUM(C548:C560)</f>
        <v>1706</v>
      </c>
    </row>
    <row customHeight="1" ht="17.25">
      <c s="73">
        <v>2070101</v>
      </c>
      <c s="73" t="s">
        <v>979</v>
      </c>
      <c s="295">
        <v>502</v>
      </c>
    </row>
    <row customHeight="1" ht="17.25">
      <c s="73">
        <v>2070102</v>
      </c>
      <c s="73" t="s">
        <v>980</v>
      </c>
      <c s="295"/>
    </row>
    <row customHeight="1" ht="17.25">
      <c s="73">
        <v>2070103</v>
      </c>
      <c s="73" t="s">
        <v>981</v>
      </c>
      <c s="295"/>
    </row>
    <row customHeight="1" ht="17.25">
      <c s="73">
        <v>2070104</v>
      </c>
      <c s="73" t="s">
        <v>1359</v>
      </c>
      <c s="295">
        <v>55</v>
      </c>
    </row>
    <row customHeight="1" ht="17.25">
      <c s="73">
        <v>2070105</v>
      </c>
      <c s="73" t="s">
        <v>1360</v>
      </c>
      <c s="295">
        <v>826</v>
      </c>
    </row>
    <row customHeight="1" ht="17.25">
      <c s="73">
        <v>2070106</v>
      </c>
      <c s="73" t="s">
        <v>1361</v>
      </c>
      <c s="295"/>
    </row>
    <row customHeight="1" ht="17.25">
      <c s="73">
        <v>2070107</v>
      </c>
      <c s="73" t="s">
        <v>1362</v>
      </c>
      <c s="295"/>
    </row>
    <row customHeight="1" ht="17.25">
      <c s="73">
        <v>2070108</v>
      </c>
      <c s="73" t="s">
        <v>1363</v>
      </c>
      <c s="295"/>
    </row>
    <row customHeight="1" ht="17.25">
      <c s="73">
        <v>2070109</v>
      </c>
      <c s="73" t="s">
        <v>1364</v>
      </c>
      <c s="295">
        <v>6</v>
      </c>
    </row>
    <row customHeight="1" ht="17.25">
      <c s="73">
        <v>2070110</v>
      </c>
      <c s="73" t="s">
        <v>1365</v>
      </c>
      <c s="295"/>
    </row>
    <row customHeight="1" ht="17.25">
      <c s="73">
        <v>2070111</v>
      </c>
      <c s="73" t="s">
        <v>1366</v>
      </c>
      <c s="295"/>
    </row>
    <row customHeight="1" ht="17.25">
      <c s="73">
        <v>2070112</v>
      </c>
      <c s="73" t="s">
        <v>1367</v>
      </c>
      <c s="295">
        <v>97</v>
      </c>
    </row>
    <row customHeight="1" ht="17.25">
      <c s="73">
        <v>2070199</v>
      </c>
      <c s="73" t="s">
        <v>1368</v>
      </c>
      <c s="295">
        <v>220</v>
      </c>
    </row>
    <row customHeight="1" ht="17.25">
      <c s="73">
        <v>20702</v>
      </c>
      <c s="96" t="s">
        <v>1369</v>
      </c>
      <c s="291">
        <f>SUM(C562:C568)</f>
        <v>756</v>
      </c>
    </row>
    <row customHeight="1" ht="17.25">
      <c s="73">
        <v>2070201</v>
      </c>
      <c s="73" t="s">
        <v>979</v>
      </c>
      <c s="295">
        <v>59</v>
      </c>
    </row>
    <row customHeight="1" ht="17.25">
      <c s="73">
        <v>2070202</v>
      </c>
      <c s="73" t="s">
        <v>980</v>
      </c>
      <c s="295"/>
    </row>
    <row customHeight="1" ht="17.25">
      <c s="73">
        <v>2070203</v>
      </c>
      <c s="73" t="s">
        <v>981</v>
      </c>
      <c s="295"/>
    </row>
    <row customHeight="1" ht="17.25">
      <c s="73">
        <v>2070204</v>
      </c>
      <c s="73" t="s">
        <v>1370</v>
      </c>
      <c s="295"/>
    </row>
    <row customHeight="1" ht="17.25">
      <c s="73">
        <v>2070205</v>
      </c>
      <c s="73" t="s">
        <v>1371</v>
      </c>
      <c s="295">
        <v>551</v>
      </c>
    </row>
    <row customHeight="1" ht="17.25">
      <c s="73">
        <v>2070206</v>
      </c>
      <c s="73" t="s">
        <v>1372</v>
      </c>
      <c s="295">
        <v>96</v>
      </c>
    </row>
    <row customHeight="1" ht="17.25">
      <c s="73">
        <v>2070299</v>
      </c>
      <c s="73" t="s">
        <v>1373</v>
      </c>
      <c s="295">
        <v>50</v>
      </c>
    </row>
    <row customHeight="1" ht="17.25">
      <c s="73">
        <v>20703</v>
      </c>
      <c s="96" t="s">
        <v>1374</v>
      </c>
      <c s="291">
        <f>SUM(C570:C579)</f>
        <v>173</v>
      </c>
    </row>
    <row customHeight="1" ht="17.25">
      <c s="73">
        <v>2070301</v>
      </c>
      <c s="73" t="s">
        <v>979</v>
      </c>
      <c s="295">
        <v>163</v>
      </c>
    </row>
    <row customHeight="1" ht="17.25">
      <c s="73">
        <v>2070302</v>
      </c>
      <c s="73" t="s">
        <v>980</v>
      </c>
      <c s="295"/>
    </row>
    <row customHeight="1" ht="17.25">
      <c s="73">
        <v>2070303</v>
      </c>
      <c s="73" t="s">
        <v>981</v>
      </c>
      <c s="295"/>
    </row>
    <row customHeight="1" ht="17.25">
      <c s="73">
        <v>2070304</v>
      </c>
      <c s="73" t="s">
        <v>1375</v>
      </c>
      <c s="295"/>
    </row>
    <row customHeight="1" ht="17.25">
      <c s="73">
        <v>2070305</v>
      </c>
      <c s="73" t="s">
        <v>1376</v>
      </c>
      <c s="295">
        <v>10</v>
      </c>
    </row>
    <row customHeight="1" ht="17.25">
      <c s="73">
        <v>2070306</v>
      </c>
      <c s="73" t="s">
        <v>1377</v>
      </c>
      <c s="295"/>
    </row>
    <row customHeight="1" ht="17.25">
      <c s="73">
        <v>2070307</v>
      </c>
      <c s="73" t="s">
        <v>1378</v>
      </c>
      <c s="295"/>
    </row>
    <row customHeight="1" ht="17.25">
      <c s="73">
        <v>2070308</v>
      </c>
      <c s="73" t="s">
        <v>1379</v>
      </c>
      <c s="295"/>
    </row>
    <row customHeight="1" ht="17.25">
      <c s="73">
        <v>2070309</v>
      </c>
      <c s="73" t="s">
        <v>1380</v>
      </c>
      <c s="295"/>
    </row>
    <row customHeight="1" ht="17.25">
      <c s="73">
        <v>2070399</v>
      </c>
      <c s="73" t="s">
        <v>1381</v>
      </c>
      <c s="295"/>
    </row>
    <row customHeight="1" ht="17.25">
      <c s="73">
        <v>20704</v>
      </c>
      <c s="96" t="s">
        <v>1382</v>
      </c>
      <c s="291">
        <f>SUM(C581:C590)</f>
        <v>967</v>
      </c>
    </row>
    <row customHeight="1" ht="17.25">
      <c s="73">
        <v>2070401</v>
      </c>
      <c s="73" t="s">
        <v>979</v>
      </c>
      <c s="295">
        <v>619</v>
      </c>
    </row>
    <row customHeight="1" ht="17.25">
      <c s="73">
        <v>2070402</v>
      </c>
      <c s="73" t="s">
        <v>980</v>
      </c>
      <c s="295"/>
    </row>
    <row customHeight="1" ht="17.25">
      <c s="73">
        <v>2070403</v>
      </c>
      <c s="73" t="s">
        <v>981</v>
      </c>
      <c s="295"/>
    </row>
    <row customHeight="1" ht="17.25">
      <c s="73">
        <v>2070404</v>
      </c>
      <c s="73" t="s">
        <v>1383</v>
      </c>
      <c s="295">
        <v>80</v>
      </c>
    </row>
    <row customHeight="1" ht="17.25">
      <c s="73">
        <v>2070405</v>
      </c>
      <c s="73" t="s">
        <v>1384</v>
      </c>
      <c s="295"/>
    </row>
    <row customHeight="1" ht="17.25">
      <c s="73">
        <v>2070406</v>
      </c>
      <c s="73" t="s">
        <v>1385</v>
      </c>
      <c s="295">
        <v>103</v>
      </c>
    </row>
    <row customHeight="1" ht="17.25">
      <c s="73">
        <v>2070407</v>
      </c>
      <c s="73" t="s">
        <v>1386</v>
      </c>
      <c s="295"/>
    </row>
    <row customHeight="1" ht="17.25">
      <c s="73">
        <v>2070408</v>
      </c>
      <c s="73" t="s">
        <v>1387</v>
      </c>
      <c s="295"/>
    </row>
    <row customHeight="1" ht="17.25">
      <c s="73">
        <v>2070409</v>
      </c>
      <c s="73" t="s">
        <v>1388</v>
      </c>
      <c s="295"/>
    </row>
    <row customHeight="1" ht="17.25">
      <c s="73">
        <v>2070499</v>
      </c>
      <c s="73" t="s">
        <v>1389</v>
      </c>
      <c s="295">
        <v>165</v>
      </c>
    </row>
    <row customHeight="1" ht="17.25">
      <c s="73">
        <v>20799</v>
      </c>
      <c s="96" t="s">
        <v>1390</v>
      </c>
      <c s="291">
        <f>SUM(C592:C594)</f>
        <v>845</v>
      </c>
    </row>
    <row customHeight="1" ht="17.25">
      <c s="73">
        <v>2079902</v>
      </c>
      <c s="73" t="s">
        <v>1391</v>
      </c>
      <c s="295"/>
    </row>
    <row customHeight="1" ht="17.25">
      <c s="73">
        <v>2079903</v>
      </c>
      <c s="73" t="s">
        <v>1392</v>
      </c>
      <c s="295"/>
    </row>
    <row customHeight="1" ht="17.25">
      <c s="73">
        <v>2079999</v>
      </c>
      <c s="73" t="s">
        <v>1393</v>
      </c>
      <c s="295">
        <v>845</v>
      </c>
    </row>
    <row customHeight="1" ht="17.25">
      <c s="73">
        <v>208</v>
      </c>
      <c s="96" t="s">
        <v>1394</v>
      </c>
      <c s="291">
        <f>SUM(C596,C610,C621,C629,C631,C640,C644,C655,C663,C669,C676,C684,C689,C694,C697,C700,C703,C706,C709)</f>
        <v>39803</v>
      </c>
    </row>
    <row customHeight="1" ht="17.25">
      <c s="73">
        <v>20801</v>
      </c>
      <c s="96" t="s">
        <v>1395</v>
      </c>
      <c s="291">
        <f>SUM(C597:C609)</f>
        <v>1340</v>
      </c>
    </row>
    <row customHeight="1" ht="17.25">
      <c s="73">
        <v>2080101</v>
      </c>
      <c s="73" t="s">
        <v>979</v>
      </c>
      <c s="295">
        <v>587</v>
      </c>
    </row>
    <row customHeight="1" ht="17.25">
      <c s="73">
        <v>2080102</v>
      </c>
      <c s="73" t="s">
        <v>980</v>
      </c>
      <c s="295"/>
    </row>
    <row customHeight="1" ht="17.25">
      <c s="73">
        <v>2080103</v>
      </c>
      <c s="73" t="s">
        <v>981</v>
      </c>
      <c s="295"/>
    </row>
    <row customHeight="1" ht="17.25">
      <c s="73">
        <v>2080104</v>
      </c>
      <c s="73" t="s">
        <v>1396</v>
      </c>
      <c s="295"/>
    </row>
    <row customHeight="1" ht="17.25">
      <c s="73">
        <v>2080105</v>
      </c>
      <c s="73" t="s">
        <v>1397</v>
      </c>
      <c s="295"/>
    </row>
    <row customHeight="1" ht="17.25">
      <c s="73">
        <v>2080106</v>
      </c>
      <c s="73" t="s">
        <v>1398</v>
      </c>
      <c s="295"/>
    </row>
    <row customHeight="1" ht="17.25">
      <c s="73">
        <v>2080107</v>
      </c>
      <c s="73" t="s">
        <v>1399</v>
      </c>
      <c s="295">
        <v>10</v>
      </c>
    </row>
    <row customHeight="1" ht="17.25">
      <c s="73">
        <v>2080108</v>
      </c>
      <c s="73" t="s">
        <v>1022</v>
      </c>
      <c s="295"/>
    </row>
    <row customHeight="1" ht="17.25">
      <c s="73">
        <v>2080109</v>
      </c>
      <c s="73" t="s">
        <v>1400</v>
      </c>
      <c s="295">
        <v>725</v>
      </c>
    </row>
    <row customHeight="1" ht="17.25">
      <c s="73">
        <v>2080110</v>
      </c>
      <c s="73" t="s">
        <v>1401</v>
      </c>
      <c s="295"/>
    </row>
    <row customHeight="1" ht="17.25">
      <c s="73">
        <v>2080111</v>
      </c>
      <c s="73" t="s">
        <v>1402</v>
      </c>
      <c s="295"/>
    </row>
    <row customHeight="1" ht="17.25">
      <c s="73">
        <v>2080112</v>
      </c>
      <c s="73" t="s">
        <v>1403</v>
      </c>
      <c s="295"/>
    </row>
    <row customHeight="1" ht="17.25">
      <c s="73">
        <v>2080199</v>
      </c>
      <c s="73" t="s">
        <v>1404</v>
      </c>
      <c s="295">
        <v>18</v>
      </c>
    </row>
    <row customHeight="1" ht="17.25">
      <c s="73">
        <v>20802</v>
      </c>
      <c s="96" t="s">
        <v>1405</v>
      </c>
      <c s="291">
        <f>SUM(C611:C620)</f>
        <v>1641</v>
      </c>
    </row>
    <row customHeight="1" ht="17.25">
      <c s="73">
        <v>2080201</v>
      </c>
      <c s="73" t="s">
        <v>979</v>
      </c>
      <c s="295">
        <v>838</v>
      </c>
    </row>
    <row customHeight="1" ht="17.25">
      <c s="73">
        <v>2080202</v>
      </c>
      <c s="73" t="s">
        <v>980</v>
      </c>
      <c s="295"/>
    </row>
    <row customHeight="1" ht="17.25">
      <c s="73">
        <v>2080203</v>
      </c>
      <c s="73" t="s">
        <v>981</v>
      </c>
      <c s="295"/>
    </row>
    <row customHeight="1" ht="17.25">
      <c s="73">
        <v>2080204</v>
      </c>
      <c s="73" t="s">
        <v>1406</v>
      </c>
      <c s="295"/>
    </row>
    <row customHeight="1" ht="17.25">
      <c s="73">
        <v>2080205</v>
      </c>
      <c s="73" t="s">
        <v>1407</v>
      </c>
      <c s="295"/>
    </row>
    <row customHeight="1" ht="17.25">
      <c s="73">
        <v>2080206</v>
      </c>
      <c s="73" t="s">
        <v>1408</v>
      </c>
      <c s="295"/>
    </row>
    <row customHeight="1" ht="17.25">
      <c s="73">
        <v>2080207</v>
      </c>
      <c s="73" t="s">
        <v>1409</v>
      </c>
      <c s="295">
        <v>121</v>
      </c>
    </row>
    <row customHeight="1" ht="17.25">
      <c s="73">
        <v>2080208</v>
      </c>
      <c s="73" t="s">
        <v>1410</v>
      </c>
      <c s="295">
        <v>407</v>
      </c>
    </row>
    <row customHeight="1" ht="17.25">
      <c s="73">
        <v>2080209</v>
      </c>
      <c s="73" t="s">
        <v>1411</v>
      </c>
      <c s="295"/>
    </row>
    <row customHeight="1" ht="17.25">
      <c s="73">
        <v>2080299</v>
      </c>
      <c s="73" t="s">
        <v>1412</v>
      </c>
      <c s="295">
        <v>275</v>
      </c>
    </row>
    <row customHeight="1" ht="17.25">
      <c s="73">
        <v>20803</v>
      </c>
      <c s="96" t="s">
        <v>1413</v>
      </c>
      <c s="291">
        <f>SUM(C622:C628)</f>
        <v>9122</v>
      </c>
    </row>
    <row customHeight="1" ht="17.25">
      <c s="73">
        <v>2080301</v>
      </c>
      <c s="73" t="s">
        <v>1414</v>
      </c>
      <c s="295">
        <v>3031</v>
      </c>
    </row>
    <row customHeight="1" ht="17.25">
      <c s="73">
        <v>2080302</v>
      </c>
      <c s="73" t="s">
        <v>1415</v>
      </c>
      <c s="295"/>
    </row>
    <row customHeight="1" ht="17.25">
      <c s="73">
        <v>2080303</v>
      </c>
      <c s="73" t="s">
        <v>1416</v>
      </c>
      <c s="295"/>
    </row>
    <row customHeight="1" ht="17.25">
      <c s="73">
        <v>2080304</v>
      </c>
      <c s="73" t="s">
        <v>1417</v>
      </c>
      <c s="295">
        <v>14</v>
      </c>
    </row>
    <row customHeight="1" ht="17.25">
      <c s="73">
        <v>2080305</v>
      </c>
      <c s="73" t="s">
        <v>1418</v>
      </c>
      <c s="295"/>
    </row>
    <row customHeight="1" ht="17.25">
      <c s="73">
        <v>2080308</v>
      </c>
      <c s="73" t="s">
        <v>1419</v>
      </c>
      <c s="295">
        <v>5976</v>
      </c>
    </row>
    <row customHeight="1" ht="17.25">
      <c s="73">
        <v>2080399</v>
      </c>
      <c s="73" t="s">
        <v>1420</v>
      </c>
      <c s="295">
        <v>101</v>
      </c>
    </row>
    <row customHeight="1" ht="17.25">
      <c s="73">
        <v>20804</v>
      </c>
      <c s="96" t="s">
        <v>1421</v>
      </c>
      <c s="291">
        <f>C630</f>
        <v>0</v>
      </c>
    </row>
    <row customHeight="1" ht="17.25">
      <c s="73">
        <v>2080402</v>
      </c>
      <c s="73" t="s">
        <v>1422</v>
      </c>
      <c s="295"/>
    </row>
    <row customHeight="1" ht="17.25">
      <c s="73">
        <v>20805</v>
      </c>
      <c s="96" t="s">
        <v>1423</v>
      </c>
      <c s="291">
        <f>SUM(C632:C639)</f>
        <v>9804</v>
      </c>
    </row>
    <row customHeight="1" ht="17.25">
      <c s="73">
        <v>2080501</v>
      </c>
      <c s="73" t="s">
        <v>1424</v>
      </c>
      <c s="295">
        <v>9804</v>
      </c>
    </row>
    <row customHeight="1" ht="17.25">
      <c s="73">
        <v>2080502</v>
      </c>
      <c s="73" t="s">
        <v>1425</v>
      </c>
      <c s="295"/>
    </row>
    <row customHeight="1" ht="17.25">
      <c s="73">
        <v>2080503</v>
      </c>
      <c s="73" t="s">
        <v>1426</v>
      </c>
      <c s="295"/>
    </row>
    <row customHeight="1" ht="17.25">
      <c s="73">
        <v>2080504</v>
      </c>
      <c s="73" t="s">
        <v>1427</v>
      </c>
      <c s="295"/>
    </row>
    <row customHeight="1" ht="17.25">
      <c s="73">
        <v>2080505</v>
      </c>
      <c s="73" t="s">
        <v>1428</v>
      </c>
      <c s="295"/>
    </row>
    <row customHeight="1" ht="17.25">
      <c s="73">
        <v>2080506</v>
      </c>
      <c s="73" t="s">
        <v>1429</v>
      </c>
      <c s="295"/>
    </row>
    <row customHeight="1" ht="17.25">
      <c s="73">
        <v>2080507</v>
      </c>
      <c s="73" t="s">
        <v>1430</v>
      </c>
      <c s="295"/>
    </row>
    <row customHeight="1" ht="17.25">
      <c s="73">
        <v>2080599</v>
      </c>
      <c s="73" t="s">
        <v>1431</v>
      </c>
      <c s="295"/>
    </row>
    <row customHeight="1" ht="17.25">
      <c s="73">
        <v>20806</v>
      </c>
      <c s="96" t="s">
        <v>1432</v>
      </c>
      <c s="291">
        <f>SUM(C641:C643)</f>
        <v>0</v>
      </c>
    </row>
    <row customHeight="1" ht="17.25">
      <c s="73">
        <v>2080601</v>
      </c>
      <c s="73" t="s">
        <v>1433</v>
      </c>
      <c s="295"/>
    </row>
    <row customHeight="1" ht="17.25">
      <c s="73">
        <v>2080602</v>
      </c>
      <c s="73" t="s">
        <v>1434</v>
      </c>
      <c s="295"/>
    </row>
    <row customHeight="1" ht="17.25">
      <c s="73">
        <v>2080699</v>
      </c>
      <c s="73" t="s">
        <v>1435</v>
      </c>
      <c s="295"/>
    </row>
    <row customHeight="1" ht="17.25">
      <c s="73">
        <v>20807</v>
      </c>
      <c s="96" t="s">
        <v>1436</v>
      </c>
      <c s="291">
        <f>SUM(C645:C654)</f>
        <v>2134</v>
      </c>
    </row>
    <row customHeight="1" ht="17.25">
      <c s="73">
        <v>2080701</v>
      </c>
      <c s="73" t="s">
        <v>1437</v>
      </c>
      <c s="295"/>
    </row>
    <row customHeight="1" ht="17.25">
      <c s="73">
        <v>2080702</v>
      </c>
      <c s="73" t="s">
        <v>1438</v>
      </c>
      <c s="295"/>
    </row>
    <row customHeight="1" ht="17.25">
      <c s="73">
        <v>2080704</v>
      </c>
      <c s="73" t="s">
        <v>1439</v>
      </c>
      <c s="295"/>
    </row>
    <row customHeight="1" ht="17.25">
      <c s="73">
        <v>2080705</v>
      </c>
      <c s="73" t="s">
        <v>1440</v>
      </c>
      <c s="295"/>
    </row>
    <row customHeight="1" ht="17.25">
      <c s="73">
        <v>2080709</v>
      </c>
      <c s="73" t="s">
        <v>1441</v>
      </c>
      <c s="295"/>
    </row>
    <row customHeight="1" ht="17.25">
      <c s="73">
        <v>2080710</v>
      </c>
      <c s="73" t="s">
        <v>1442</v>
      </c>
      <c s="295"/>
    </row>
    <row customHeight="1" ht="17.25">
      <c s="73">
        <v>2080711</v>
      </c>
      <c s="73" t="s">
        <v>1443</v>
      </c>
      <c s="295"/>
    </row>
    <row customHeight="1" ht="17.25">
      <c s="73">
        <v>2080712</v>
      </c>
      <c s="73" t="s">
        <v>1444</v>
      </c>
      <c s="295"/>
    </row>
    <row customHeight="1" ht="17.25">
      <c s="73">
        <v>2080713</v>
      </c>
      <c s="73" t="s">
        <v>1445</v>
      </c>
      <c s="295"/>
    </row>
    <row customHeight="1" ht="17.25">
      <c s="73">
        <v>2080799</v>
      </c>
      <c s="73" t="s">
        <v>1446</v>
      </c>
      <c s="295">
        <v>2134</v>
      </c>
    </row>
    <row customHeight="1" ht="17.25">
      <c s="73">
        <v>20808</v>
      </c>
      <c s="96" t="s">
        <v>1447</v>
      </c>
      <c s="291">
        <f>SUM(C656:C662)</f>
        <v>3569</v>
      </c>
    </row>
    <row customHeight="1" ht="17.25">
      <c s="73">
        <v>2080801</v>
      </c>
      <c s="73" t="s">
        <v>1448</v>
      </c>
      <c s="295">
        <v>1494</v>
      </c>
    </row>
    <row customHeight="1" ht="17.25">
      <c s="73">
        <v>2080802</v>
      </c>
      <c s="73" t="s">
        <v>1449</v>
      </c>
      <c s="295"/>
    </row>
    <row customHeight="1" ht="17.25">
      <c s="73">
        <v>2080803</v>
      </c>
      <c s="73" t="s">
        <v>1450</v>
      </c>
      <c s="295"/>
    </row>
    <row customHeight="1" ht="17.25">
      <c s="73">
        <v>2080804</v>
      </c>
      <c s="73" t="s">
        <v>1451</v>
      </c>
      <c s="295"/>
    </row>
    <row customHeight="1" ht="17.25">
      <c s="73">
        <v>2080805</v>
      </c>
      <c s="73" t="s">
        <v>1452</v>
      </c>
      <c s="295"/>
    </row>
    <row customHeight="1" ht="17.25">
      <c s="73">
        <v>2080806</v>
      </c>
      <c s="73" t="s">
        <v>1453</v>
      </c>
      <c s="295"/>
    </row>
    <row customHeight="1" ht="17.25">
      <c s="73">
        <v>2080899</v>
      </c>
      <c s="73" t="s">
        <v>1454</v>
      </c>
      <c s="295">
        <v>2075</v>
      </c>
    </row>
    <row customHeight="1" ht="17.25">
      <c s="73">
        <v>20809</v>
      </c>
      <c s="96" t="s">
        <v>1455</v>
      </c>
      <c s="291">
        <f>SUM(C664:C668)</f>
        <v>170</v>
      </c>
    </row>
    <row customHeight="1" ht="17.25">
      <c s="73">
        <v>2080901</v>
      </c>
      <c s="73" t="s">
        <v>1456</v>
      </c>
      <c s="295">
        <v>111</v>
      </c>
    </row>
    <row customHeight="1" ht="17.25">
      <c s="73">
        <v>2080902</v>
      </c>
      <c s="73" t="s">
        <v>1457</v>
      </c>
      <c s="295">
        <v>28</v>
      </c>
    </row>
    <row customHeight="1" ht="17.25">
      <c s="73">
        <v>2080903</v>
      </c>
      <c s="73" t="s">
        <v>1458</v>
      </c>
      <c s="295"/>
    </row>
    <row customHeight="1" ht="17.25">
      <c s="73">
        <v>2080904</v>
      </c>
      <c s="73" t="s">
        <v>1459</v>
      </c>
      <c s="295">
        <v>30</v>
      </c>
    </row>
    <row customHeight="1" ht="17.25">
      <c s="73">
        <v>2080999</v>
      </c>
      <c s="73" t="s">
        <v>1460</v>
      </c>
      <c s="295">
        <v>1</v>
      </c>
    </row>
    <row customHeight="1" ht="17.25">
      <c s="73">
        <v>20810</v>
      </c>
      <c s="96" t="s">
        <v>1461</v>
      </c>
      <c s="291">
        <f>SUM(C670:C675)</f>
        <v>510</v>
      </c>
    </row>
    <row customHeight="1" ht="17.25">
      <c s="73">
        <v>2081001</v>
      </c>
      <c s="73" t="s">
        <v>1462</v>
      </c>
      <c s="295">
        <v>19</v>
      </c>
    </row>
    <row customHeight="1" ht="17.25">
      <c s="73">
        <v>2081002</v>
      </c>
      <c s="73" t="s">
        <v>1463</v>
      </c>
      <c s="295">
        <v>482</v>
      </c>
    </row>
    <row customHeight="1" ht="17.25">
      <c s="73">
        <v>2081003</v>
      </c>
      <c s="73" t="s">
        <v>1464</v>
      </c>
      <c s="295"/>
    </row>
    <row customHeight="1" ht="17.25">
      <c s="73">
        <v>2081004</v>
      </c>
      <c s="73" t="s">
        <v>1465</v>
      </c>
      <c s="295">
        <v>9</v>
      </c>
    </row>
    <row customHeight="1" ht="17.25">
      <c s="73">
        <v>2081005</v>
      </c>
      <c s="73" t="s">
        <v>1466</v>
      </c>
      <c s="295"/>
    </row>
    <row customHeight="1" ht="17.25">
      <c s="73">
        <v>2081099</v>
      </c>
      <c s="73" t="s">
        <v>1467</v>
      </c>
      <c s="295"/>
    </row>
    <row customHeight="1" ht="17.25">
      <c s="73">
        <v>20811</v>
      </c>
      <c s="96" t="s">
        <v>1468</v>
      </c>
      <c s="291">
        <f>SUM(C677:C683)</f>
        <v>599</v>
      </c>
    </row>
    <row customHeight="1" ht="17.25">
      <c s="73">
        <v>2081101</v>
      </c>
      <c s="73" t="s">
        <v>979</v>
      </c>
      <c s="295">
        <v>180</v>
      </c>
    </row>
    <row customHeight="1" ht="17.25">
      <c s="73">
        <v>2081102</v>
      </c>
      <c s="73" t="s">
        <v>980</v>
      </c>
      <c s="295"/>
    </row>
    <row customHeight="1" ht="17.25">
      <c s="73">
        <v>2081103</v>
      </c>
      <c s="73" t="s">
        <v>981</v>
      </c>
      <c s="295"/>
    </row>
    <row customHeight="1" ht="17.25">
      <c s="73">
        <v>2081104</v>
      </c>
      <c s="73" t="s">
        <v>1469</v>
      </c>
      <c s="295">
        <v>134</v>
      </c>
    </row>
    <row customHeight="1" ht="17.25">
      <c s="73">
        <v>2081105</v>
      </c>
      <c s="73" t="s">
        <v>1470</v>
      </c>
      <c s="295">
        <v>50</v>
      </c>
    </row>
    <row customHeight="1" ht="17.25">
      <c s="73">
        <v>2081106</v>
      </c>
      <c s="73" t="s">
        <v>1471</v>
      </c>
      <c s="295"/>
    </row>
    <row customHeight="1" ht="17.25">
      <c s="73">
        <v>2081199</v>
      </c>
      <c s="73" t="s">
        <v>1472</v>
      </c>
      <c s="295">
        <v>235</v>
      </c>
    </row>
    <row customHeight="1" ht="17.25">
      <c s="73">
        <v>20815</v>
      </c>
      <c s="96" t="s">
        <v>1473</v>
      </c>
      <c s="291">
        <f>SUM(C685:C688)</f>
        <v>488</v>
      </c>
    </row>
    <row customHeight="1" ht="17.25">
      <c s="73">
        <v>2081501</v>
      </c>
      <c s="73" t="s">
        <v>1474</v>
      </c>
      <c s="295">
        <v>300</v>
      </c>
    </row>
    <row customHeight="1" ht="17.25">
      <c s="73">
        <v>2081502</v>
      </c>
      <c s="73" t="s">
        <v>1475</v>
      </c>
      <c s="295">
        <v>118</v>
      </c>
    </row>
    <row customHeight="1" ht="17.25">
      <c s="73">
        <v>2081503</v>
      </c>
      <c s="73" t="s">
        <v>1476</v>
      </c>
      <c s="295">
        <v>70</v>
      </c>
    </row>
    <row customHeight="1" ht="17.25">
      <c s="73">
        <v>2081599</v>
      </c>
      <c s="73" t="s">
        <v>1477</v>
      </c>
      <c s="295"/>
    </row>
    <row customHeight="1" ht="17.25">
      <c s="73">
        <v>20816</v>
      </c>
      <c s="96" t="s">
        <v>1478</v>
      </c>
      <c s="291">
        <f>SUM(C690:C693)</f>
        <v>0</v>
      </c>
    </row>
    <row customHeight="1" ht="17.25">
      <c s="73">
        <v>2081601</v>
      </c>
      <c s="73" t="s">
        <v>979</v>
      </c>
      <c s="295"/>
    </row>
    <row customHeight="1" ht="17.25">
      <c s="73">
        <v>2081602</v>
      </c>
      <c s="73" t="s">
        <v>980</v>
      </c>
      <c s="295"/>
    </row>
    <row customHeight="1" ht="17.25">
      <c s="73">
        <v>2081603</v>
      </c>
      <c s="73" t="s">
        <v>981</v>
      </c>
      <c s="295"/>
    </row>
    <row customHeight="1" ht="17.25">
      <c s="73">
        <v>2081699</v>
      </c>
      <c s="73" t="s">
        <v>1479</v>
      </c>
      <c s="295"/>
    </row>
    <row customHeight="1" ht="17.25">
      <c s="73">
        <v>20819</v>
      </c>
      <c s="96" t="s">
        <v>1480</v>
      </c>
      <c s="291">
        <f>SUM(C695:C696)</f>
        <v>5833</v>
      </c>
    </row>
    <row customHeight="1" ht="17.25">
      <c s="73">
        <v>2081901</v>
      </c>
      <c s="73" t="s">
        <v>1481</v>
      </c>
      <c s="295">
        <v>2560</v>
      </c>
    </row>
    <row customHeight="1" ht="17.25">
      <c s="73">
        <v>2081902</v>
      </c>
      <c s="73" t="s">
        <v>1482</v>
      </c>
      <c s="295">
        <v>3273</v>
      </c>
    </row>
    <row customHeight="1" ht="17.25">
      <c s="73">
        <v>20820</v>
      </c>
      <c s="96" t="s">
        <v>1483</v>
      </c>
      <c s="291">
        <f>SUM(C698:C699)</f>
        <v>109</v>
      </c>
    </row>
    <row customHeight="1" ht="17.25">
      <c s="73">
        <v>2082001</v>
      </c>
      <c s="73" t="s">
        <v>1484</v>
      </c>
      <c s="295">
        <v>78</v>
      </c>
    </row>
    <row customHeight="1" ht="17.25">
      <c s="73">
        <v>2082002</v>
      </c>
      <c s="73" t="s">
        <v>1485</v>
      </c>
      <c s="295">
        <v>31</v>
      </c>
    </row>
    <row customHeight="1" ht="17.25">
      <c s="73">
        <v>20821</v>
      </c>
      <c s="96" t="s">
        <v>1486</v>
      </c>
      <c s="291">
        <f>SUM(C701:C702)</f>
        <v>592</v>
      </c>
    </row>
    <row customHeight="1" ht="17.25">
      <c s="73">
        <v>2082101</v>
      </c>
      <c s="73" t="s">
        <v>1487</v>
      </c>
      <c s="295">
        <v>69</v>
      </c>
    </row>
    <row customHeight="1" ht="17.25">
      <c s="73">
        <v>2082102</v>
      </c>
      <c s="73" t="s">
        <v>1488</v>
      </c>
      <c s="295">
        <v>523</v>
      </c>
    </row>
    <row customHeight="1" ht="17.25">
      <c s="73">
        <v>20824</v>
      </c>
      <c s="95" t="s">
        <v>1489</v>
      </c>
      <c s="291">
        <f>SUM(C704:C705)</f>
        <v>0</v>
      </c>
    </row>
    <row customHeight="1" ht="17.25">
      <c s="73">
        <v>2082401</v>
      </c>
      <c s="55" t="s">
        <v>1490</v>
      </c>
      <c s="295"/>
    </row>
    <row customHeight="1" ht="17.25">
      <c s="73">
        <v>2082402</v>
      </c>
      <c s="55" t="s">
        <v>1491</v>
      </c>
      <c s="295"/>
    </row>
    <row customHeight="1" ht="17.25">
      <c s="73">
        <v>20825</v>
      </c>
      <c s="95" t="s">
        <v>1492</v>
      </c>
      <c s="291">
        <f>SUM(C707:C708)</f>
        <v>112</v>
      </c>
    </row>
    <row customHeight="1" ht="17.25">
      <c s="73">
        <v>2082501</v>
      </c>
      <c s="55" t="s">
        <v>1493</v>
      </c>
      <c s="295"/>
    </row>
    <row customHeight="1" ht="17.25">
      <c s="73">
        <v>2082502</v>
      </c>
      <c s="55" t="s">
        <v>1494</v>
      </c>
      <c s="295">
        <v>112</v>
      </c>
    </row>
    <row customHeight="1" ht="17.25">
      <c s="73">
        <v>20899</v>
      </c>
      <c s="96" t="s">
        <v>1495</v>
      </c>
      <c s="291">
        <f>C710</f>
        <v>3780</v>
      </c>
    </row>
    <row customHeight="1" ht="17.25">
      <c s="73">
        <v>2089901</v>
      </c>
      <c s="73" t="s">
        <v>1496</v>
      </c>
      <c s="295">
        <v>3780</v>
      </c>
    </row>
    <row customHeight="1" ht="17.25">
      <c s="73">
        <v>210</v>
      </c>
      <c s="96" t="s">
        <v>1497</v>
      </c>
      <c s="291">
        <f>SUM(C712,C717,C730,C734,C746,C756,C759,C763,C773)</f>
        <v>25593</v>
      </c>
    </row>
    <row customHeight="1" ht="17.25">
      <c s="73">
        <v>21001</v>
      </c>
      <c s="96" t="s">
        <v>1498</v>
      </c>
      <c s="291">
        <f>SUM(C713:C716)</f>
        <v>506</v>
      </c>
    </row>
    <row customHeight="1" ht="17.25">
      <c s="73">
        <v>2100101</v>
      </c>
      <c s="73" t="s">
        <v>979</v>
      </c>
      <c s="295">
        <v>502</v>
      </c>
    </row>
    <row customHeight="1" ht="17.25">
      <c s="73">
        <v>2100102</v>
      </c>
      <c s="73" t="s">
        <v>980</v>
      </c>
      <c s="295"/>
    </row>
    <row customHeight="1" ht="17.25">
      <c s="73">
        <v>2100103</v>
      </c>
      <c s="73" t="s">
        <v>981</v>
      </c>
      <c s="295"/>
    </row>
    <row customHeight="1" ht="17.25">
      <c s="73">
        <v>2100199</v>
      </c>
      <c s="73" t="s">
        <v>1499</v>
      </c>
      <c s="295">
        <v>4</v>
      </c>
    </row>
    <row customHeight="1" ht="17.25">
      <c s="73">
        <v>21002</v>
      </c>
      <c s="96" t="s">
        <v>1500</v>
      </c>
      <c s="291">
        <f>SUM(C718:C729)</f>
        <v>607</v>
      </c>
    </row>
    <row customHeight="1" ht="17.25">
      <c s="73">
        <v>2100201</v>
      </c>
      <c s="73" t="s">
        <v>1501</v>
      </c>
      <c s="295">
        <v>150</v>
      </c>
    </row>
    <row customHeight="1" ht="17.25">
      <c s="73">
        <v>2100202</v>
      </c>
      <c s="73" t="s">
        <v>1502</v>
      </c>
      <c s="295">
        <v>50</v>
      </c>
    </row>
    <row customHeight="1" ht="17.25">
      <c s="73">
        <v>2100203</v>
      </c>
      <c s="73" t="s">
        <v>1503</v>
      </c>
      <c s="295"/>
    </row>
    <row customHeight="1" ht="17.25">
      <c s="73">
        <v>2100204</v>
      </c>
      <c s="73" t="s">
        <v>1504</v>
      </c>
      <c s="295"/>
    </row>
    <row customHeight="1" ht="17.25">
      <c s="73">
        <v>2100205</v>
      </c>
      <c s="73" t="s">
        <v>1505</v>
      </c>
      <c s="295"/>
    </row>
    <row customHeight="1" ht="17.25">
      <c s="73">
        <v>2100206</v>
      </c>
      <c s="73" t="s">
        <v>1506</v>
      </c>
      <c s="295"/>
    </row>
    <row customHeight="1" ht="17.25">
      <c s="73">
        <v>2100207</v>
      </c>
      <c s="73" t="s">
        <v>1507</v>
      </c>
      <c s="295"/>
    </row>
    <row customHeight="1" ht="17.25">
      <c s="73">
        <v>2100208</v>
      </c>
      <c s="73" t="s">
        <v>1508</v>
      </c>
      <c s="295"/>
    </row>
    <row customHeight="1" ht="17.25">
      <c s="73">
        <v>2100209</v>
      </c>
      <c s="73" t="s">
        <v>1509</v>
      </c>
      <c s="295"/>
    </row>
    <row customHeight="1" ht="17.25">
      <c s="73">
        <v>2100210</v>
      </c>
      <c s="73" t="s">
        <v>1510</v>
      </c>
      <c s="295"/>
    </row>
    <row customHeight="1" ht="17.25">
      <c s="73">
        <v>2100211</v>
      </c>
      <c s="73" t="s">
        <v>1511</v>
      </c>
      <c s="295"/>
    </row>
    <row customHeight="1" ht="17.25">
      <c s="73">
        <v>2100299</v>
      </c>
      <c s="73" t="s">
        <v>1512</v>
      </c>
      <c s="295">
        <v>407</v>
      </c>
    </row>
    <row customHeight="1" ht="17.25">
      <c s="73">
        <v>21003</v>
      </c>
      <c s="96" t="s">
        <v>1513</v>
      </c>
      <c s="291">
        <f>SUM(C731:C733)</f>
        <v>1895</v>
      </c>
    </row>
    <row customHeight="1" ht="17.25">
      <c s="73">
        <v>2100301</v>
      </c>
      <c s="73" t="s">
        <v>1514</v>
      </c>
      <c s="295">
        <v>38</v>
      </c>
    </row>
    <row customHeight="1" ht="17.25">
      <c s="73">
        <v>2100302</v>
      </c>
      <c s="73" t="s">
        <v>1515</v>
      </c>
      <c s="295">
        <v>1360</v>
      </c>
    </row>
    <row customHeight="1" ht="17.25">
      <c s="73">
        <v>2100399</v>
      </c>
      <c s="73" t="s">
        <v>1516</v>
      </c>
      <c s="295">
        <v>497</v>
      </c>
    </row>
    <row customHeight="1" ht="17.25">
      <c s="73">
        <v>21004</v>
      </c>
      <c s="96" t="s">
        <v>1517</v>
      </c>
      <c s="291">
        <f>SUM(C735:C745)</f>
        <v>4052</v>
      </c>
    </row>
    <row customHeight="1" ht="17.25">
      <c s="73">
        <v>2100401</v>
      </c>
      <c s="73" t="s">
        <v>1518</v>
      </c>
      <c s="295">
        <v>886</v>
      </c>
    </row>
    <row customHeight="1" ht="17.25">
      <c s="73">
        <v>2100402</v>
      </c>
      <c s="73" t="s">
        <v>1519</v>
      </c>
      <c s="295">
        <v>135</v>
      </c>
    </row>
    <row customHeight="1" ht="17.25">
      <c s="73">
        <v>2100403</v>
      </c>
      <c s="73" t="s">
        <v>1520</v>
      </c>
      <c s="295">
        <v>993</v>
      </c>
    </row>
    <row customHeight="1" ht="17.25">
      <c s="73">
        <v>2100404</v>
      </c>
      <c s="73" t="s">
        <v>1521</v>
      </c>
      <c s="295"/>
    </row>
    <row customHeight="1" ht="17.25">
      <c s="73">
        <v>2100405</v>
      </c>
      <c s="73" t="s">
        <v>1522</v>
      </c>
      <c s="295"/>
    </row>
    <row customHeight="1" ht="17.25">
      <c s="73">
        <v>2100406</v>
      </c>
      <c s="73" t="s">
        <v>1523</v>
      </c>
      <c s="295"/>
    </row>
    <row customHeight="1" ht="17.25">
      <c s="73">
        <v>2100407</v>
      </c>
      <c s="73" t="s">
        <v>1524</v>
      </c>
      <c s="295"/>
    </row>
    <row customHeight="1" ht="17.25">
      <c s="73">
        <v>2100408</v>
      </c>
      <c s="73" t="s">
        <v>1525</v>
      </c>
      <c s="295">
        <v>1603</v>
      </c>
    </row>
    <row customHeight="1" ht="17.25">
      <c s="73">
        <v>2100409</v>
      </c>
      <c s="73" t="s">
        <v>1526</v>
      </c>
      <c s="295">
        <v>387</v>
      </c>
    </row>
    <row customHeight="1" ht="17.25">
      <c s="73">
        <v>2100410</v>
      </c>
      <c s="73" t="s">
        <v>1527</v>
      </c>
      <c s="295"/>
    </row>
    <row customHeight="1" ht="17.25">
      <c s="73">
        <v>2100499</v>
      </c>
      <c s="73" t="s">
        <v>1528</v>
      </c>
      <c s="295">
        <v>48</v>
      </c>
    </row>
    <row customHeight="1" ht="17.25">
      <c s="73">
        <v>21005</v>
      </c>
      <c s="96" t="s">
        <v>1529</v>
      </c>
      <c s="291">
        <f>SUM(C747:C755)</f>
        <v>15333</v>
      </c>
    </row>
    <row customHeight="1" ht="17.25">
      <c s="73">
        <v>2100501</v>
      </c>
      <c s="73" t="s">
        <v>1530</v>
      </c>
      <c s="295">
        <v>997</v>
      </c>
    </row>
    <row customHeight="1" ht="17.25">
      <c s="73">
        <v>2100502</v>
      </c>
      <c s="73" t="s">
        <v>1531</v>
      </c>
      <c s="295"/>
    </row>
    <row customHeight="1" ht="17.25">
      <c s="73">
        <v>2100503</v>
      </c>
      <c s="73" t="s">
        <v>1532</v>
      </c>
      <c s="295"/>
    </row>
    <row customHeight="1" ht="17.25">
      <c s="73">
        <v>2100504</v>
      </c>
      <c s="73" t="s">
        <v>1533</v>
      </c>
      <c s="295">
        <v>100</v>
      </c>
    </row>
    <row customHeight="1" ht="17.25">
      <c s="73">
        <v>2100506</v>
      </c>
      <c s="73" t="s">
        <v>1534</v>
      </c>
      <c s="295">
        <v>12554</v>
      </c>
    </row>
    <row customHeight="1" ht="17.25">
      <c s="73">
        <v>2100508</v>
      </c>
      <c s="73" t="s">
        <v>1535</v>
      </c>
      <c s="295">
        <v>549</v>
      </c>
    </row>
    <row customHeight="1" ht="17.25">
      <c s="73">
        <v>2100509</v>
      </c>
      <c s="73" t="s">
        <v>1536</v>
      </c>
      <c s="295">
        <v>755</v>
      </c>
    </row>
    <row customHeight="1" ht="17.25">
      <c s="73">
        <v>2100510</v>
      </c>
      <c s="73" t="s">
        <v>1537</v>
      </c>
      <c s="295"/>
    </row>
    <row customHeight="1" ht="17.25">
      <c s="73">
        <v>2100599</v>
      </c>
      <c s="73" t="s">
        <v>1538</v>
      </c>
      <c s="295">
        <v>378</v>
      </c>
    </row>
    <row customHeight="1" ht="17.25">
      <c s="73">
        <v>21006</v>
      </c>
      <c s="96" t="s">
        <v>1539</v>
      </c>
      <c s="291">
        <f>SUM(C757:C758)</f>
        <v>40</v>
      </c>
    </row>
    <row customHeight="1" ht="17.25">
      <c s="73">
        <v>2100601</v>
      </c>
      <c s="73" t="s">
        <v>1540</v>
      </c>
      <c s="295">
        <v>35</v>
      </c>
    </row>
    <row customHeight="1" ht="17.25">
      <c s="73">
        <v>2100699</v>
      </c>
      <c s="73" t="s">
        <v>1541</v>
      </c>
      <c s="295">
        <v>5</v>
      </c>
    </row>
    <row customHeight="1" ht="17.25">
      <c s="73">
        <v>21007</v>
      </c>
      <c s="96" t="s">
        <v>1542</v>
      </c>
      <c s="291">
        <f>SUM(C760:C762)</f>
        <v>2796</v>
      </c>
    </row>
    <row customHeight="1" ht="17.25">
      <c s="73">
        <v>2100716</v>
      </c>
      <c s="73" t="s">
        <v>1543</v>
      </c>
      <c s="295">
        <v>1387</v>
      </c>
    </row>
    <row customHeight="1" ht="17.25">
      <c s="73">
        <v>2100717</v>
      </c>
      <c s="73" t="s">
        <v>1544</v>
      </c>
      <c s="295">
        <v>930</v>
      </c>
    </row>
    <row customHeight="1" ht="17.25">
      <c s="73">
        <v>2100799</v>
      </c>
      <c s="73" t="s">
        <v>1545</v>
      </c>
      <c s="295">
        <v>479</v>
      </c>
    </row>
    <row customHeight="1" ht="17.25">
      <c s="73">
        <v>21010</v>
      </c>
      <c s="96" t="s">
        <v>1546</v>
      </c>
      <c s="291">
        <f>SUM(C764:C772)</f>
        <v>260</v>
      </c>
    </row>
    <row customHeight="1" ht="17.25">
      <c s="73">
        <v>2101001</v>
      </c>
      <c s="73" t="s">
        <v>979</v>
      </c>
      <c s="295">
        <v>219</v>
      </c>
    </row>
    <row customHeight="1" ht="17.25">
      <c s="73">
        <v>2101002</v>
      </c>
      <c s="73" t="s">
        <v>980</v>
      </c>
      <c s="295"/>
    </row>
    <row customHeight="1" ht="17.25">
      <c s="73">
        <v>2101003</v>
      </c>
      <c s="73" t="s">
        <v>981</v>
      </c>
      <c s="295"/>
    </row>
    <row customHeight="1" ht="17.25">
      <c s="73">
        <v>2101012</v>
      </c>
      <c s="73" t="s">
        <v>1547</v>
      </c>
      <c s="295">
        <v>3</v>
      </c>
    </row>
    <row customHeight="1" ht="17.25">
      <c s="73">
        <v>2101014</v>
      </c>
      <c s="73" t="s">
        <v>1548</v>
      </c>
      <c s="295"/>
    </row>
    <row customHeight="1" ht="17.25">
      <c s="73">
        <v>2101015</v>
      </c>
      <c s="73" t="s">
        <v>1549</v>
      </c>
      <c s="295"/>
    </row>
    <row customHeight="1" ht="17.25">
      <c s="73">
        <v>2101016</v>
      </c>
      <c s="73" t="s">
        <v>1550</v>
      </c>
      <c s="295"/>
    </row>
    <row customHeight="1" ht="17.25">
      <c s="73">
        <v>2101050</v>
      </c>
      <c s="73" t="s">
        <v>988</v>
      </c>
      <c s="295"/>
    </row>
    <row customHeight="1" ht="17.25">
      <c s="73">
        <v>2101099</v>
      </c>
      <c s="73" t="s">
        <v>1551</v>
      </c>
      <c s="295">
        <v>38</v>
      </c>
    </row>
    <row customHeight="1" ht="17.25">
      <c s="73">
        <v>21099</v>
      </c>
      <c s="96" t="s">
        <v>1552</v>
      </c>
      <c s="291">
        <f>C774</f>
        <v>104</v>
      </c>
    </row>
    <row customHeight="1" ht="17.25">
      <c s="73">
        <v>2109901</v>
      </c>
      <c s="73" t="s">
        <v>1553</v>
      </c>
      <c s="295">
        <v>104</v>
      </c>
    </row>
    <row customHeight="1" ht="17.25">
      <c s="73">
        <v>211</v>
      </c>
      <c s="96" t="s">
        <v>1554</v>
      </c>
      <c s="291">
        <f>SUM(C776,C785,C789,C798,C804,C810,C816,C819,C822,C824,C826,C832,C834,C836,C851)</f>
        <v>5456</v>
      </c>
    </row>
    <row customHeight="1" ht="17.25">
      <c s="73">
        <v>21101</v>
      </c>
      <c s="96" t="s">
        <v>1555</v>
      </c>
      <c s="291">
        <f>SUM(C777:C784)</f>
        <v>1645</v>
      </c>
    </row>
    <row customHeight="1" ht="17.25">
      <c s="73">
        <v>2110101</v>
      </c>
      <c s="73" t="s">
        <v>979</v>
      </c>
      <c s="295">
        <v>537</v>
      </c>
    </row>
    <row customHeight="1" ht="17.25">
      <c s="73">
        <v>2110102</v>
      </c>
      <c s="73" t="s">
        <v>980</v>
      </c>
      <c s="295"/>
    </row>
    <row customHeight="1" ht="17.25">
      <c s="73">
        <v>2110103</v>
      </c>
      <c s="73" t="s">
        <v>981</v>
      </c>
      <c s="295"/>
    </row>
    <row customHeight="1" ht="17.25">
      <c s="73">
        <v>2110104</v>
      </c>
      <c s="73" t="s">
        <v>1556</v>
      </c>
      <c s="295"/>
    </row>
    <row customHeight="1" ht="17.25">
      <c s="73">
        <v>2110105</v>
      </c>
      <c s="73" t="s">
        <v>1557</v>
      </c>
      <c s="295"/>
    </row>
    <row customHeight="1" ht="17.25">
      <c s="73">
        <v>2110106</v>
      </c>
      <c s="73" t="s">
        <v>1558</v>
      </c>
      <c s="295"/>
    </row>
    <row customHeight="1" ht="17.25">
      <c s="73">
        <v>2110107</v>
      </c>
      <c s="73" t="s">
        <v>1559</v>
      </c>
      <c s="295"/>
    </row>
    <row customHeight="1" ht="17.25">
      <c s="73">
        <v>2110199</v>
      </c>
      <c s="73" t="s">
        <v>1560</v>
      </c>
      <c s="295">
        <v>1108</v>
      </c>
    </row>
    <row customHeight="1" ht="17.25">
      <c s="73">
        <v>21102</v>
      </c>
      <c s="96" t="s">
        <v>1561</v>
      </c>
      <c s="291">
        <f>SUM(C786:C788)</f>
        <v>279</v>
      </c>
    </row>
    <row customHeight="1" ht="17.25">
      <c s="73">
        <v>2110203</v>
      </c>
      <c s="73" t="s">
        <v>1562</v>
      </c>
      <c s="295"/>
    </row>
    <row customHeight="1" ht="17.25">
      <c s="73">
        <v>2110204</v>
      </c>
      <c s="73" t="s">
        <v>1563</v>
      </c>
      <c s="295"/>
    </row>
    <row customHeight="1" ht="17.25">
      <c s="73">
        <v>2110299</v>
      </c>
      <c s="73" t="s">
        <v>1564</v>
      </c>
      <c s="295">
        <v>279</v>
      </c>
    </row>
    <row customHeight="1" ht="17.25">
      <c s="73">
        <v>21103</v>
      </c>
      <c s="96" t="s">
        <v>1565</v>
      </c>
      <c s="291">
        <f>SUM(C790:C797)</f>
        <v>638</v>
      </c>
    </row>
    <row customHeight="1" ht="17.25">
      <c s="73">
        <v>2110301</v>
      </c>
      <c s="73" t="s">
        <v>1566</v>
      </c>
      <c s="295">
        <v>39</v>
      </c>
    </row>
    <row customHeight="1" ht="17.25">
      <c s="73">
        <v>2110302</v>
      </c>
      <c s="73" t="s">
        <v>1567</v>
      </c>
      <c s="295">
        <v>254</v>
      </c>
    </row>
    <row customHeight="1" ht="17.25">
      <c s="73">
        <v>2110303</v>
      </c>
      <c s="73" t="s">
        <v>1568</v>
      </c>
      <c s="295"/>
    </row>
    <row customHeight="1" ht="17.25">
      <c s="73">
        <v>2110304</v>
      </c>
      <c s="73" t="s">
        <v>1569</v>
      </c>
      <c s="295">
        <v>79</v>
      </c>
    </row>
    <row customHeight="1" ht="17.25">
      <c s="73">
        <v>2110305</v>
      </c>
      <c s="73" t="s">
        <v>1570</v>
      </c>
      <c s="295"/>
    </row>
    <row customHeight="1" ht="17.25">
      <c s="73">
        <v>2110306</v>
      </c>
      <c s="73" t="s">
        <v>1571</v>
      </c>
      <c s="295"/>
    </row>
    <row customHeight="1" ht="17.25">
      <c s="73">
        <v>2110307</v>
      </c>
      <c s="73" t="s">
        <v>1572</v>
      </c>
      <c s="295"/>
    </row>
    <row customHeight="1" ht="17.25">
      <c s="73">
        <v>2110399</v>
      </c>
      <c s="73" t="s">
        <v>1573</v>
      </c>
      <c s="295">
        <v>266</v>
      </c>
    </row>
    <row customHeight="1" ht="17.25">
      <c s="73">
        <v>21104</v>
      </c>
      <c s="96" t="s">
        <v>1574</v>
      </c>
      <c s="291">
        <f>SUM(C799:C803)</f>
        <v>580</v>
      </c>
    </row>
    <row customHeight="1" ht="17.25">
      <c s="73">
        <v>2110401</v>
      </c>
      <c s="73" t="s">
        <v>1575</v>
      </c>
      <c s="295"/>
    </row>
    <row customHeight="1" ht="17.25">
      <c s="73">
        <v>2110402</v>
      </c>
      <c s="73" t="s">
        <v>1576</v>
      </c>
      <c s="295">
        <v>580</v>
      </c>
    </row>
    <row customHeight="1" ht="17.25">
      <c s="73">
        <v>2110403</v>
      </c>
      <c s="73" t="s">
        <v>1577</v>
      </c>
      <c s="295"/>
    </row>
    <row customHeight="1" ht="17.25">
      <c s="73">
        <v>2110404</v>
      </c>
      <c s="73" t="s">
        <v>1578</v>
      </c>
      <c s="295"/>
    </row>
    <row customHeight="1" ht="17.25">
      <c s="73">
        <v>2110499</v>
      </c>
      <c s="73" t="s">
        <v>1579</v>
      </c>
      <c s="295"/>
    </row>
    <row customHeight="1" ht="17.25">
      <c s="73">
        <v>21105</v>
      </c>
      <c s="96" t="s">
        <v>1580</v>
      </c>
      <c s="291">
        <f>SUM(C805:C809)</f>
        <v>759</v>
      </c>
    </row>
    <row customHeight="1" ht="17.25">
      <c s="73">
        <v>2110501</v>
      </c>
      <c s="73" t="s">
        <v>1581</v>
      </c>
      <c s="295">
        <v>531</v>
      </c>
    </row>
    <row customHeight="1" ht="17.25">
      <c s="73">
        <v>2110502</v>
      </c>
      <c s="73" t="s">
        <v>1582</v>
      </c>
      <c s="295"/>
    </row>
    <row customHeight="1" ht="17.25">
      <c s="73">
        <v>2110503</v>
      </c>
      <c s="73" t="s">
        <v>1583</v>
      </c>
      <c s="295"/>
    </row>
    <row customHeight="1" ht="17.25">
      <c s="73">
        <v>2110506</v>
      </c>
      <c s="73" t="s">
        <v>1584</v>
      </c>
      <c s="295"/>
    </row>
    <row customHeight="1" ht="17.25">
      <c s="73">
        <v>2110599</v>
      </c>
      <c s="73" t="s">
        <v>1585</v>
      </c>
      <c s="295">
        <v>228</v>
      </c>
    </row>
    <row customHeight="1" ht="17.25">
      <c s="73">
        <v>21106</v>
      </c>
      <c s="96" t="s">
        <v>1586</v>
      </c>
      <c s="291">
        <f>SUM(C811:C815)</f>
        <v>1044</v>
      </c>
    </row>
    <row customHeight="1" ht="17.25">
      <c s="73">
        <v>2110602</v>
      </c>
      <c s="73" t="s">
        <v>1587</v>
      </c>
      <c s="295">
        <v>950</v>
      </c>
    </row>
    <row customHeight="1" ht="17.25">
      <c s="73">
        <v>2110603</v>
      </c>
      <c s="73" t="s">
        <v>1588</v>
      </c>
      <c s="295"/>
    </row>
    <row customHeight="1" ht="17.25">
      <c s="73">
        <v>2110604</v>
      </c>
      <c s="73" t="s">
        <v>1589</v>
      </c>
      <c s="295"/>
    </row>
    <row customHeight="1" ht="17.25">
      <c s="73">
        <v>2110605</v>
      </c>
      <c s="73" t="s">
        <v>1590</v>
      </c>
      <c s="295">
        <v>90</v>
      </c>
    </row>
    <row customHeight="1" ht="17.25">
      <c s="73">
        <v>2110699</v>
      </c>
      <c s="73" t="s">
        <v>1591</v>
      </c>
      <c s="295">
        <v>4</v>
      </c>
    </row>
    <row customHeight="1" ht="17.25">
      <c s="73">
        <v>21107</v>
      </c>
      <c s="96" t="s">
        <v>1592</v>
      </c>
      <c s="291">
        <f>SUM(C817:C818)</f>
        <v>0</v>
      </c>
    </row>
    <row customHeight="1" ht="17.25">
      <c s="73">
        <v>2110704</v>
      </c>
      <c s="73" t="s">
        <v>1593</v>
      </c>
      <c s="295"/>
    </row>
    <row customHeight="1" ht="17.25">
      <c s="73">
        <v>2110799</v>
      </c>
      <c s="73" t="s">
        <v>1594</v>
      </c>
      <c s="295"/>
    </row>
    <row customHeight="1" ht="17.25">
      <c s="73">
        <v>21108</v>
      </c>
      <c s="96" t="s">
        <v>1595</v>
      </c>
      <c s="291">
        <f>SUM(C820:C821)</f>
        <v>0</v>
      </c>
    </row>
    <row customHeight="1" ht="17.25">
      <c s="73">
        <v>2110804</v>
      </c>
      <c s="73" t="s">
        <v>1596</v>
      </c>
      <c s="295"/>
    </row>
    <row customHeight="1" ht="17.25">
      <c s="73">
        <v>2110899</v>
      </c>
      <c s="73" t="s">
        <v>1597</v>
      </c>
      <c s="295"/>
    </row>
    <row customHeight="1" ht="17.25">
      <c s="73">
        <v>21109</v>
      </c>
      <c s="96" t="s">
        <v>1598</v>
      </c>
      <c s="291">
        <f>C823</f>
        <v>0</v>
      </c>
    </row>
    <row customHeight="1" ht="17.25">
      <c s="73">
        <v>2110901</v>
      </c>
      <c s="73" t="s">
        <v>1599</v>
      </c>
      <c s="295"/>
    </row>
    <row customHeight="1" ht="17.25">
      <c s="73">
        <v>21110</v>
      </c>
      <c s="96" t="s">
        <v>1600</v>
      </c>
      <c s="291">
        <f>C825</f>
        <v>397</v>
      </c>
    </row>
    <row customHeight="1" ht="17.25">
      <c s="73">
        <v>2111001</v>
      </c>
      <c s="73" t="s">
        <v>1601</v>
      </c>
      <c s="295">
        <v>397</v>
      </c>
    </row>
    <row customHeight="1" ht="17.25">
      <c s="73">
        <v>21111</v>
      </c>
      <c s="96" t="s">
        <v>1602</v>
      </c>
      <c s="291">
        <f>SUM(C827:C831)</f>
        <v>54</v>
      </c>
    </row>
    <row customHeight="1" ht="17.25">
      <c s="73">
        <v>2111101</v>
      </c>
      <c s="73" t="s">
        <v>1603</v>
      </c>
      <c s="295"/>
    </row>
    <row customHeight="1" ht="17.25">
      <c s="73">
        <v>2111102</v>
      </c>
      <c s="73" t="s">
        <v>1604</v>
      </c>
      <c s="295">
        <v>20</v>
      </c>
    </row>
    <row customHeight="1" ht="17.25">
      <c s="73">
        <v>2111103</v>
      </c>
      <c s="73" t="s">
        <v>1605</v>
      </c>
      <c s="295">
        <v>24</v>
      </c>
    </row>
    <row customHeight="1" ht="17.25">
      <c s="73">
        <v>2111104</v>
      </c>
      <c s="73" t="s">
        <v>1606</v>
      </c>
      <c s="295"/>
    </row>
    <row customHeight="1" ht="17.25">
      <c s="73">
        <v>2111199</v>
      </c>
      <c s="73" t="s">
        <v>1607</v>
      </c>
      <c s="295">
        <v>10</v>
      </c>
    </row>
    <row customHeight="1" ht="17.25">
      <c s="73">
        <v>21112</v>
      </c>
      <c s="96" t="s">
        <v>1608</v>
      </c>
      <c s="291">
        <f>C833</f>
        <v>0</v>
      </c>
    </row>
    <row customHeight="1" ht="17.25">
      <c s="73">
        <v>2111201</v>
      </c>
      <c s="73" t="s">
        <v>1609</v>
      </c>
      <c s="295"/>
    </row>
    <row customHeight="1" ht="17.25">
      <c s="73">
        <v>21113</v>
      </c>
      <c s="96" t="s">
        <v>1610</v>
      </c>
      <c s="291">
        <f>C835</f>
        <v>0</v>
      </c>
    </row>
    <row customHeight="1" ht="17.25">
      <c s="73">
        <v>2111301</v>
      </c>
      <c s="73" t="s">
        <v>1611</v>
      </c>
      <c s="295"/>
    </row>
    <row customHeight="1" ht="17.25">
      <c s="73">
        <v>21114</v>
      </c>
      <c s="96" t="s">
        <v>1612</v>
      </c>
      <c s="291">
        <f>SUM(C837:C850)</f>
        <v>0</v>
      </c>
    </row>
    <row customHeight="1" ht="17.25">
      <c s="73">
        <v>2111401</v>
      </c>
      <c s="73" t="s">
        <v>979</v>
      </c>
      <c s="295"/>
    </row>
    <row customHeight="1" ht="17.25">
      <c s="73">
        <v>2111402</v>
      </c>
      <c s="73" t="s">
        <v>980</v>
      </c>
      <c s="295"/>
    </row>
    <row customHeight="1" ht="17.25">
      <c s="73">
        <v>2111403</v>
      </c>
      <c s="73" t="s">
        <v>981</v>
      </c>
      <c s="295"/>
    </row>
    <row customHeight="1" ht="17.25">
      <c s="73">
        <v>2111404</v>
      </c>
      <c s="73" t="s">
        <v>1613</v>
      </c>
      <c s="295"/>
    </row>
    <row customHeight="1" ht="17.25">
      <c s="73">
        <v>2111405</v>
      </c>
      <c s="73" t="s">
        <v>1614</v>
      </c>
      <c s="295"/>
    </row>
    <row customHeight="1" ht="17.25">
      <c s="73">
        <v>2111406</v>
      </c>
      <c s="73" t="s">
        <v>1615</v>
      </c>
      <c s="295"/>
    </row>
    <row customHeight="1" ht="17.25">
      <c s="73">
        <v>2111407</v>
      </c>
      <c s="73" t="s">
        <v>1616</v>
      </c>
      <c s="295"/>
    </row>
    <row customHeight="1" ht="17.25">
      <c s="73">
        <v>2111408</v>
      </c>
      <c s="73" t="s">
        <v>1617</v>
      </c>
      <c s="295"/>
    </row>
    <row customHeight="1" ht="17.25">
      <c s="73">
        <v>2111409</v>
      </c>
      <c s="73" t="s">
        <v>1618</v>
      </c>
      <c s="295"/>
    </row>
    <row customHeight="1" ht="17.25">
      <c s="73">
        <v>2111410</v>
      </c>
      <c s="73" t="s">
        <v>1619</v>
      </c>
      <c s="295"/>
    </row>
    <row customHeight="1" ht="17.25">
      <c s="73">
        <v>2111411</v>
      </c>
      <c s="73" t="s">
        <v>1022</v>
      </c>
      <c s="295"/>
    </row>
    <row customHeight="1" ht="17.25">
      <c s="73">
        <v>2111413</v>
      </c>
      <c s="73" t="s">
        <v>1620</v>
      </c>
      <c s="295"/>
    </row>
    <row customHeight="1" ht="17.25">
      <c s="73">
        <v>2111450</v>
      </c>
      <c s="73" t="s">
        <v>988</v>
      </c>
      <c s="295"/>
    </row>
    <row customHeight="1" ht="17.25">
      <c s="73">
        <v>2111499</v>
      </c>
      <c s="73" t="s">
        <v>1621</v>
      </c>
      <c s="295"/>
    </row>
    <row customHeight="1" ht="17.25">
      <c s="73">
        <v>21199</v>
      </c>
      <c s="96" t="s">
        <v>1622</v>
      </c>
      <c s="291">
        <f>C852</f>
        <v>60</v>
      </c>
    </row>
    <row customHeight="1" ht="17.25">
      <c s="73">
        <v>2119901</v>
      </c>
      <c s="73" t="s">
        <v>1623</v>
      </c>
      <c s="295">
        <v>60</v>
      </c>
    </row>
    <row customHeight="1" ht="17.25">
      <c s="73">
        <v>212</v>
      </c>
      <c s="96" t="s">
        <v>1624</v>
      </c>
      <c s="291">
        <f>SUM(C854,C866,C868,C871,C873,C875)</f>
        <v>4812</v>
      </c>
    </row>
    <row customHeight="1" ht="17.25">
      <c s="73">
        <v>21201</v>
      </c>
      <c s="96" t="s">
        <v>1625</v>
      </c>
      <c s="291">
        <f>SUM(C855:C865)</f>
        <v>1965</v>
      </c>
    </row>
    <row customHeight="1" ht="17.25">
      <c s="73">
        <v>2120101</v>
      </c>
      <c s="73" t="s">
        <v>979</v>
      </c>
      <c s="295">
        <v>981</v>
      </c>
    </row>
    <row customHeight="1" ht="17.25">
      <c s="73">
        <v>2120102</v>
      </c>
      <c s="73" t="s">
        <v>980</v>
      </c>
      <c s="295"/>
    </row>
    <row customHeight="1" ht="17.25">
      <c s="73">
        <v>2120103</v>
      </c>
      <c s="73" t="s">
        <v>981</v>
      </c>
      <c s="295"/>
    </row>
    <row customHeight="1" ht="17.25">
      <c s="73">
        <v>2120104</v>
      </c>
      <c s="73" t="s">
        <v>1626</v>
      </c>
      <c s="295">
        <v>824</v>
      </c>
    </row>
    <row customHeight="1" ht="17.25">
      <c s="73">
        <v>2120105</v>
      </c>
      <c s="73" t="s">
        <v>1627</v>
      </c>
      <c s="295"/>
    </row>
    <row customHeight="1" ht="17.25">
      <c s="73">
        <v>2120106</v>
      </c>
      <c s="73" t="s">
        <v>1628</v>
      </c>
      <c s="295"/>
    </row>
    <row customHeight="1" ht="17.25">
      <c s="73">
        <v>2120107</v>
      </c>
      <c s="73" t="s">
        <v>1629</v>
      </c>
      <c s="295"/>
    </row>
    <row customHeight="1" ht="17.25">
      <c s="73">
        <v>2120108</v>
      </c>
      <c s="73" t="s">
        <v>1630</v>
      </c>
      <c s="295"/>
    </row>
    <row customHeight="1" ht="17.25">
      <c s="73">
        <v>2120109</v>
      </c>
      <c s="73" t="s">
        <v>1631</v>
      </c>
      <c s="295">
        <v>10</v>
      </c>
    </row>
    <row customHeight="1" ht="17.25">
      <c s="73">
        <v>2120110</v>
      </c>
      <c s="73" t="s">
        <v>1632</v>
      </c>
      <c s="295"/>
    </row>
    <row customHeight="1" ht="17.25">
      <c s="73">
        <v>2120199</v>
      </c>
      <c s="73" t="s">
        <v>1633</v>
      </c>
      <c s="295">
        <v>150</v>
      </c>
    </row>
    <row customHeight="1" ht="17.25">
      <c s="73">
        <v>21202</v>
      </c>
      <c s="96" t="s">
        <v>1634</v>
      </c>
      <c s="291">
        <f>C867</f>
        <v>461</v>
      </c>
    </row>
    <row customHeight="1" ht="17.25">
      <c s="73">
        <v>2120201</v>
      </c>
      <c s="73" t="s">
        <v>1635</v>
      </c>
      <c s="295">
        <v>461</v>
      </c>
    </row>
    <row customHeight="1" ht="17.25">
      <c s="73">
        <v>21203</v>
      </c>
      <c s="96" t="s">
        <v>1636</v>
      </c>
      <c s="291">
        <f>SUM(C869:C870)</f>
        <v>1495</v>
      </c>
    </row>
    <row customHeight="1" ht="17.25">
      <c s="73">
        <v>2120303</v>
      </c>
      <c s="73" t="s">
        <v>1637</v>
      </c>
      <c s="295">
        <v>850</v>
      </c>
    </row>
    <row customHeight="1" ht="17.25">
      <c s="73">
        <v>2120399</v>
      </c>
      <c s="73" t="s">
        <v>1638</v>
      </c>
      <c s="295">
        <v>645</v>
      </c>
    </row>
    <row customHeight="1" ht="17.25">
      <c s="73">
        <v>21205</v>
      </c>
      <c s="96" t="s">
        <v>1639</v>
      </c>
      <c s="291">
        <f>C872</f>
        <v>791</v>
      </c>
    </row>
    <row customHeight="1" ht="17.25">
      <c s="73">
        <v>2120501</v>
      </c>
      <c s="73" t="s">
        <v>1640</v>
      </c>
      <c s="295">
        <v>791</v>
      </c>
    </row>
    <row customHeight="1" ht="17.25">
      <c s="73">
        <v>21206</v>
      </c>
      <c s="96" t="s">
        <v>1641</v>
      </c>
      <c s="291">
        <f>C874</f>
        <v>0</v>
      </c>
    </row>
    <row customHeight="1" ht="17.25">
      <c s="73">
        <v>2120601</v>
      </c>
      <c s="73" t="s">
        <v>1642</v>
      </c>
      <c s="295"/>
    </row>
    <row customHeight="1" ht="17.25">
      <c s="73">
        <v>21299</v>
      </c>
      <c s="96" t="s">
        <v>1643</v>
      </c>
      <c s="291">
        <f>C876</f>
        <v>100</v>
      </c>
    </row>
    <row customHeight="1" ht="17.25">
      <c s="73">
        <v>2129999</v>
      </c>
      <c s="73" t="s">
        <v>1644</v>
      </c>
      <c s="295">
        <v>100</v>
      </c>
    </row>
    <row customHeight="1" ht="17.25">
      <c s="73">
        <v>213</v>
      </c>
      <c s="96" t="s">
        <v>1645</v>
      </c>
      <c s="291">
        <f>SUM(C878,C904,C932,C960,C971,C982,C988,C995,C1002,C1006)</f>
        <v>40459</v>
      </c>
    </row>
    <row customHeight="1" ht="17.25">
      <c s="73">
        <v>21301</v>
      </c>
      <c s="96" t="s">
        <v>1646</v>
      </c>
      <c s="291">
        <f>SUM(C879:C903)</f>
        <v>7032</v>
      </c>
    </row>
    <row customHeight="1" ht="17.25">
      <c s="73">
        <v>2130101</v>
      </c>
      <c s="73" t="s">
        <v>979</v>
      </c>
      <c s="295">
        <v>3146</v>
      </c>
    </row>
    <row customHeight="1" ht="17.25">
      <c s="73">
        <v>2130102</v>
      </c>
      <c s="73" t="s">
        <v>980</v>
      </c>
      <c s="295"/>
    </row>
    <row customHeight="1" ht="17.25">
      <c s="73">
        <v>2130103</v>
      </c>
      <c s="73" t="s">
        <v>981</v>
      </c>
      <c s="295"/>
    </row>
    <row customHeight="1" ht="17.25">
      <c s="73">
        <v>2130104</v>
      </c>
      <c s="73" t="s">
        <v>988</v>
      </c>
      <c s="295">
        <v>301</v>
      </c>
    </row>
    <row customHeight="1" ht="17.25">
      <c s="73">
        <v>2130105</v>
      </c>
      <c s="73" t="s">
        <v>1647</v>
      </c>
      <c s="295"/>
    </row>
    <row customHeight="1" ht="17.25">
      <c s="73">
        <v>2130106</v>
      </c>
      <c s="73" t="s">
        <v>1648</v>
      </c>
      <c s="295">
        <v>160</v>
      </c>
    </row>
    <row customHeight="1" ht="17.25">
      <c s="73">
        <v>2130108</v>
      </c>
      <c s="73" t="s">
        <v>1649</v>
      </c>
      <c s="295">
        <v>123</v>
      </c>
    </row>
    <row customHeight="1" ht="17.25">
      <c s="73">
        <v>2130109</v>
      </c>
      <c s="73" t="s">
        <v>1650</v>
      </c>
      <c s="295">
        <v>16</v>
      </c>
    </row>
    <row customHeight="1" ht="17.25">
      <c s="73">
        <v>2130110</v>
      </c>
      <c s="73" t="s">
        <v>1651</v>
      </c>
      <c s="295">
        <v>17</v>
      </c>
    </row>
    <row customHeight="1" ht="17.25">
      <c s="73">
        <v>2130111</v>
      </c>
      <c s="73" t="s">
        <v>1652</v>
      </c>
      <c s="295"/>
    </row>
    <row customHeight="1" ht="17.25">
      <c s="73">
        <v>2130112</v>
      </c>
      <c s="73" t="s">
        <v>1653</v>
      </c>
      <c s="295">
        <v>11</v>
      </c>
    </row>
    <row customHeight="1" ht="17.25">
      <c s="73">
        <v>2130114</v>
      </c>
      <c s="73" t="s">
        <v>1654</v>
      </c>
      <c s="295"/>
    </row>
    <row customHeight="1" ht="17.25">
      <c s="73">
        <v>2130119</v>
      </c>
      <c s="73" t="s">
        <v>1655</v>
      </c>
      <c s="295">
        <v>50</v>
      </c>
    </row>
    <row customHeight="1" ht="17.25">
      <c s="73">
        <v>2130120</v>
      </c>
      <c s="73" t="s">
        <v>1656</v>
      </c>
      <c s="295"/>
    </row>
    <row customHeight="1" ht="17.25">
      <c s="73">
        <v>2130121</v>
      </c>
      <c s="73" t="s">
        <v>1657</v>
      </c>
      <c s="295"/>
    </row>
    <row customHeight="1" ht="17.25">
      <c s="73">
        <v>2130122</v>
      </c>
      <c s="73" t="s">
        <v>1658</v>
      </c>
      <c s="295">
        <v>539</v>
      </c>
    </row>
    <row customHeight="1" ht="17.25">
      <c s="73">
        <v>2130124</v>
      </c>
      <c s="73" t="s">
        <v>1659</v>
      </c>
      <c s="295">
        <v>92</v>
      </c>
    </row>
    <row customHeight="1" ht="17.25">
      <c s="73">
        <v>2130125</v>
      </c>
      <c s="73" t="s">
        <v>1660</v>
      </c>
      <c s="295">
        <v>8</v>
      </c>
    </row>
    <row customHeight="1" ht="17.25">
      <c s="73">
        <v>2130126</v>
      </c>
      <c s="73" t="s">
        <v>1661</v>
      </c>
      <c s="295">
        <v>104</v>
      </c>
    </row>
    <row customHeight="1" ht="17.25">
      <c s="73">
        <v>2130129</v>
      </c>
      <c s="73" t="s">
        <v>1662</v>
      </c>
      <c s="295"/>
    </row>
    <row customHeight="1" ht="17.25">
      <c s="73">
        <v>2130135</v>
      </c>
      <c s="73" t="s">
        <v>1663</v>
      </c>
      <c s="295">
        <v>22</v>
      </c>
    </row>
    <row customHeight="1" ht="17.25">
      <c s="73">
        <v>2130142</v>
      </c>
      <c s="73" t="s">
        <v>1664</v>
      </c>
      <c s="295">
        <v>50</v>
      </c>
    </row>
    <row customHeight="1" ht="17.25">
      <c s="73">
        <v>2130148</v>
      </c>
      <c s="73" t="s">
        <v>1665</v>
      </c>
      <c s="295"/>
    </row>
    <row customHeight="1" ht="17.25">
      <c s="73">
        <v>2130152</v>
      </c>
      <c s="73" t="s">
        <v>1666</v>
      </c>
      <c s="295"/>
    </row>
    <row customHeight="1" ht="17.25">
      <c s="73">
        <v>2130199</v>
      </c>
      <c s="73" t="s">
        <v>1667</v>
      </c>
      <c s="295">
        <v>2393</v>
      </c>
    </row>
    <row customHeight="1" ht="17.25">
      <c s="73">
        <v>21302</v>
      </c>
      <c s="96" t="s">
        <v>1668</v>
      </c>
      <c s="291">
        <f>SUM(C905:C931)</f>
        <v>3757</v>
      </c>
    </row>
    <row customHeight="1" ht="17.25">
      <c s="73">
        <v>2130201</v>
      </c>
      <c s="73" t="s">
        <v>979</v>
      </c>
      <c s="295">
        <v>2132</v>
      </c>
    </row>
    <row customHeight="1" ht="17.25">
      <c s="73">
        <v>2130202</v>
      </c>
      <c s="73" t="s">
        <v>980</v>
      </c>
      <c s="295"/>
    </row>
    <row customHeight="1" ht="17.25">
      <c s="73">
        <v>2130203</v>
      </c>
      <c s="73" t="s">
        <v>981</v>
      </c>
      <c s="295"/>
    </row>
    <row customHeight="1" ht="17.25">
      <c s="73">
        <v>2130204</v>
      </c>
      <c s="73" t="s">
        <v>1669</v>
      </c>
      <c s="295"/>
    </row>
    <row customHeight="1" ht="17.25">
      <c s="73">
        <v>2130205</v>
      </c>
      <c s="73" t="s">
        <v>1670</v>
      </c>
      <c s="295">
        <v>385</v>
      </c>
    </row>
    <row customHeight="1" ht="17.25">
      <c s="73">
        <v>2130206</v>
      </c>
      <c s="73" t="s">
        <v>1671</v>
      </c>
      <c s="295"/>
    </row>
    <row customHeight="1" ht="17.25">
      <c s="73">
        <v>2130207</v>
      </c>
      <c s="73" t="s">
        <v>1672</v>
      </c>
      <c s="295"/>
    </row>
    <row customHeight="1" ht="17.25">
      <c s="73">
        <v>2130208</v>
      </c>
      <c s="73" t="s">
        <v>1673</v>
      </c>
      <c s="295"/>
    </row>
    <row customHeight="1" ht="17.25">
      <c s="73">
        <v>2130209</v>
      </c>
      <c s="73" t="s">
        <v>1674</v>
      </c>
      <c s="295">
        <v>1095</v>
      </c>
    </row>
    <row customHeight="1" ht="17.25">
      <c s="73">
        <v>2130210</v>
      </c>
      <c s="73" t="s">
        <v>1675</v>
      </c>
      <c s="295"/>
    </row>
    <row customHeight="1" ht="17.25">
      <c s="73">
        <v>2130211</v>
      </c>
      <c s="73" t="s">
        <v>1676</v>
      </c>
      <c s="295"/>
    </row>
    <row customHeight="1" ht="17.25">
      <c s="73">
        <v>2130212</v>
      </c>
      <c s="73" t="s">
        <v>1677</v>
      </c>
      <c s="295"/>
    </row>
    <row customHeight="1" ht="17.25">
      <c s="73">
        <v>2130213</v>
      </c>
      <c s="73" t="s">
        <v>1678</v>
      </c>
      <c s="295"/>
    </row>
    <row customHeight="1" ht="17.25">
      <c s="73">
        <v>2130216</v>
      </c>
      <c s="73" t="s">
        <v>1679</v>
      </c>
      <c s="295"/>
    </row>
    <row customHeight="1" ht="17.25">
      <c s="73">
        <v>2130217</v>
      </c>
      <c s="73" t="s">
        <v>1680</v>
      </c>
      <c s="295"/>
    </row>
    <row customHeight="1" ht="17.25">
      <c s="73">
        <v>2130218</v>
      </c>
      <c s="73" t="s">
        <v>1681</v>
      </c>
      <c s="295"/>
    </row>
    <row customHeight="1" ht="17.25">
      <c s="73">
        <v>2130219</v>
      </c>
      <c s="73" t="s">
        <v>1682</v>
      </c>
      <c s="295"/>
    </row>
    <row customHeight="1" ht="17.25">
      <c s="73">
        <v>2130220</v>
      </c>
      <c s="73" t="s">
        <v>1683</v>
      </c>
      <c s="295"/>
    </row>
    <row customHeight="1" ht="17.25">
      <c s="73">
        <v>2130221</v>
      </c>
      <c s="73" t="s">
        <v>1684</v>
      </c>
      <c s="295"/>
    </row>
    <row customHeight="1" ht="17.25">
      <c s="73">
        <v>2130223</v>
      </c>
      <c s="73" t="s">
        <v>1685</v>
      </c>
      <c s="295"/>
    </row>
    <row customHeight="1" ht="17.25">
      <c s="73">
        <v>2130224</v>
      </c>
      <c s="73" t="s">
        <v>1686</v>
      </c>
      <c s="295"/>
    </row>
    <row customHeight="1" ht="17.25">
      <c s="73">
        <v>2130225</v>
      </c>
      <c s="73" t="s">
        <v>1687</v>
      </c>
      <c s="295"/>
    </row>
    <row customHeight="1" ht="17.25">
      <c s="73">
        <v>2130226</v>
      </c>
      <c s="73" t="s">
        <v>1688</v>
      </c>
      <c s="295"/>
    </row>
    <row customHeight="1" ht="17.25">
      <c s="73">
        <v>2130227</v>
      </c>
      <c s="73" t="s">
        <v>1689</v>
      </c>
      <c s="295"/>
    </row>
    <row customHeight="1" ht="17.25">
      <c s="73">
        <v>2130232</v>
      </c>
      <c s="73" t="s">
        <v>1690</v>
      </c>
      <c s="295">
        <v>36</v>
      </c>
    </row>
    <row customHeight="1" ht="17.25">
      <c s="73">
        <v>2130234</v>
      </c>
      <c s="73" t="s">
        <v>1691</v>
      </c>
      <c s="295">
        <v>30</v>
      </c>
    </row>
    <row customHeight="1" ht="17.25">
      <c s="73">
        <v>2130299</v>
      </c>
      <c s="73" t="s">
        <v>1692</v>
      </c>
      <c s="295">
        <v>79</v>
      </c>
    </row>
    <row customHeight="1" ht="17.25">
      <c s="73">
        <v>21303</v>
      </c>
      <c s="96" t="s">
        <v>1693</v>
      </c>
      <c s="291">
        <f>SUM(C933:C959)</f>
        <v>6711</v>
      </c>
    </row>
    <row customHeight="1" ht="17.25">
      <c s="73">
        <v>2130301</v>
      </c>
      <c s="73" t="s">
        <v>979</v>
      </c>
      <c s="295">
        <v>1388</v>
      </c>
    </row>
    <row customHeight="1" ht="17.25">
      <c s="73">
        <v>2130302</v>
      </c>
      <c s="73" t="s">
        <v>980</v>
      </c>
      <c s="295"/>
    </row>
    <row customHeight="1" ht="17.25">
      <c s="73">
        <v>2130303</v>
      </c>
      <c s="73" t="s">
        <v>981</v>
      </c>
      <c s="295"/>
    </row>
    <row customHeight="1" ht="17.25">
      <c s="73">
        <v>2130304</v>
      </c>
      <c s="73" t="s">
        <v>1694</v>
      </c>
      <c s="295"/>
    </row>
    <row customHeight="1" ht="17.25">
      <c s="73">
        <v>2130305</v>
      </c>
      <c s="73" t="s">
        <v>1695</v>
      </c>
      <c s="295">
        <v>1968</v>
      </c>
    </row>
    <row customHeight="1" ht="17.25">
      <c s="73">
        <v>2130306</v>
      </c>
      <c s="73" t="s">
        <v>1696</v>
      </c>
      <c s="295">
        <v>93</v>
      </c>
    </row>
    <row customHeight="1" ht="17.25">
      <c s="73">
        <v>2130307</v>
      </c>
      <c s="73" t="s">
        <v>1697</v>
      </c>
      <c s="295"/>
    </row>
    <row customHeight="1" ht="17.25">
      <c s="73">
        <v>2130308</v>
      </c>
      <c s="73" t="s">
        <v>1698</v>
      </c>
      <c s="295"/>
    </row>
    <row customHeight="1" ht="17.25">
      <c s="73">
        <v>2130309</v>
      </c>
      <c s="73" t="s">
        <v>1699</v>
      </c>
      <c s="295"/>
    </row>
    <row customHeight="1" ht="17.25">
      <c s="73">
        <v>2130310</v>
      </c>
      <c s="73" t="s">
        <v>1700</v>
      </c>
      <c s="295"/>
    </row>
    <row customHeight="1" ht="17.25">
      <c s="73">
        <v>2130311</v>
      </c>
      <c s="73" t="s">
        <v>1701</v>
      </c>
      <c s="295"/>
    </row>
    <row customHeight="1" ht="17.25">
      <c s="73">
        <v>2130312</v>
      </c>
      <c s="73" t="s">
        <v>1702</v>
      </c>
      <c s="295"/>
    </row>
    <row customHeight="1" ht="17.25">
      <c s="73">
        <v>2130313</v>
      </c>
      <c s="73" t="s">
        <v>1703</v>
      </c>
      <c s="295">
        <v>5</v>
      </c>
    </row>
    <row customHeight="1" ht="17.25">
      <c s="73">
        <v>2130314</v>
      </c>
      <c s="73" t="s">
        <v>1704</v>
      </c>
      <c s="295">
        <v>1277</v>
      </c>
    </row>
    <row customHeight="1" ht="17.25">
      <c s="73">
        <v>2130315</v>
      </c>
      <c s="73" t="s">
        <v>1705</v>
      </c>
      <c s="295"/>
    </row>
    <row customHeight="1" ht="17.25">
      <c s="73">
        <v>2130316</v>
      </c>
      <c s="73" t="s">
        <v>1706</v>
      </c>
      <c s="295">
        <v>1163</v>
      </c>
    </row>
    <row customHeight="1" ht="17.25">
      <c s="73">
        <v>2130317</v>
      </c>
      <c s="73" t="s">
        <v>1707</v>
      </c>
      <c s="295"/>
    </row>
    <row customHeight="1" ht="17.25">
      <c s="73">
        <v>2130318</v>
      </c>
      <c s="73" t="s">
        <v>1708</v>
      </c>
      <c s="295"/>
    </row>
    <row customHeight="1" ht="17.25">
      <c s="73">
        <v>2130319</v>
      </c>
      <c s="73" t="s">
        <v>1709</v>
      </c>
      <c s="295"/>
    </row>
    <row customHeight="1" ht="17.25">
      <c s="73">
        <v>2130321</v>
      </c>
      <c s="73" t="s">
        <v>1710</v>
      </c>
      <c s="295"/>
    </row>
    <row customHeight="1" ht="17.25">
      <c s="73">
        <v>2130322</v>
      </c>
      <c s="73" t="s">
        <v>1711</v>
      </c>
      <c s="295"/>
    </row>
    <row customHeight="1" ht="17.25">
      <c s="73">
        <v>2130331</v>
      </c>
      <c s="73" t="s">
        <v>1712</v>
      </c>
      <c s="295">
        <v>100</v>
      </c>
    </row>
    <row customHeight="1" ht="17.25">
      <c s="73">
        <v>2130332</v>
      </c>
      <c s="73" t="s">
        <v>1713</v>
      </c>
      <c s="295"/>
    </row>
    <row customHeight="1" ht="17.25">
      <c s="73">
        <v>2130333</v>
      </c>
      <c s="73" t="s">
        <v>1685</v>
      </c>
      <c s="295"/>
    </row>
    <row customHeight="1" ht="17.25">
      <c s="73">
        <v>2130334</v>
      </c>
      <c s="73" t="s">
        <v>1714</v>
      </c>
      <c s="295"/>
    </row>
    <row customHeight="1" ht="17.25">
      <c s="73">
        <v>2130335</v>
      </c>
      <c s="73" t="s">
        <v>1715</v>
      </c>
      <c s="295">
        <v>563</v>
      </c>
    </row>
    <row customHeight="1" ht="17.25">
      <c s="73">
        <v>2130399</v>
      </c>
      <c s="73" t="s">
        <v>1716</v>
      </c>
      <c s="295">
        <v>154</v>
      </c>
    </row>
    <row customHeight="1" ht="17.25">
      <c s="73">
        <v>21304</v>
      </c>
      <c s="96" t="s">
        <v>1717</v>
      </c>
      <c s="291">
        <f>SUM(C961:C970)</f>
        <v>0</v>
      </c>
    </row>
    <row customHeight="1" ht="17.25">
      <c s="73">
        <v>2130401</v>
      </c>
      <c s="73" t="s">
        <v>979</v>
      </c>
      <c s="295"/>
    </row>
    <row customHeight="1" ht="17.25">
      <c s="73">
        <v>2130402</v>
      </c>
      <c s="73" t="s">
        <v>980</v>
      </c>
      <c s="295"/>
    </row>
    <row customHeight="1" ht="17.25">
      <c s="73">
        <v>2130403</v>
      </c>
      <c s="73" t="s">
        <v>981</v>
      </c>
      <c s="295"/>
    </row>
    <row customHeight="1" ht="17.25">
      <c s="73">
        <v>2130404</v>
      </c>
      <c s="73" t="s">
        <v>1718</v>
      </c>
      <c s="295"/>
    </row>
    <row customHeight="1" ht="17.25">
      <c s="73">
        <v>2130405</v>
      </c>
      <c s="73" t="s">
        <v>1719</v>
      </c>
      <c s="295"/>
    </row>
    <row customHeight="1" ht="17.25">
      <c s="73">
        <v>2130406</v>
      </c>
      <c s="73" t="s">
        <v>1720</v>
      </c>
      <c s="295"/>
    </row>
    <row customHeight="1" ht="17.25">
      <c s="73">
        <v>2130407</v>
      </c>
      <c s="73" t="s">
        <v>1721</v>
      </c>
      <c s="295"/>
    </row>
    <row customHeight="1" ht="17.25">
      <c s="73">
        <v>2130408</v>
      </c>
      <c s="73" t="s">
        <v>1722</v>
      </c>
      <c s="295"/>
    </row>
    <row customHeight="1" ht="17.25">
      <c s="73">
        <v>2130409</v>
      </c>
      <c s="73" t="s">
        <v>1723</v>
      </c>
      <c s="295"/>
    </row>
    <row customHeight="1" ht="17.25">
      <c s="73">
        <v>2130499</v>
      </c>
      <c s="73" t="s">
        <v>1724</v>
      </c>
      <c s="295"/>
    </row>
    <row customHeight="1" ht="17.25">
      <c s="73">
        <v>21305</v>
      </c>
      <c s="96" t="s">
        <v>1725</v>
      </c>
      <c s="291">
        <f>SUM(C972:C981)</f>
        <v>10264</v>
      </c>
    </row>
    <row customHeight="1" ht="17.25">
      <c s="73">
        <v>2130501</v>
      </c>
      <c s="73" t="s">
        <v>979</v>
      </c>
      <c s="295">
        <v>349</v>
      </c>
    </row>
    <row customHeight="1" ht="17.25">
      <c s="73">
        <v>2130502</v>
      </c>
      <c s="73" t="s">
        <v>980</v>
      </c>
      <c s="295">
        <v>82</v>
      </c>
    </row>
    <row customHeight="1" ht="17.25">
      <c s="73">
        <v>2130503</v>
      </c>
      <c s="73" t="s">
        <v>981</v>
      </c>
      <c s="295"/>
    </row>
    <row customHeight="1" ht="17.25">
      <c s="73">
        <v>2130504</v>
      </c>
      <c s="73" t="s">
        <v>1726</v>
      </c>
      <c s="295">
        <v>2949</v>
      </c>
    </row>
    <row customHeight="1" ht="17.25">
      <c s="73">
        <v>2130505</v>
      </c>
      <c s="73" t="s">
        <v>1727</v>
      </c>
      <c s="295">
        <v>2271</v>
      </c>
    </row>
    <row customHeight="1" ht="17.25">
      <c s="73">
        <v>2130506</v>
      </c>
      <c s="73" t="s">
        <v>1728</v>
      </c>
      <c s="295"/>
    </row>
    <row customHeight="1" ht="17.25">
      <c s="73">
        <v>2130507</v>
      </c>
      <c s="73" t="s">
        <v>1729</v>
      </c>
      <c s="295">
        <v>400</v>
      </c>
    </row>
    <row customHeight="1" ht="17.25">
      <c s="73">
        <v>2130508</v>
      </c>
      <c s="73" t="s">
        <v>1730</v>
      </c>
      <c s="295"/>
    </row>
    <row customHeight="1" ht="17.25">
      <c s="73">
        <v>2130550</v>
      </c>
      <c s="73" t="s">
        <v>1731</v>
      </c>
      <c s="295"/>
    </row>
    <row customHeight="1" ht="17.25">
      <c s="73">
        <v>2130599</v>
      </c>
      <c s="73" t="s">
        <v>1732</v>
      </c>
      <c s="295">
        <v>4213</v>
      </c>
    </row>
    <row customHeight="1" ht="17.25">
      <c s="73">
        <v>21306</v>
      </c>
      <c s="96" t="s">
        <v>1733</v>
      </c>
      <c s="291">
        <f>SUM(C983:C987)</f>
        <v>1870</v>
      </c>
    </row>
    <row customHeight="1" ht="17.25">
      <c s="73">
        <v>2130601</v>
      </c>
      <c s="73" t="s">
        <v>1312</v>
      </c>
      <c s="295">
        <v>231</v>
      </c>
    </row>
    <row customHeight="1" ht="17.25">
      <c s="73">
        <v>2130602</v>
      </c>
      <c s="73" t="s">
        <v>1734</v>
      </c>
      <c s="295">
        <v>1513</v>
      </c>
    </row>
    <row customHeight="1" ht="17.25">
      <c s="73">
        <v>2130603</v>
      </c>
      <c s="73" t="s">
        <v>1735</v>
      </c>
      <c s="295">
        <v>126</v>
      </c>
    </row>
    <row customHeight="1" ht="17.25">
      <c s="73">
        <v>2130604</v>
      </c>
      <c s="73" t="s">
        <v>1736</v>
      </c>
      <c s="295"/>
    </row>
    <row customHeight="1" ht="17.25">
      <c s="73">
        <v>2130699</v>
      </c>
      <c s="73" t="s">
        <v>1737</v>
      </c>
      <c s="295"/>
    </row>
    <row customHeight="1" ht="17.25">
      <c s="73">
        <v>21307</v>
      </c>
      <c s="96" t="s">
        <v>1738</v>
      </c>
      <c s="291">
        <f>SUM(C989:C994)</f>
        <v>7224</v>
      </c>
    </row>
    <row customHeight="1" ht="17.25">
      <c s="73">
        <v>2130701</v>
      </c>
      <c s="73" t="s">
        <v>1739</v>
      </c>
      <c s="295">
        <v>2077</v>
      </c>
    </row>
    <row customHeight="1" ht="17.25">
      <c s="73">
        <v>2130704</v>
      </c>
      <c s="73" t="s">
        <v>1740</v>
      </c>
      <c s="295"/>
    </row>
    <row customHeight="1" ht="17.25">
      <c s="73">
        <v>2130705</v>
      </c>
      <c s="73" t="s">
        <v>1741</v>
      </c>
      <c s="295">
        <v>4830</v>
      </c>
    </row>
    <row customHeight="1" ht="17.25">
      <c s="73">
        <v>2130706</v>
      </c>
      <c s="73" t="s">
        <v>1742</v>
      </c>
      <c s="295">
        <v>117</v>
      </c>
    </row>
    <row customHeight="1" ht="17.25">
      <c s="73">
        <v>2130707</v>
      </c>
      <c s="73" t="s">
        <v>1743</v>
      </c>
      <c s="295">
        <v>200</v>
      </c>
    </row>
    <row customHeight="1" ht="17.25">
      <c s="73">
        <v>2130799</v>
      </c>
      <c s="73" t="s">
        <v>1744</v>
      </c>
      <c s="295"/>
    </row>
    <row customHeight="1" ht="17.25">
      <c s="73">
        <v>21308</v>
      </c>
      <c s="96" t="s">
        <v>1745</v>
      </c>
      <c s="291">
        <f>SUM(C996:C1001)</f>
        <v>3588</v>
      </c>
    </row>
    <row customHeight="1" ht="17.25">
      <c s="73">
        <v>2130801</v>
      </c>
      <c s="73" t="s">
        <v>1746</v>
      </c>
      <c s="295"/>
    </row>
    <row customHeight="1" ht="17.25">
      <c s="73">
        <v>2130802</v>
      </c>
      <c s="73" t="s">
        <v>1747</v>
      </c>
      <c s="295">
        <v>61</v>
      </c>
    </row>
    <row customHeight="1" ht="17.25">
      <c s="73">
        <v>2130803</v>
      </c>
      <c s="73" t="s">
        <v>1748</v>
      </c>
      <c s="295">
        <v>1504</v>
      </c>
    </row>
    <row customHeight="1" ht="17.25">
      <c s="73">
        <v>2130804</v>
      </c>
      <c s="73" t="s">
        <v>1749</v>
      </c>
      <c s="295">
        <v>816</v>
      </c>
    </row>
    <row customHeight="1" ht="17.25">
      <c s="73">
        <v>2130805</v>
      </c>
      <c s="73" t="s">
        <v>1750</v>
      </c>
      <c s="295">
        <v>1200</v>
      </c>
    </row>
    <row customHeight="1" ht="17.25">
      <c s="73">
        <v>2130899</v>
      </c>
      <c s="73" t="s">
        <v>1751</v>
      </c>
      <c s="295">
        <v>7</v>
      </c>
    </row>
    <row customHeight="1" ht="17.25">
      <c s="73">
        <v>21309</v>
      </c>
      <c s="96" t="s">
        <v>1752</v>
      </c>
      <c s="291">
        <f>SUM(C1003:C1005)</f>
        <v>8</v>
      </c>
    </row>
    <row customHeight="1" ht="17.25">
      <c s="73">
        <v>2130901</v>
      </c>
      <c s="73" t="s">
        <v>1753</v>
      </c>
      <c s="295">
        <v>8</v>
      </c>
    </row>
    <row customHeight="1" ht="17.25">
      <c s="73">
        <v>2130902</v>
      </c>
      <c s="73" t="s">
        <v>1754</v>
      </c>
      <c s="295"/>
    </row>
    <row customHeight="1" ht="17.25">
      <c s="73">
        <v>2130999</v>
      </c>
      <c s="73" t="s">
        <v>1755</v>
      </c>
      <c s="295"/>
    </row>
    <row customHeight="1" ht="17.25">
      <c s="73">
        <v>21399</v>
      </c>
      <c s="96" t="s">
        <v>1756</v>
      </c>
      <c s="291">
        <f>C1007+C1008</f>
        <v>5</v>
      </c>
    </row>
    <row customHeight="1" ht="17.25">
      <c s="73">
        <v>2139901</v>
      </c>
      <c s="73" t="s">
        <v>1757</v>
      </c>
      <c s="295"/>
    </row>
    <row customHeight="1" ht="17.25">
      <c s="73">
        <v>2139999</v>
      </c>
      <c s="73" t="s">
        <v>1758</v>
      </c>
      <c s="295">
        <v>5</v>
      </c>
    </row>
    <row customHeight="1" ht="17.25">
      <c s="73">
        <v>214</v>
      </c>
      <c s="96" t="s">
        <v>1759</v>
      </c>
      <c s="291">
        <f>SUM(C1010,C1040,C1050,C1060,C1065,C1072,C1077)</f>
        <v>13757</v>
      </c>
    </row>
    <row customHeight="1" ht="17.25">
      <c s="73">
        <v>21401</v>
      </c>
      <c s="96" t="s">
        <v>1760</v>
      </c>
      <c s="291">
        <f>SUM(C1011:C1039)</f>
        <v>11362</v>
      </c>
    </row>
    <row customHeight="1" ht="17.25">
      <c s="73">
        <v>2140101</v>
      </c>
      <c s="73" t="s">
        <v>979</v>
      </c>
      <c s="295">
        <v>466</v>
      </c>
    </row>
    <row customHeight="1" ht="17.25">
      <c s="73">
        <v>2140102</v>
      </c>
      <c s="73" t="s">
        <v>980</v>
      </c>
      <c s="295"/>
    </row>
    <row customHeight="1" ht="17.25">
      <c s="73">
        <v>2140103</v>
      </c>
      <c s="73" t="s">
        <v>981</v>
      </c>
      <c s="295"/>
    </row>
    <row customHeight="1" ht="17.25">
      <c s="73">
        <v>2140104</v>
      </c>
      <c s="73" t="s">
        <v>1761</v>
      </c>
      <c s="295">
        <v>719</v>
      </c>
    </row>
    <row customHeight="1" ht="17.25">
      <c s="73">
        <v>2140105</v>
      </c>
      <c s="73" t="s">
        <v>1762</v>
      </c>
      <c s="295">
        <v>5917</v>
      </c>
    </row>
    <row customHeight="1" ht="17.25">
      <c s="73">
        <v>2140106</v>
      </c>
      <c s="73" t="s">
        <v>1763</v>
      </c>
      <c s="295">
        <v>2608</v>
      </c>
    </row>
    <row customHeight="1" ht="17.25">
      <c s="73">
        <v>2140107</v>
      </c>
      <c s="73" t="s">
        <v>1764</v>
      </c>
      <c s="295"/>
    </row>
    <row customHeight="1" ht="17.25">
      <c s="73">
        <v>2140108</v>
      </c>
      <c s="73" t="s">
        <v>1765</v>
      </c>
      <c s="295"/>
    </row>
    <row customHeight="1" ht="17.25">
      <c s="73">
        <v>2140109</v>
      </c>
      <c s="73" t="s">
        <v>1766</v>
      </c>
      <c s="295"/>
    </row>
    <row customHeight="1" ht="17.25">
      <c s="73">
        <v>2140110</v>
      </c>
      <c s="73" t="s">
        <v>1767</v>
      </c>
      <c s="295">
        <v>234</v>
      </c>
    </row>
    <row customHeight="1" ht="17.25">
      <c s="73">
        <v>2140111</v>
      </c>
      <c s="73" t="s">
        <v>1768</v>
      </c>
      <c s="295"/>
    </row>
    <row customHeight="1" ht="17.25">
      <c s="73">
        <v>2140112</v>
      </c>
      <c s="73" t="s">
        <v>1769</v>
      </c>
      <c s="295">
        <v>443</v>
      </c>
    </row>
    <row customHeight="1" ht="17.25">
      <c s="73">
        <v>2140113</v>
      </c>
      <c s="73" t="s">
        <v>1770</v>
      </c>
      <c s="295"/>
    </row>
    <row customHeight="1" ht="17.25">
      <c s="73">
        <v>2140114</v>
      </c>
      <c s="73" t="s">
        <v>1771</v>
      </c>
      <c s="295"/>
    </row>
    <row customHeight="1" ht="17.25">
      <c s="73">
        <v>2140122</v>
      </c>
      <c s="73" t="s">
        <v>1772</v>
      </c>
      <c s="295"/>
    </row>
    <row customHeight="1" ht="17.25">
      <c s="73">
        <v>2140123</v>
      </c>
      <c s="73" t="s">
        <v>1773</v>
      </c>
      <c s="295">
        <v>10</v>
      </c>
    </row>
    <row customHeight="1" ht="17.25">
      <c s="73">
        <v>2140124</v>
      </c>
      <c s="73" t="s">
        <v>1774</v>
      </c>
      <c s="295"/>
    </row>
    <row customHeight="1" ht="17.25">
      <c s="73">
        <v>2140125</v>
      </c>
      <c s="73" t="s">
        <v>1775</v>
      </c>
      <c s="295"/>
    </row>
    <row customHeight="1" ht="17.25">
      <c s="73">
        <v>2140126</v>
      </c>
      <c s="73" t="s">
        <v>1776</v>
      </c>
      <c s="295"/>
    </row>
    <row customHeight="1" ht="17.25">
      <c s="73">
        <v>2140127</v>
      </c>
      <c s="73" t="s">
        <v>1777</v>
      </c>
      <c s="295"/>
    </row>
    <row customHeight="1" ht="17.25">
      <c s="73">
        <v>2140128</v>
      </c>
      <c s="73" t="s">
        <v>1778</v>
      </c>
      <c s="295"/>
    </row>
    <row customHeight="1" ht="17.25">
      <c s="73">
        <v>2140129</v>
      </c>
      <c s="73" t="s">
        <v>1779</v>
      </c>
      <c s="295"/>
    </row>
    <row customHeight="1" ht="17.25">
      <c s="73">
        <v>2140130</v>
      </c>
      <c s="73" t="s">
        <v>1780</v>
      </c>
      <c s="295"/>
    </row>
    <row customHeight="1" ht="17.25">
      <c s="73">
        <v>2140131</v>
      </c>
      <c s="73" t="s">
        <v>1781</v>
      </c>
      <c s="295">
        <v>302</v>
      </c>
    </row>
    <row customHeight="1" ht="17.25">
      <c s="73">
        <v>2140133</v>
      </c>
      <c s="73" t="s">
        <v>1782</v>
      </c>
      <c s="295"/>
    </row>
    <row customHeight="1" ht="17.25">
      <c s="73">
        <v>2140136</v>
      </c>
      <c s="73" t="s">
        <v>1783</v>
      </c>
      <c s="295"/>
    </row>
    <row customHeight="1" ht="17.25">
      <c s="73">
        <v>2140138</v>
      </c>
      <c s="73" t="s">
        <v>1784</v>
      </c>
      <c s="295"/>
    </row>
    <row customHeight="1" ht="17.25">
      <c s="73">
        <v>2140139</v>
      </c>
      <c s="73" t="s">
        <v>1785</v>
      </c>
      <c s="295">
        <v>285</v>
      </c>
    </row>
    <row customHeight="1" ht="17.25">
      <c s="73">
        <v>2140199</v>
      </c>
      <c s="73" t="s">
        <v>1786</v>
      </c>
      <c s="295">
        <v>378</v>
      </c>
    </row>
    <row customHeight="1" ht="17.25">
      <c s="73">
        <v>21402</v>
      </c>
      <c s="96" t="s">
        <v>1787</v>
      </c>
      <c s="291">
        <f>SUM(C1041:C1049)</f>
        <v>0</v>
      </c>
    </row>
    <row customHeight="1" ht="17.25">
      <c s="73">
        <v>2140201</v>
      </c>
      <c s="73" t="s">
        <v>979</v>
      </c>
      <c s="295"/>
    </row>
    <row customHeight="1" ht="17.25">
      <c s="73">
        <v>2140202</v>
      </c>
      <c s="73" t="s">
        <v>980</v>
      </c>
      <c s="295"/>
    </row>
    <row customHeight="1" ht="17.25">
      <c s="73">
        <v>2140203</v>
      </c>
      <c s="73" t="s">
        <v>981</v>
      </c>
      <c s="295"/>
    </row>
    <row customHeight="1" ht="17.25">
      <c s="73">
        <v>2140204</v>
      </c>
      <c s="73" t="s">
        <v>1788</v>
      </c>
      <c s="295"/>
    </row>
    <row customHeight="1" ht="17.25">
      <c s="73">
        <v>2140205</v>
      </c>
      <c s="73" t="s">
        <v>1789</v>
      </c>
      <c s="295"/>
    </row>
    <row customHeight="1" ht="17.25">
      <c s="73">
        <v>2140206</v>
      </c>
      <c s="73" t="s">
        <v>1790</v>
      </c>
      <c s="295"/>
    </row>
    <row customHeight="1" ht="17.25">
      <c s="73">
        <v>2140207</v>
      </c>
      <c s="73" t="s">
        <v>1791</v>
      </c>
      <c s="295"/>
    </row>
    <row customHeight="1" ht="17.25">
      <c s="73">
        <v>2140208</v>
      </c>
      <c s="73" t="s">
        <v>1792</v>
      </c>
      <c s="295"/>
    </row>
    <row customHeight="1" ht="17.25">
      <c s="73">
        <v>2140299</v>
      </c>
      <c s="73" t="s">
        <v>1793</v>
      </c>
      <c s="295"/>
    </row>
    <row customHeight="1" ht="17.25">
      <c s="73">
        <v>21403</v>
      </c>
      <c s="96" t="s">
        <v>1794</v>
      </c>
      <c s="291">
        <f>SUM(C1051:C1059)</f>
        <v>0</v>
      </c>
    </row>
    <row customHeight="1" ht="17.25">
      <c s="73">
        <v>2140301</v>
      </c>
      <c s="73" t="s">
        <v>979</v>
      </c>
      <c s="295"/>
    </row>
    <row customHeight="1" ht="17.25">
      <c s="73">
        <v>2140302</v>
      </c>
      <c s="73" t="s">
        <v>980</v>
      </c>
      <c s="295"/>
    </row>
    <row customHeight="1" ht="17.25">
      <c s="73">
        <v>2140303</v>
      </c>
      <c s="73" t="s">
        <v>981</v>
      </c>
      <c s="295"/>
    </row>
    <row customHeight="1" ht="17.25">
      <c s="73">
        <v>2140304</v>
      </c>
      <c s="73" t="s">
        <v>1795</v>
      </c>
      <c s="295"/>
    </row>
    <row customHeight="1" ht="17.25">
      <c s="73">
        <v>2140305</v>
      </c>
      <c s="73" t="s">
        <v>1796</v>
      </c>
      <c s="295"/>
    </row>
    <row customHeight="1" ht="17.25">
      <c s="73">
        <v>2140306</v>
      </c>
      <c s="73" t="s">
        <v>1797</v>
      </c>
      <c s="295"/>
    </row>
    <row customHeight="1" ht="17.25">
      <c s="73">
        <v>2140307</v>
      </c>
      <c s="73" t="s">
        <v>1798</v>
      </c>
      <c s="295"/>
    </row>
    <row customHeight="1" ht="17.25">
      <c s="73">
        <v>2140308</v>
      </c>
      <c s="73" t="s">
        <v>1799</v>
      </c>
      <c s="295"/>
    </row>
    <row customHeight="1" ht="17.25">
      <c s="73">
        <v>2140399</v>
      </c>
      <c s="73" t="s">
        <v>1800</v>
      </c>
      <c s="295"/>
    </row>
    <row customHeight="1" ht="17.25">
      <c s="73">
        <v>21404</v>
      </c>
      <c s="96" t="s">
        <v>1801</v>
      </c>
      <c s="291">
        <f>SUM(C1061:C1064)</f>
        <v>195</v>
      </c>
    </row>
    <row customHeight="1" ht="17.25">
      <c s="73">
        <v>2140401</v>
      </c>
      <c s="73" t="s">
        <v>1802</v>
      </c>
      <c s="295">
        <v>188</v>
      </c>
    </row>
    <row customHeight="1" ht="17.25">
      <c s="73">
        <v>2140402</v>
      </c>
      <c s="73" t="s">
        <v>1803</v>
      </c>
      <c s="295">
        <v>1</v>
      </c>
    </row>
    <row customHeight="1" ht="17.25">
      <c s="73">
        <v>2140403</v>
      </c>
      <c s="73" t="s">
        <v>1804</v>
      </c>
      <c s="295"/>
    </row>
    <row customHeight="1" ht="17.25">
      <c s="73">
        <v>2140499</v>
      </c>
      <c s="73" t="s">
        <v>1805</v>
      </c>
      <c s="295">
        <v>6</v>
      </c>
    </row>
    <row customHeight="1" ht="17.25">
      <c s="73">
        <v>21405</v>
      </c>
      <c s="96" t="s">
        <v>1806</v>
      </c>
      <c s="291">
        <f>SUM(C1066:C1071)</f>
        <v>0</v>
      </c>
    </row>
    <row customHeight="1" ht="17.25">
      <c s="73">
        <v>2140501</v>
      </c>
      <c s="73" t="s">
        <v>979</v>
      </c>
      <c s="295"/>
    </row>
    <row customHeight="1" ht="17.25">
      <c s="73">
        <v>2140502</v>
      </c>
      <c s="73" t="s">
        <v>980</v>
      </c>
      <c s="295"/>
    </row>
    <row customHeight="1" ht="17.25">
      <c s="73">
        <v>2140503</v>
      </c>
      <c s="73" t="s">
        <v>981</v>
      </c>
      <c s="295"/>
    </row>
    <row customHeight="1" ht="17.25">
      <c s="73">
        <v>2140504</v>
      </c>
      <c s="73" t="s">
        <v>1792</v>
      </c>
      <c s="295"/>
    </row>
    <row customHeight="1" ht="17.25">
      <c s="73">
        <v>2140505</v>
      </c>
      <c s="73" t="s">
        <v>1807</v>
      </c>
      <c s="295"/>
    </row>
    <row customHeight="1" ht="17.25">
      <c s="73">
        <v>2140599</v>
      </c>
      <c s="73" t="s">
        <v>1808</v>
      </c>
      <c s="295"/>
    </row>
    <row customHeight="1" ht="17.25">
      <c s="73">
        <v>21406</v>
      </c>
      <c s="96" t="s">
        <v>1809</v>
      </c>
      <c s="291">
        <f>SUM(C1073:C1076)</f>
        <v>2200</v>
      </c>
    </row>
    <row customHeight="1" ht="17.25">
      <c s="73">
        <v>2140601</v>
      </c>
      <c s="73" t="s">
        <v>1810</v>
      </c>
      <c s="295"/>
    </row>
    <row customHeight="1" ht="17.25">
      <c s="73">
        <v>2140602</v>
      </c>
      <c s="73" t="s">
        <v>1811</v>
      </c>
      <c s="295">
        <v>2200</v>
      </c>
    </row>
    <row customHeight="1" ht="17.25">
      <c s="73">
        <v>2140603</v>
      </c>
      <c s="73" t="s">
        <v>1812</v>
      </c>
      <c s="295"/>
    </row>
    <row customHeight="1" ht="17.25">
      <c s="73">
        <v>2140699</v>
      </c>
      <c s="73" t="s">
        <v>1813</v>
      </c>
      <c s="295"/>
    </row>
    <row customHeight="1" ht="17.25">
      <c s="73">
        <v>21499</v>
      </c>
      <c s="96" t="s">
        <v>1814</v>
      </c>
      <c s="291">
        <f>SUM(C1078:C1079)</f>
        <v>0</v>
      </c>
    </row>
    <row customHeight="1" ht="17.25">
      <c s="73">
        <v>2149901</v>
      </c>
      <c s="73" t="s">
        <v>1815</v>
      </c>
      <c s="295"/>
    </row>
    <row customHeight="1" ht="17.25">
      <c s="73">
        <v>2149999</v>
      </c>
      <c s="73" t="s">
        <v>1816</v>
      </c>
      <c s="295"/>
    </row>
    <row customHeight="1" ht="17.25">
      <c s="73">
        <v>215</v>
      </c>
      <c s="96" t="s">
        <v>1817</v>
      </c>
      <c s="291">
        <f>SUM(C1081,C1091,C1107,C1112,C1126,C1135,C1142,C1149)</f>
        <v>1534</v>
      </c>
    </row>
    <row customHeight="1" ht="17.25">
      <c s="73">
        <v>21501</v>
      </c>
      <c s="96" t="s">
        <v>1818</v>
      </c>
      <c s="291">
        <f>SUM(C1082:C1090)</f>
        <v>0</v>
      </c>
    </row>
    <row customHeight="1" ht="17.25">
      <c s="73">
        <v>2150101</v>
      </c>
      <c s="73" t="s">
        <v>979</v>
      </c>
      <c s="295"/>
    </row>
    <row customHeight="1" ht="17.25">
      <c s="73">
        <v>2150102</v>
      </c>
      <c s="73" t="s">
        <v>980</v>
      </c>
      <c s="295"/>
    </row>
    <row customHeight="1" ht="17.25">
      <c s="73">
        <v>2150103</v>
      </c>
      <c s="73" t="s">
        <v>981</v>
      </c>
      <c s="295"/>
    </row>
    <row customHeight="1" ht="17.25">
      <c s="73">
        <v>2150104</v>
      </c>
      <c s="73" t="s">
        <v>1819</v>
      </c>
      <c s="295"/>
    </row>
    <row customHeight="1" ht="17.25">
      <c s="73">
        <v>2150105</v>
      </c>
      <c s="73" t="s">
        <v>1820</v>
      </c>
      <c s="295"/>
    </row>
    <row customHeight="1" ht="17.25">
      <c s="73">
        <v>2150106</v>
      </c>
      <c s="73" t="s">
        <v>1821</v>
      </c>
      <c s="295"/>
    </row>
    <row customHeight="1" ht="17.25">
      <c s="73">
        <v>2150107</v>
      </c>
      <c s="73" t="s">
        <v>1822</v>
      </c>
      <c s="295"/>
    </row>
    <row customHeight="1" ht="17.25">
      <c s="73">
        <v>2150108</v>
      </c>
      <c s="73" t="s">
        <v>1823</v>
      </c>
      <c s="295"/>
    </row>
    <row customHeight="1" ht="17.25">
      <c s="73">
        <v>2150199</v>
      </c>
      <c s="73" t="s">
        <v>1824</v>
      </c>
      <c s="295"/>
    </row>
    <row customHeight="1" ht="17.25">
      <c s="73">
        <v>21502</v>
      </c>
      <c s="96" t="s">
        <v>1825</v>
      </c>
      <c s="291">
        <f>SUM(C1092:C1106)</f>
        <v>82</v>
      </c>
    </row>
    <row customHeight="1" ht="17.25">
      <c s="73">
        <v>2150201</v>
      </c>
      <c s="73" t="s">
        <v>979</v>
      </c>
      <c s="295">
        <v>82</v>
      </c>
    </row>
    <row customHeight="1" ht="17.25">
      <c s="73">
        <v>2150202</v>
      </c>
      <c s="73" t="s">
        <v>980</v>
      </c>
      <c s="295"/>
    </row>
    <row customHeight="1" ht="17.25">
      <c s="73">
        <v>2150203</v>
      </c>
      <c s="73" t="s">
        <v>981</v>
      </c>
      <c s="295"/>
    </row>
    <row customHeight="1" ht="17.25">
      <c s="73">
        <v>2150204</v>
      </c>
      <c s="73" t="s">
        <v>1826</v>
      </c>
      <c s="295"/>
    </row>
    <row customHeight="1" ht="17.25">
      <c s="73">
        <v>2150205</v>
      </c>
      <c s="73" t="s">
        <v>1827</v>
      </c>
      <c s="295"/>
    </row>
    <row customHeight="1" ht="17.25">
      <c s="73">
        <v>2150206</v>
      </c>
      <c s="73" t="s">
        <v>1828</v>
      </c>
      <c s="295"/>
    </row>
    <row customHeight="1" ht="17.25">
      <c s="73">
        <v>2150207</v>
      </c>
      <c s="73" t="s">
        <v>1829</v>
      </c>
      <c s="295"/>
    </row>
    <row customHeight="1" ht="17.25">
      <c s="73">
        <v>2150208</v>
      </c>
      <c s="73" t="s">
        <v>1830</v>
      </c>
      <c s="295"/>
    </row>
    <row customHeight="1" ht="17.25">
      <c s="73">
        <v>2150209</v>
      </c>
      <c s="73" t="s">
        <v>1831</v>
      </c>
      <c s="295"/>
    </row>
    <row customHeight="1" ht="17.25">
      <c s="73">
        <v>2150210</v>
      </c>
      <c s="73" t="s">
        <v>1832</v>
      </c>
      <c s="295"/>
    </row>
    <row customHeight="1" ht="17.25">
      <c s="73">
        <v>2150212</v>
      </c>
      <c s="73" t="s">
        <v>1833</v>
      </c>
      <c s="295"/>
    </row>
    <row customHeight="1" ht="17.25">
      <c s="73">
        <v>2150213</v>
      </c>
      <c s="73" t="s">
        <v>1834</v>
      </c>
      <c s="295"/>
    </row>
    <row customHeight="1" ht="17.25">
      <c s="73">
        <v>2150214</v>
      </c>
      <c s="73" t="s">
        <v>1835</v>
      </c>
      <c s="295"/>
    </row>
    <row customHeight="1" ht="17.25">
      <c s="73">
        <v>2150215</v>
      </c>
      <c s="73" t="s">
        <v>1836</v>
      </c>
      <c s="295"/>
    </row>
    <row customHeight="1" ht="17.25">
      <c s="73">
        <v>2150299</v>
      </c>
      <c s="73" t="s">
        <v>1837</v>
      </c>
      <c s="295"/>
    </row>
    <row customHeight="1" ht="17.25">
      <c s="73">
        <v>21503</v>
      </c>
      <c s="96" t="s">
        <v>1838</v>
      </c>
      <c s="291">
        <f>SUM(C1108:C1111)</f>
        <v>0</v>
      </c>
    </row>
    <row customHeight="1" ht="17.25">
      <c s="73">
        <v>2150301</v>
      </c>
      <c s="73" t="s">
        <v>979</v>
      </c>
      <c s="295"/>
    </row>
    <row customHeight="1" ht="17.25">
      <c s="73">
        <v>2150302</v>
      </c>
      <c s="73" t="s">
        <v>980</v>
      </c>
      <c s="295"/>
    </row>
    <row customHeight="1" ht="17.25">
      <c s="73">
        <v>2150303</v>
      </c>
      <c s="73" t="s">
        <v>981</v>
      </c>
      <c s="295"/>
    </row>
    <row customHeight="1" ht="17.25">
      <c s="73">
        <v>2150399</v>
      </c>
      <c s="73" t="s">
        <v>1839</v>
      </c>
      <c s="295"/>
    </row>
    <row customHeight="1" ht="17.25">
      <c s="73">
        <v>21505</v>
      </c>
      <c s="96" t="s">
        <v>1840</v>
      </c>
      <c s="291">
        <f>SUM(C1113:C1125)</f>
        <v>40</v>
      </c>
    </row>
    <row customHeight="1" ht="17.25">
      <c s="73">
        <v>2150501</v>
      </c>
      <c s="73" t="s">
        <v>979</v>
      </c>
      <c s="295"/>
    </row>
    <row customHeight="1" ht="17.25">
      <c s="73">
        <v>2150502</v>
      </c>
      <c s="73" t="s">
        <v>980</v>
      </c>
      <c s="295"/>
    </row>
    <row customHeight="1" ht="17.25">
      <c s="73">
        <v>2150503</v>
      </c>
      <c s="73" t="s">
        <v>981</v>
      </c>
      <c s="295"/>
    </row>
    <row customHeight="1" ht="17.25">
      <c s="73">
        <v>2150505</v>
      </c>
      <c s="73" t="s">
        <v>1841</v>
      </c>
      <c s="295"/>
    </row>
    <row customHeight="1" ht="17.25">
      <c s="73">
        <v>2150506</v>
      </c>
      <c s="73" t="s">
        <v>1842</v>
      </c>
      <c s="295"/>
    </row>
    <row customHeight="1" ht="17.25">
      <c s="73">
        <v>2150507</v>
      </c>
      <c s="73" t="s">
        <v>1843</v>
      </c>
      <c s="295"/>
    </row>
    <row customHeight="1" ht="17.25">
      <c s="73">
        <v>2150508</v>
      </c>
      <c s="73" t="s">
        <v>1844</v>
      </c>
      <c s="295"/>
    </row>
    <row customHeight="1" ht="17.25">
      <c s="73">
        <v>2150509</v>
      </c>
      <c s="73" t="s">
        <v>1845</v>
      </c>
      <c s="295"/>
    </row>
    <row customHeight="1" ht="17.25">
      <c s="73">
        <v>2150510</v>
      </c>
      <c s="73" t="s">
        <v>1846</v>
      </c>
      <c s="295">
        <v>25</v>
      </c>
    </row>
    <row customHeight="1" ht="17.25">
      <c s="73">
        <v>2150511</v>
      </c>
      <c s="73" t="s">
        <v>1847</v>
      </c>
      <c s="295"/>
    </row>
    <row customHeight="1" ht="17.25">
      <c s="73">
        <v>2150513</v>
      </c>
      <c s="73" t="s">
        <v>1792</v>
      </c>
      <c s="295"/>
    </row>
    <row customHeight="1" ht="17.25">
      <c s="73">
        <v>2150515</v>
      </c>
      <c s="73" t="s">
        <v>1848</v>
      </c>
      <c s="295"/>
    </row>
    <row customHeight="1" ht="17.25">
      <c s="73">
        <v>2150599</v>
      </c>
      <c s="73" t="s">
        <v>1849</v>
      </c>
      <c s="295">
        <v>15</v>
      </c>
    </row>
    <row customHeight="1" ht="17.25">
      <c s="73">
        <v>21506</v>
      </c>
      <c s="96" t="s">
        <v>1850</v>
      </c>
      <c s="291">
        <f>SUM(C1127:C1134)</f>
        <v>693</v>
      </c>
    </row>
    <row customHeight="1" ht="17.25">
      <c s="73">
        <v>2150601</v>
      </c>
      <c s="73" t="s">
        <v>979</v>
      </c>
      <c s="295">
        <v>605</v>
      </c>
    </row>
    <row customHeight="1" ht="17.25">
      <c s="73">
        <v>2150602</v>
      </c>
      <c s="73" t="s">
        <v>980</v>
      </c>
      <c s="295"/>
    </row>
    <row customHeight="1" ht="17.25">
      <c s="73">
        <v>2150603</v>
      </c>
      <c s="73" t="s">
        <v>981</v>
      </c>
      <c s="295"/>
    </row>
    <row customHeight="1" ht="17.25">
      <c s="73">
        <v>2150604</v>
      </c>
      <c s="73" t="s">
        <v>1851</v>
      </c>
      <c s="295"/>
    </row>
    <row customHeight="1" ht="17.25">
      <c s="73">
        <v>2150605</v>
      </c>
      <c s="73" t="s">
        <v>1852</v>
      </c>
      <c s="295">
        <v>72</v>
      </c>
    </row>
    <row customHeight="1" ht="17.25">
      <c s="73">
        <v>2150606</v>
      </c>
      <c s="73" t="s">
        <v>1853</v>
      </c>
      <c s="295"/>
    </row>
    <row customHeight="1" ht="17.25">
      <c s="73">
        <v>2150607</v>
      </c>
      <c s="73" t="s">
        <v>1854</v>
      </c>
      <c s="295"/>
    </row>
    <row customHeight="1" ht="17.25">
      <c s="73">
        <v>2150699</v>
      </c>
      <c s="73" t="s">
        <v>1855</v>
      </c>
      <c s="295">
        <v>16</v>
      </c>
    </row>
    <row customHeight="1" ht="17.25">
      <c s="73">
        <v>21507</v>
      </c>
      <c s="96" t="s">
        <v>1856</v>
      </c>
      <c s="291">
        <f>SUM(C1136:C1141)</f>
        <v>0</v>
      </c>
    </row>
    <row customHeight="1" ht="17.25">
      <c s="73">
        <v>2150701</v>
      </c>
      <c s="73" t="s">
        <v>979</v>
      </c>
      <c s="295"/>
    </row>
    <row customHeight="1" ht="17.25">
      <c s="73">
        <v>2150702</v>
      </c>
      <c s="73" t="s">
        <v>980</v>
      </c>
      <c s="295"/>
    </row>
    <row customHeight="1" ht="17.25">
      <c s="73">
        <v>2150703</v>
      </c>
      <c s="73" t="s">
        <v>981</v>
      </c>
      <c s="295"/>
    </row>
    <row customHeight="1" ht="17.25">
      <c s="73">
        <v>2150704</v>
      </c>
      <c s="73" t="s">
        <v>1857</v>
      </c>
      <c s="295"/>
    </row>
    <row customHeight="1" ht="17.25">
      <c s="73">
        <v>2150705</v>
      </c>
      <c s="73" t="s">
        <v>1858</v>
      </c>
      <c s="295"/>
    </row>
    <row customHeight="1" ht="17.25">
      <c s="73">
        <v>2150799</v>
      </c>
      <c s="73" t="s">
        <v>1859</v>
      </c>
      <c s="295"/>
    </row>
    <row customHeight="1" ht="17.25">
      <c s="73">
        <v>21508</v>
      </c>
      <c s="96" t="s">
        <v>1860</v>
      </c>
      <c s="291">
        <f>SUM(C1143:C1148)</f>
        <v>290</v>
      </c>
    </row>
    <row customHeight="1" ht="17.25">
      <c s="73">
        <v>2150801</v>
      </c>
      <c s="73" t="s">
        <v>979</v>
      </c>
      <c s="295">
        <v>154</v>
      </c>
    </row>
    <row customHeight="1" ht="17.25">
      <c s="73">
        <v>2150802</v>
      </c>
      <c s="73" t="s">
        <v>980</v>
      </c>
      <c s="295"/>
    </row>
    <row customHeight="1" ht="17.25">
      <c s="73">
        <v>2150803</v>
      </c>
      <c s="73" t="s">
        <v>981</v>
      </c>
      <c s="295"/>
    </row>
    <row customHeight="1" ht="17.25">
      <c s="73">
        <v>2150804</v>
      </c>
      <c s="73" t="s">
        <v>1861</v>
      </c>
      <c s="295"/>
    </row>
    <row customHeight="1" ht="17.25">
      <c s="73">
        <v>2150805</v>
      </c>
      <c s="73" t="s">
        <v>1862</v>
      </c>
      <c s="295">
        <v>36</v>
      </c>
    </row>
    <row customHeight="1" ht="17.25">
      <c s="73">
        <v>2150899</v>
      </c>
      <c s="73" t="s">
        <v>1863</v>
      </c>
      <c s="295">
        <v>100</v>
      </c>
    </row>
    <row customHeight="1" ht="17.25">
      <c s="73">
        <v>21599</v>
      </c>
      <c s="96" t="s">
        <v>1864</v>
      </c>
      <c s="291">
        <f>SUM(C1150:C1155)</f>
        <v>429</v>
      </c>
    </row>
    <row customHeight="1" ht="17.25">
      <c s="73">
        <v>2159901</v>
      </c>
      <c s="73" t="s">
        <v>1865</v>
      </c>
      <c s="295"/>
    </row>
    <row customHeight="1" ht="17.25">
      <c s="73">
        <v>2159902</v>
      </c>
      <c s="73" t="s">
        <v>1866</v>
      </c>
      <c s="295"/>
    </row>
    <row customHeight="1" ht="17.25">
      <c s="73">
        <v>2159904</v>
      </c>
      <c s="73" t="s">
        <v>1867</v>
      </c>
      <c s="295">
        <v>293</v>
      </c>
    </row>
    <row customHeight="1" ht="17.25">
      <c s="73">
        <v>2159905</v>
      </c>
      <c s="73" t="s">
        <v>1868</v>
      </c>
      <c s="295"/>
    </row>
    <row customHeight="1" ht="17.25">
      <c s="73">
        <v>2159906</v>
      </c>
      <c s="73" t="s">
        <v>1869</v>
      </c>
      <c s="295">
        <v>17</v>
      </c>
    </row>
    <row customHeight="1" ht="17.25">
      <c s="73">
        <v>2159999</v>
      </c>
      <c s="73" t="s">
        <v>1870</v>
      </c>
      <c s="295">
        <v>119</v>
      </c>
    </row>
    <row customHeight="1" ht="17.25">
      <c s="73">
        <v>216</v>
      </c>
      <c s="96" t="s">
        <v>1871</v>
      </c>
      <c s="291">
        <f>SUM(C1157,C1167,C1174,C1180)</f>
        <v>3328</v>
      </c>
    </row>
    <row customHeight="1" ht="17.25">
      <c s="73">
        <v>21602</v>
      </c>
      <c s="96" t="s">
        <v>1872</v>
      </c>
      <c s="291">
        <f>SUM(C1158:C1166)</f>
        <v>713</v>
      </c>
    </row>
    <row customHeight="1" ht="17.25">
      <c s="73">
        <v>2160201</v>
      </c>
      <c s="73" t="s">
        <v>979</v>
      </c>
      <c s="295">
        <v>370</v>
      </c>
    </row>
    <row customHeight="1" ht="17.25">
      <c s="73">
        <v>2160202</v>
      </c>
      <c s="73" t="s">
        <v>980</v>
      </c>
      <c s="295">
        <v>26</v>
      </c>
    </row>
    <row customHeight="1" ht="17.25">
      <c s="73">
        <v>2160203</v>
      </c>
      <c s="73" t="s">
        <v>981</v>
      </c>
      <c s="295"/>
    </row>
    <row customHeight="1" ht="17.25">
      <c s="73">
        <v>2160216</v>
      </c>
      <c s="73" t="s">
        <v>1873</v>
      </c>
      <c s="295"/>
    </row>
    <row customHeight="1" ht="17.25">
      <c s="73">
        <v>2160217</v>
      </c>
      <c s="73" t="s">
        <v>1874</v>
      </c>
      <c s="295"/>
    </row>
    <row customHeight="1" ht="17.25">
      <c s="73">
        <v>2160218</v>
      </c>
      <c s="73" t="s">
        <v>1875</v>
      </c>
      <c s="295"/>
    </row>
    <row customHeight="1" ht="17.25">
      <c s="73">
        <v>2160219</v>
      </c>
      <c s="73" t="s">
        <v>1876</v>
      </c>
      <c s="295"/>
    </row>
    <row customHeight="1" ht="17.25">
      <c s="73">
        <v>2160250</v>
      </c>
      <c s="73" t="s">
        <v>988</v>
      </c>
      <c s="295"/>
    </row>
    <row customHeight="1" ht="17.25">
      <c s="73">
        <v>2160299</v>
      </c>
      <c s="73" t="s">
        <v>1877</v>
      </c>
      <c s="295">
        <v>317</v>
      </c>
    </row>
    <row customHeight="1" ht="17.25">
      <c s="73">
        <v>21605</v>
      </c>
      <c s="96" t="s">
        <v>1878</v>
      </c>
      <c s="291">
        <f>SUM(C1168:C1173)</f>
        <v>2177</v>
      </c>
    </row>
    <row customHeight="1" ht="17.25">
      <c s="73">
        <v>2160501</v>
      </c>
      <c s="73" t="s">
        <v>979</v>
      </c>
      <c s="295">
        <v>84</v>
      </c>
    </row>
    <row customHeight="1" ht="17.25">
      <c s="73">
        <v>2160502</v>
      </c>
      <c s="73" t="s">
        <v>980</v>
      </c>
      <c s="295"/>
    </row>
    <row customHeight="1" ht="17.25">
      <c s="73">
        <v>2160503</v>
      </c>
      <c s="73" t="s">
        <v>981</v>
      </c>
      <c s="295"/>
    </row>
    <row customHeight="1" ht="17.25">
      <c s="73">
        <v>2160504</v>
      </c>
      <c s="73" t="s">
        <v>1879</v>
      </c>
      <c s="295"/>
    </row>
    <row customHeight="1" ht="17.25">
      <c s="73">
        <v>2160505</v>
      </c>
      <c s="73" t="s">
        <v>1880</v>
      </c>
      <c s="295"/>
    </row>
    <row customHeight="1" ht="17.25">
      <c s="73">
        <v>2160599</v>
      </c>
      <c s="73" t="s">
        <v>1881</v>
      </c>
      <c s="295">
        <v>2093</v>
      </c>
    </row>
    <row customHeight="1" ht="17.25">
      <c s="73">
        <v>21606</v>
      </c>
      <c s="96" t="s">
        <v>1882</v>
      </c>
      <c s="291">
        <f>SUM(C1175:C1179)</f>
        <v>368</v>
      </c>
    </row>
    <row customHeight="1" ht="17.25">
      <c s="73">
        <v>2160601</v>
      </c>
      <c s="73" t="s">
        <v>979</v>
      </c>
      <c s="295">
        <v>307</v>
      </c>
    </row>
    <row customHeight="1" ht="17.25">
      <c s="73">
        <v>2160602</v>
      </c>
      <c s="73" t="s">
        <v>980</v>
      </c>
      <c s="295"/>
    </row>
    <row customHeight="1" ht="17.25">
      <c s="73">
        <v>2160603</v>
      </c>
      <c s="73" t="s">
        <v>981</v>
      </c>
      <c s="295"/>
    </row>
    <row customHeight="1" ht="17.25">
      <c s="73">
        <v>2160607</v>
      </c>
      <c s="73" t="s">
        <v>1883</v>
      </c>
      <c s="295"/>
    </row>
    <row customHeight="1" ht="17.25">
      <c s="73">
        <v>2160699</v>
      </c>
      <c s="73" t="s">
        <v>1884</v>
      </c>
      <c s="295">
        <v>61</v>
      </c>
    </row>
    <row customHeight="1" ht="17.25">
      <c s="73">
        <v>21699</v>
      </c>
      <c s="96" t="s">
        <v>1885</v>
      </c>
      <c s="291">
        <f>SUM(C1181:C1182)</f>
        <v>70</v>
      </c>
    </row>
    <row customHeight="1" ht="17.25">
      <c s="73">
        <v>2169901</v>
      </c>
      <c s="73" t="s">
        <v>1886</v>
      </c>
      <c s="295"/>
    </row>
    <row customHeight="1" ht="17.25">
      <c s="73">
        <v>2169999</v>
      </c>
      <c s="73" t="s">
        <v>1887</v>
      </c>
      <c s="295">
        <v>70</v>
      </c>
    </row>
    <row customHeight="1" ht="17.25">
      <c s="73">
        <v>217</v>
      </c>
      <c s="96" t="s">
        <v>1888</v>
      </c>
      <c s="291">
        <f>SUM(C1184,C1191,C1201,C1207,C1210)</f>
        <v>0</v>
      </c>
    </row>
    <row customHeight="1" ht="17.25">
      <c s="73">
        <v>21701</v>
      </c>
      <c s="96" t="s">
        <v>1889</v>
      </c>
      <c s="291">
        <f>SUM(C1185:C1190)</f>
        <v>0</v>
      </c>
    </row>
    <row customHeight="1" ht="17.25">
      <c s="73">
        <v>2170101</v>
      </c>
      <c s="73" t="s">
        <v>979</v>
      </c>
      <c s="295"/>
    </row>
    <row customHeight="1" ht="17.25">
      <c s="73">
        <v>2170102</v>
      </c>
      <c s="73" t="s">
        <v>980</v>
      </c>
      <c s="295"/>
    </row>
    <row customHeight="1" ht="17.25">
      <c s="73">
        <v>2170103</v>
      </c>
      <c s="73" t="s">
        <v>981</v>
      </c>
      <c s="295"/>
    </row>
    <row customHeight="1" ht="17.25">
      <c s="73">
        <v>2170104</v>
      </c>
      <c s="73" t="s">
        <v>1890</v>
      </c>
      <c s="295"/>
    </row>
    <row customHeight="1" ht="17.25">
      <c s="73">
        <v>2170150</v>
      </c>
      <c s="73" t="s">
        <v>988</v>
      </c>
      <c s="295"/>
    </row>
    <row customHeight="1" ht="17.25">
      <c s="73">
        <v>2170199</v>
      </c>
      <c s="73" t="s">
        <v>1891</v>
      </c>
      <c s="295"/>
    </row>
    <row customHeight="1" ht="17.25">
      <c s="73">
        <v>21702</v>
      </c>
      <c s="96" t="s">
        <v>1892</v>
      </c>
      <c s="291">
        <f>SUM(C1192:C1200)</f>
        <v>0</v>
      </c>
    </row>
    <row customHeight="1" ht="17.25">
      <c s="73">
        <v>2170201</v>
      </c>
      <c s="73" t="s">
        <v>1893</v>
      </c>
      <c s="295"/>
    </row>
    <row customHeight="1" ht="17.25">
      <c s="73">
        <v>2170202</v>
      </c>
      <c s="73" t="s">
        <v>1894</v>
      </c>
      <c s="295"/>
    </row>
    <row customHeight="1" ht="17.25">
      <c s="73">
        <v>2170203</v>
      </c>
      <c s="73" t="s">
        <v>1895</v>
      </c>
      <c s="295"/>
    </row>
    <row customHeight="1" ht="17.25">
      <c s="73">
        <v>2170204</v>
      </c>
      <c s="73" t="s">
        <v>1896</v>
      </c>
      <c s="295"/>
    </row>
    <row customHeight="1" ht="17.25">
      <c s="73">
        <v>2170205</v>
      </c>
      <c s="73" t="s">
        <v>1897</v>
      </c>
      <c s="295"/>
    </row>
    <row customHeight="1" ht="17.25">
      <c s="73">
        <v>2170206</v>
      </c>
      <c s="73" t="s">
        <v>1898</v>
      </c>
      <c s="295"/>
    </row>
    <row customHeight="1" ht="17.25">
      <c s="73">
        <v>2170207</v>
      </c>
      <c s="73" t="s">
        <v>1899</v>
      </c>
      <c s="295"/>
    </row>
    <row customHeight="1" ht="17.25">
      <c s="73">
        <v>2170208</v>
      </c>
      <c s="73" t="s">
        <v>1900</v>
      </c>
      <c s="295"/>
    </row>
    <row customHeight="1" ht="17.25">
      <c s="73">
        <v>2170299</v>
      </c>
      <c s="73" t="s">
        <v>1901</v>
      </c>
      <c s="295"/>
    </row>
    <row customHeight="1" ht="17.25">
      <c s="73">
        <v>21703</v>
      </c>
      <c s="96" t="s">
        <v>1902</v>
      </c>
      <c s="291">
        <f>SUM(C1202:C1206)</f>
        <v>0</v>
      </c>
    </row>
    <row customHeight="1" ht="17.25">
      <c s="73">
        <v>2170301</v>
      </c>
      <c s="73" t="s">
        <v>1903</v>
      </c>
      <c s="295"/>
    </row>
    <row customHeight="1" ht="17.25">
      <c s="73">
        <v>2170302</v>
      </c>
      <c s="73" t="s">
        <v>1904</v>
      </c>
      <c s="295"/>
    </row>
    <row customHeight="1" ht="17.25">
      <c s="73">
        <v>2170303</v>
      </c>
      <c s="73" t="s">
        <v>1905</v>
      </c>
      <c s="295"/>
    </row>
    <row customHeight="1" ht="17.25">
      <c s="73">
        <v>2170304</v>
      </c>
      <c s="73" t="s">
        <v>1906</v>
      </c>
      <c s="295"/>
    </row>
    <row customHeight="1" ht="17.25">
      <c s="73">
        <v>2170399</v>
      </c>
      <c s="73" t="s">
        <v>1907</v>
      </c>
      <c s="295"/>
    </row>
    <row customHeight="1" ht="17.25">
      <c s="73">
        <v>21704</v>
      </c>
      <c s="96" t="s">
        <v>1908</v>
      </c>
      <c s="291">
        <f>SUM(C1208:C1209)</f>
        <v>0</v>
      </c>
    </row>
    <row customHeight="1" ht="17.25">
      <c s="73">
        <v>2170401</v>
      </c>
      <c s="73" t="s">
        <v>1909</v>
      </c>
      <c s="295"/>
    </row>
    <row customHeight="1" ht="17.25">
      <c s="73">
        <v>2170499</v>
      </c>
      <c s="73" t="s">
        <v>1910</v>
      </c>
      <c s="295"/>
    </row>
    <row customHeight="1" ht="17.25">
      <c s="73">
        <v>21799</v>
      </c>
      <c s="96" t="s">
        <v>1911</v>
      </c>
      <c s="291">
        <f>C1211</f>
        <v>0</v>
      </c>
    </row>
    <row customHeight="1" ht="17.25">
      <c s="73">
        <v>2179901</v>
      </c>
      <c s="73" t="s">
        <v>1912</v>
      </c>
      <c s="295"/>
    </row>
    <row customHeight="1" ht="17.25">
      <c s="73">
        <v>219</v>
      </c>
      <c s="96" t="s">
        <v>1913</v>
      </c>
      <c s="291">
        <f>SUM(C1213:C1221)</f>
        <v>0</v>
      </c>
    </row>
    <row customHeight="1" ht="17.25">
      <c s="73">
        <v>21901</v>
      </c>
      <c s="96" t="s">
        <v>1914</v>
      </c>
      <c s="295"/>
    </row>
    <row customHeight="1" ht="17.25">
      <c s="73">
        <v>21902</v>
      </c>
      <c s="96" t="s">
        <v>1915</v>
      </c>
      <c s="295"/>
    </row>
    <row customHeight="1" ht="17.25">
      <c s="73">
        <v>21903</v>
      </c>
      <c s="96" t="s">
        <v>1916</v>
      </c>
      <c s="295"/>
    </row>
    <row customHeight="1" ht="17.25">
      <c s="73">
        <v>21904</v>
      </c>
      <c s="96" t="s">
        <v>1917</v>
      </c>
      <c s="295"/>
    </row>
    <row customHeight="1" ht="17.25">
      <c s="73">
        <v>21905</v>
      </c>
      <c s="96" t="s">
        <v>1918</v>
      </c>
      <c s="295"/>
    </row>
    <row customHeight="1" ht="17.25">
      <c s="73">
        <v>21906</v>
      </c>
      <c s="96" t="s">
        <v>1646</v>
      </c>
      <c s="295"/>
    </row>
    <row customHeight="1" ht="17.25">
      <c s="73">
        <v>21907</v>
      </c>
      <c s="96" t="s">
        <v>1919</v>
      </c>
      <c s="295"/>
    </row>
    <row customHeight="1" ht="17.25">
      <c s="73">
        <v>21908</v>
      </c>
      <c s="96" t="s">
        <v>1920</v>
      </c>
      <c s="295"/>
    </row>
    <row customHeight="1" ht="17.25">
      <c s="73">
        <v>21999</v>
      </c>
      <c s="96" t="s">
        <v>1921</v>
      </c>
      <c s="295"/>
    </row>
    <row customHeight="1" ht="17.25">
      <c s="73">
        <v>220</v>
      </c>
      <c s="96" t="s">
        <v>1922</v>
      </c>
      <c s="291">
        <f>SUM(C1223,C1243,C1263,C1272,C1285,C1300)</f>
        <v>2479</v>
      </c>
    </row>
    <row customHeight="1" ht="17.25">
      <c s="73">
        <v>22001</v>
      </c>
      <c s="96" t="s">
        <v>1923</v>
      </c>
      <c s="291">
        <f>SUM(C1224:C1242)</f>
        <v>2411</v>
      </c>
    </row>
    <row customHeight="1" ht="17.25">
      <c s="73">
        <v>2200101</v>
      </c>
      <c s="73" t="s">
        <v>979</v>
      </c>
      <c s="295">
        <v>2028</v>
      </c>
    </row>
    <row customHeight="1" ht="17.25">
      <c s="73">
        <v>2200102</v>
      </c>
      <c s="73" t="s">
        <v>980</v>
      </c>
      <c s="295"/>
    </row>
    <row customHeight="1" ht="17.25">
      <c s="73">
        <v>2200103</v>
      </c>
      <c s="73" t="s">
        <v>981</v>
      </c>
      <c s="295"/>
    </row>
    <row customHeight="1" ht="17.25">
      <c s="73">
        <v>2200104</v>
      </c>
      <c s="73" t="s">
        <v>1924</v>
      </c>
      <c s="295">
        <v>39</v>
      </c>
    </row>
    <row customHeight="1" ht="17.25">
      <c s="73">
        <v>2200105</v>
      </c>
      <c s="73" t="s">
        <v>1925</v>
      </c>
      <c s="295"/>
    </row>
    <row customHeight="1" ht="17.25">
      <c s="73">
        <v>2200106</v>
      </c>
      <c s="73" t="s">
        <v>1926</v>
      </c>
      <c s="295"/>
    </row>
    <row customHeight="1" ht="17.25">
      <c s="73">
        <v>2200107</v>
      </c>
      <c s="73" t="s">
        <v>1927</v>
      </c>
      <c s="295"/>
    </row>
    <row customHeight="1" ht="17.25">
      <c s="73">
        <v>2200108</v>
      </c>
      <c s="73" t="s">
        <v>1928</v>
      </c>
      <c s="295"/>
    </row>
    <row customHeight="1" ht="17.25">
      <c s="73">
        <v>2200109</v>
      </c>
      <c s="73" t="s">
        <v>1929</v>
      </c>
      <c s="295"/>
    </row>
    <row customHeight="1" ht="17.25">
      <c s="73">
        <v>2200110</v>
      </c>
      <c s="73" t="s">
        <v>1930</v>
      </c>
      <c s="295"/>
    </row>
    <row customHeight="1" ht="17.25">
      <c s="73">
        <v>2200111</v>
      </c>
      <c s="73" t="s">
        <v>1931</v>
      </c>
      <c s="295">
        <v>289</v>
      </c>
    </row>
    <row customHeight="1" ht="17.25">
      <c s="73">
        <v>2200112</v>
      </c>
      <c s="73" t="s">
        <v>1932</v>
      </c>
      <c s="295"/>
    </row>
    <row customHeight="1" ht="17.25">
      <c s="73">
        <v>2200113</v>
      </c>
      <c s="73" t="s">
        <v>1933</v>
      </c>
      <c s="295"/>
    </row>
    <row customHeight="1" ht="17.25">
      <c s="73">
        <v>2200114</v>
      </c>
      <c s="73" t="s">
        <v>1934</v>
      </c>
      <c s="295">
        <v>5</v>
      </c>
    </row>
    <row customHeight="1" ht="17.25">
      <c s="73">
        <v>2200115</v>
      </c>
      <c s="73" t="s">
        <v>1935</v>
      </c>
      <c s="295"/>
    </row>
    <row customHeight="1" ht="17.25">
      <c s="73">
        <v>2200116</v>
      </c>
      <c s="73" t="s">
        <v>1936</v>
      </c>
      <c s="295"/>
    </row>
    <row customHeight="1" ht="17.25">
      <c s="73">
        <v>2200119</v>
      </c>
      <c s="73" t="s">
        <v>1937</v>
      </c>
      <c s="295"/>
    </row>
    <row customHeight="1" ht="17.25">
      <c s="73">
        <v>2200150</v>
      </c>
      <c s="73" t="s">
        <v>988</v>
      </c>
      <c s="295"/>
    </row>
    <row customHeight="1" ht="17.25">
      <c s="73">
        <v>2200199</v>
      </c>
      <c s="73" t="s">
        <v>1938</v>
      </c>
      <c s="295">
        <v>50</v>
      </c>
    </row>
    <row customHeight="1" ht="17.25">
      <c s="73">
        <v>22002</v>
      </c>
      <c s="96" t="s">
        <v>1939</v>
      </c>
      <c s="291">
        <f>SUM(C1244:C1262)</f>
        <v>0</v>
      </c>
    </row>
    <row customHeight="1" ht="17.25">
      <c s="73">
        <v>2200201</v>
      </c>
      <c s="73" t="s">
        <v>979</v>
      </c>
      <c s="295"/>
    </row>
    <row customHeight="1" ht="17.25">
      <c s="73">
        <v>2200202</v>
      </c>
      <c s="73" t="s">
        <v>980</v>
      </c>
      <c s="295"/>
    </row>
    <row customHeight="1" ht="17.25">
      <c s="73">
        <v>2200203</v>
      </c>
      <c s="73" t="s">
        <v>981</v>
      </c>
      <c s="295"/>
    </row>
    <row customHeight="1" ht="17.25">
      <c s="73">
        <v>2200204</v>
      </c>
      <c s="73" t="s">
        <v>1940</v>
      </c>
      <c s="295"/>
    </row>
    <row customHeight="1" ht="17.25">
      <c s="73">
        <v>2200205</v>
      </c>
      <c s="73" t="s">
        <v>1941</v>
      </c>
      <c s="295"/>
    </row>
    <row customHeight="1" ht="17.25">
      <c s="73">
        <v>2200206</v>
      </c>
      <c s="73" t="s">
        <v>1942</v>
      </c>
      <c s="295"/>
    </row>
    <row customHeight="1" ht="17.25">
      <c s="73">
        <v>2200207</v>
      </c>
      <c s="73" t="s">
        <v>1943</v>
      </c>
      <c s="295"/>
    </row>
    <row customHeight="1" ht="17.25">
      <c s="73">
        <v>2200208</v>
      </c>
      <c s="73" t="s">
        <v>1944</v>
      </c>
      <c s="295"/>
    </row>
    <row customHeight="1" ht="17.25">
      <c s="73">
        <v>2200209</v>
      </c>
      <c s="73" t="s">
        <v>1945</v>
      </c>
      <c s="295"/>
    </row>
    <row customHeight="1" ht="17.25">
      <c s="73">
        <v>2200210</v>
      </c>
      <c s="73" t="s">
        <v>1946</v>
      </c>
      <c s="295"/>
    </row>
    <row customHeight="1" ht="17.25">
      <c s="73">
        <v>2200211</v>
      </c>
      <c s="73" t="s">
        <v>1947</v>
      </c>
      <c s="295"/>
    </row>
    <row customHeight="1" ht="17.25">
      <c s="73">
        <v>2200212</v>
      </c>
      <c s="73" t="s">
        <v>1948</v>
      </c>
      <c s="295"/>
    </row>
    <row customHeight="1" ht="17.25">
      <c s="73">
        <v>2200213</v>
      </c>
      <c s="73" t="s">
        <v>1949</v>
      </c>
      <c s="295"/>
    </row>
    <row customHeight="1" ht="17.25">
      <c s="73">
        <v>2200215</v>
      </c>
      <c s="73" t="s">
        <v>1950</v>
      </c>
      <c s="295"/>
    </row>
    <row customHeight="1" ht="17.25">
      <c s="73">
        <v>2200216</v>
      </c>
      <c s="73" t="s">
        <v>1951</v>
      </c>
      <c s="295"/>
    </row>
    <row customHeight="1" ht="17.25">
      <c s="73">
        <v>2200217</v>
      </c>
      <c s="73" t="s">
        <v>1952</v>
      </c>
      <c s="295"/>
    </row>
    <row customHeight="1" ht="17.25">
      <c s="73">
        <v>2200218</v>
      </c>
      <c s="73" t="s">
        <v>1953</v>
      </c>
      <c s="295"/>
    </row>
    <row customHeight="1" ht="17.25">
      <c s="73">
        <v>2200250</v>
      </c>
      <c s="73" t="s">
        <v>988</v>
      </c>
      <c s="295"/>
    </row>
    <row customHeight="1" ht="17.25">
      <c s="73">
        <v>2200299</v>
      </c>
      <c s="73" t="s">
        <v>1954</v>
      </c>
      <c s="295"/>
    </row>
    <row customHeight="1" ht="17.25">
      <c s="73">
        <v>22003</v>
      </c>
      <c s="96" t="s">
        <v>1955</v>
      </c>
      <c s="291">
        <f>SUM(C1264:C1271)</f>
        <v>0</v>
      </c>
    </row>
    <row customHeight="1" ht="17.25">
      <c s="73">
        <v>2200301</v>
      </c>
      <c s="73" t="s">
        <v>979</v>
      </c>
      <c s="295"/>
    </row>
    <row customHeight="1" ht="17.25">
      <c s="73">
        <v>2200302</v>
      </c>
      <c s="73" t="s">
        <v>980</v>
      </c>
      <c s="295"/>
    </row>
    <row customHeight="1" ht="17.25">
      <c s="73">
        <v>2200303</v>
      </c>
      <c s="73" t="s">
        <v>981</v>
      </c>
      <c s="295"/>
    </row>
    <row customHeight="1" ht="17.25">
      <c s="73">
        <v>2200304</v>
      </c>
      <c s="73" t="s">
        <v>1956</v>
      </c>
      <c s="295"/>
    </row>
    <row customHeight="1" ht="17.25">
      <c s="73">
        <v>2200305</v>
      </c>
      <c s="73" t="s">
        <v>1957</v>
      </c>
      <c s="295"/>
    </row>
    <row customHeight="1" ht="17.25">
      <c s="73">
        <v>2200306</v>
      </c>
      <c s="73" t="s">
        <v>1958</v>
      </c>
      <c s="295"/>
    </row>
    <row customHeight="1" ht="17.25">
      <c s="73">
        <v>2200350</v>
      </c>
      <c s="73" t="s">
        <v>988</v>
      </c>
      <c s="295"/>
    </row>
    <row customHeight="1" ht="17.25">
      <c s="73">
        <v>2200399</v>
      </c>
      <c s="73" t="s">
        <v>1959</v>
      </c>
      <c s="295"/>
    </row>
    <row customHeight="1" ht="17.25">
      <c s="73">
        <v>22004</v>
      </c>
      <c s="96" t="s">
        <v>1960</v>
      </c>
      <c s="291">
        <f>SUM(C1273:C1284)</f>
        <v>0</v>
      </c>
    </row>
    <row customHeight="1" ht="17.25">
      <c s="73">
        <v>2200401</v>
      </c>
      <c s="73" t="s">
        <v>979</v>
      </c>
      <c s="295"/>
    </row>
    <row customHeight="1" ht="17.25">
      <c s="73">
        <v>2200402</v>
      </c>
      <c s="73" t="s">
        <v>980</v>
      </c>
      <c s="295"/>
    </row>
    <row customHeight="1" ht="17.25">
      <c s="73">
        <v>2200403</v>
      </c>
      <c s="73" t="s">
        <v>981</v>
      </c>
      <c s="295"/>
    </row>
    <row customHeight="1" ht="17.25">
      <c s="73">
        <v>2200404</v>
      </c>
      <c s="73" t="s">
        <v>1961</v>
      </c>
      <c s="295"/>
    </row>
    <row customHeight="1" ht="17.25">
      <c s="73">
        <v>2200405</v>
      </c>
      <c s="73" t="s">
        <v>1962</v>
      </c>
      <c s="295"/>
    </row>
    <row customHeight="1" ht="17.25">
      <c s="73">
        <v>2200406</v>
      </c>
      <c s="73" t="s">
        <v>1963</v>
      </c>
      <c s="295"/>
    </row>
    <row customHeight="1" ht="17.25">
      <c s="73">
        <v>2200407</v>
      </c>
      <c s="73" t="s">
        <v>1964</v>
      </c>
      <c s="295"/>
    </row>
    <row customHeight="1" ht="17.25">
      <c s="73">
        <v>2200408</v>
      </c>
      <c s="73" t="s">
        <v>1965</v>
      </c>
      <c s="295"/>
    </row>
    <row customHeight="1" ht="17.25">
      <c s="73">
        <v>2200409</v>
      </c>
      <c s="73" t="s">
        <v>1966</v>
      </c>
      <c s="295"/>
    </row>
    <row customHeight="1" ht="17.25">
      <c s="73">
        <v>2200410</v>
      </c>
      <c s="73" t="s">
        <v>1967</v>
      </c>
      <c s="295"/>
    </row>
    <row customHeight="1" ht="17.25">
      <c s="73">
        <v>2200450</v>
      </c>
      <c s="73" t="s">
        <v>1968</v>
      </c>
      <c s="295"/>
    </row>
    <row customHeight="1" ht="17.25">
      <c s="73">
        <v>2200499</v>
      </c>
      <c s="73" t="s">
        <v>1969</v>
      </c>
      <c s="295"/>
    </row>
    <row customHeight="1" ht="17.25">
      <c s="73">
        <v>22005</v>
      </c>
      <c s="96" t="s">
        <v>1970</v>
      </c>
      <c s="291">
        <f>SUM(C1286:C1299)</f>
        <v>68</v>
      </c>
    </row>
    <row customHeight="1" ht="17.25">
      <c s="73">
        <v>2200501</v>
      </c>
      <c s="73" t="s">
        <v>979</v>
      </c>
      <c s="295">
        <v>56</v>
      </c>
    </row>
    <row customHeight="1" ht="17.25">
      <c s="73">
        <v>2200502</v>
      </c>
      <c s="73" t="s">
        <v>980</v>
      </c>
      <c s="295"/>
    </row>
    <row customHeight="1" ht="17.25">
      <c s="73">
        <v>2200503</v>
      </c>
      <c s="73" t="s">
        <v>981</v>
      </c>
      <c s="295"/>
    </row>
    <row customHeight="1" ht="17.25">
      <c s="73">
        <v>2200504</v>
      </c>
      <c s="73" t="s">
        <v>1971</v>
      </c>
      <c s="295"/>
    </row>
    <row customHeight="1" ht="17.25">
      <c s="73">
        <v>2200506</v>
      </c>
      <c s="73" t="s">
        <v>1972</v>
      </c>
      <c s="295"/>
    </row>
    <row customHeight="1" ht="17.25">
      <c s="73">
        <v>2200507</v>
      </c>
      <c s="73" t="s">
        <v>1973</v>
      </c>
      <c s="295"/>
    </row>
    <row customHeight="1" ht="17.25">
      <c s="73">
        <v>2200508</v>
      </c>
      <c s="73" t="s">
        <v>1974</v>
      </c>
      <c s="295"/>
    </row>
    <row customHeight="1" ht="17.25">
      <c s="73">
        <v>2200509</v>
      </c>
      <c s="73" t="s">
        <v>1975</v>
      </c>
      <c s="295"/>
    </row>
    <row customHeight="1" ht="17.25">
      <c s="73">
        <v>2200510</v>
      </c>
      <c s="73" t="s">
        <v>1976</v>
      </c>
      <c s="295"/>
    </row>
    <row customHeight="1" ht="17.25">
      <c s="73">
        <v>2200511</v>
      </c>
      <c s="73" t="s">
        <v>1977</v>
      </c>
      <c s="295"/>
    </row>
    <row customHeight="1" ht="17.25">
      <c s="73">
        <v>2200512</v>
      </c>
      <c s="73" t="s">
        <v>1978</v>
      </c>
      <c s="295"/>
    </row>
    <row customHeight="1" ht="17.25">
      <c s="73">
        <v>2200513</v>
      </c>
      <c s="73" t="s">
        <v>1979</v>
      </c>
      <c s="295"/>
    </row>
    <row customHeight="1" ht="17.25">
      <c s="73">
        <v>2200514</v>
      </c>
      <c s="73" t="s">
        <v>1980</v>
      </c>
      <c s="295"/>
    </row>
    <row customHeight="1" ht="17.25">
      <c s="73">
        <v>2200599</v>
      </c>
      <c s="73" t="s">
        <v>1981</v>
      </c>
      <c s="295">
        <v>12</v>
      </c>
    </row>
    <row customHeight="1" ht="17.25">
      <c s="73">
        <v>22099</v>
      </c>
      <c s="96" t="s">
        <v>1982</v>
      </c>
      <c s="291">
        <f>C1301</f>
        <v>0</v>
      </c>
    </row>
    <row customHeight="1" ht="17.25">
      <c s="73">
        <v>2209901</v>
      </c>
      <c s="73" t="s">
        <v>1983</v>
      </c>
      <c s="295"/>
    </row>
    <row customHeight="1" ht="17.25">
      <c s="73">
        <v>221</v>
      </c>
      <c s="96" t="s">
        <v>1984</v>
      </c>
      <c s="291">
        <f>SUM(C1303,C1312,C1316)</f>
        <v>16526</v>
      </c>
    </row>
    <row customHeight="1" ht="17.25">
      <c s="73">
        <v>22101</v>
      </c>
      <c s="96" t="s">
        <v>1985</v>
      </c>
      <c s="291">
        <f>SUM(C1304:C1311)</f>
        <v>16526</v>
      </c>
    </row>
    <row customHeight="1" ht="17.25">
      <c s="73">
        <v>2210101</v>
      </c>
      <c s="73" t="s">
        <v>1986</v>
      </c>
      <c s="295"/>
    </row>
    <row customHeight="1" ht="17.25">
      <c s="73">
        <v>2210102</v>
      </c>
      <c s="73" t="s">
        <v>1987</v>
      </c>
      <c s="295"/>
    </row>
    <row customHeight="1" ht="17.25">
      <c s="73">
        <v>2210103</v>
      </c>
      <c s="73" t="s">
        <v>1988</v>
      </c>
      <c s="295">
        <v>10809</v>
      </c>
    </row>
    <row customHeight="1" ht="17.25">
      <c s="73">
        <v>2210104</v>
      </c>
      <c s="73" t="s">
        <v>1989</v>
      </c>
      <c s="295"/>
    </row>
    <row customHeight="1" ht="17.25">
      <c s="73">
        <v>2210105</v>
      </c>
      <c s="73" t="s">
        <v>1990</v>
      </c>
      <c s="295">
        <v>2943</v>
      </c>
    </row>
    <row customHeight="1" ht="17.25">
      <c s="73">
        <v>2210106</v>
      </c>
      <c s="73" t="s">
        <v>1991</v>
      </c>
      <c s="295"/>
    </row>
    <row customHeight="1" ht="17.25">
      <c s="73">
        <v>2210107</v>
      </c>
      <c s="73" t="s">
        <v>1992</v>
      </c>
      <c s="295"/>
    </row>
    <row customHeight="1" ht="17.25">
      <c s="73">
        <v>2210199</v>
      </c>
      <c s="73" t="s">
        <v>1993</v>
      </c>
      <c s="295">
        <v>2774</v>
      </c>
    </row>
    <row customHeight="1" ht="17.25">
      <c s="73">
        <v>22102</v>
      </c>
      <c s="96" t="s">
        <v>1994</v>
      </c>
      <c s="291">
        <f>SUM(C1313:C1315)</f>
        <v>0</v>
      </c>
    </row>
    <row customHeight="1" ht="17.25">
      <c s="73">
        <v>2210201</v>
      </c>
      <c s="73" t="s">
        <v>1995</v>
      </c>
      <c s="295"/>
    </row>
    <row customHeight="1" ht="17.25">
      <c s="73">
        <v>2210202</v>
      </c>
      <c s="73" t="s">
        <v>1996</v>
      </c>
      <c s="295"/>
    </row>
    <row customHeight="1" ht="17.25">
      <c s="73">
        <v>2210203</v>
      </c>
      <c s="73" t="s">
        <v>1997</v>
      </c>
      <c s="295"/>
    </row>
    <row customHeight="1" ht="17.25">
      <c s="73">
        <v>22103</v>
      </c>
      <c s="96" t="s">
        <v>1998</v>
      </c>
      <c s="291">
        <f>SUM(C1317:C1319)</f>
        <v>0</v>
      </c>
    </row>
    <row customHeight="1" ht="17.25">
      <c s="73">
        <v>2210301</v>
      </c>
      <c s="73" t="s">
        <v>1999</v>
      </c>
      <c s="295"/>
    </row>
    <row customHeight="1" ht="17.25">
      <c s="73">
        <v>2210302</v>
      </c>
      <c s="73" t="s">
        <v>2000</v>
      </c>
      <c s="295"/>
    </row>
    <row customHeight="1" ht="17.25">
      <c s="73">
        <v>2210399</v>
      </c>
      <c s="73" t="s">
        <v>2001</v>
      </c>
      <c s="295"/>
    </row>
    <row customHeight="1" ht="17.25">
      <c s="73">
        <v>222</v>
      </c>
      <c s="96" t="s">
        <v>2002</v>
      </c>
      <c s="291">
        <f>SUM(C1321,C1336,C1350,C1356,C1362)</f>
        <v>3361</v>
      </c>
    </row>
    <row customHeight="1" ht="17.25">
      <c s="73">
        <v>22201</v>
      </c>
      <c s="96" t="s">
        <v>2003</v>
      </c>
      <c s="291">
        <f>SUM(C1322:C1335)</f>
        <v>3291</v>
      </c>
    </row>
    <row customHeight="1" ht="17.25">
      <c s="73">
        <v>2220101</v>
      </c>
      <c s="73" t="s">
        <v>979</v>
      </c>
      <c s="295">
        <v>128</v>
      </c>
    </row>
    <row customHeight="1" ht="17.25">
      <c s="73">
        <v>2220102</v>
      </c>
      <c s="73" t="s">
        <v>980</v>
      </c>
      <c s="295"/>
    </row>
    <row customHeight="1" ht="17.25">
      <c s="73">
        <v>2220103</v>
      </c>
      <c s="73" t="s">
        <v>981</v>
      </c>
      <c s="295"/>
    </row>
    <row customHeight="1" ht="17.25">
      <c s="73">
        <v>2220104</v>
      </c>
      <c s="73" t="s">
        <v>2004</v>
      </c>
      <c s="295"/>
    </row>
    <row customHeight="1" ht="17.25">
      <c s="73">
        <v>2220105</v>
      </c>
      <c s="73" t="s">
        <v>2005</v>
      </c>
      <c s="295"/>
    </row>
    <row customHeight="1" ht="17.25">
      <c s="73">
        <v>2220106</v>
      </c>
      <c s="73" t="s">
        <v>2006</v>
      </c>
      <c s="295"/>
    </row>
    <row customHeight="1" ht="17.25">
      <c s="73">
        <v>2220107</v>
      </c>
      <c s="73" t="s">
        <v>2007</v>
      </c>
      <c s="295"/>
    </row>
    <row customHeight="1" ht="17.25">
      <c s="73">
        <v>2220112</v>
      </c>
      <c s="73" t="s">
        <v>2008</v>
      </c>
      <c s="295">
        <v>75</v>
      </c>
    </row>
    <row customHeight="1" ht="17.25">
      <c s="73">
        <v>2220113</v>
      </c>
      <c s="73" t="s">
        <v>2009</v>
      </c>
      <c s="295"/>
    </row>
    <row customHeight="1" ht="17.25">
      <c s="73">
        <v>2220114</v>
      </c>
      <c s="73" t="s">
        <v>2010</v>
      </c>
      <c s="295"/>
    </row>
    <row customHeight="1" ht="17.25">
      <c s="73">
        <v>2220115</v>
      </c>
      <c s="73" t="s">
        <v>2011</v>
      </c>
      <c s="295">
        <v>2976</v>
      </c>
    </row>
    <row customHeight="1" ht="17.25">
      <c s="73">
        <v>2220118</v>
      </c>
      <c s="73" t="s">
        <v>2012</v>
      </c>
      <c s="295"/>
    </row>
    <row customHeight="1" ht="17.25">
      <c s="73">
        <v>2220150</v>
      </c>
      <c s="73" t="s">
        <v>988</v>
      </c>
      <c s="295"/>
    </row>
    <row customHeight="1" ht="17.25">
      <c s="73">
        <v>2220199</v>
      </c>
      <c s="73" t="s">
        <v>2013</v>
      </c>
      <c s="295">
        <v>112</v>
      </c>
    </row>
    <row customHeight="1" ht="17.25">
      <c s="73">
        <v>22202</v>
      </c>
      <c s="96" t="s">
        <v>2014</v>
      </c>
      <c s="291">
        <f>SUM(C1337:C1349)</f>
        <v>70</v>
      </c>
    </row>
    <row customHeight="1" ht="17.25">
      <c s="73">
        <v>2220201</v>
      </c>
      <c s="73" t="s">
        <v>979</v>
      </c>
      <c s="295">
        <v>70</v>
      </c>
    </row>
    <row customHeight="1" ht="17.25">
      <c s="73">
        <v>2220202</v>
      </c>
      <c s="73" t="s">
        <v>980</v>
      </c>
      <c s="295"/>
    </row>
    <row customHeight="1" ht="17.25">
      <c s="73">
        <v>2220203</v>
      </c>
      <c s="73" t="s">
        <v>981</v>
      </c>
      <c s="295"/>
    </row>
    <row customHeight="1" ht="17.25">
      <c s="73">
        <v>2220204</v>
      </c>
      <c s="73" t="s">
        <v>2015</v>
      </c>
      <c s="295"/>
    </row>
    <row customHeight="1" ht="17.25">
      <c s="73">
        <v>2220205</v>
      </c>
      <c s="73" t="s">
        <v>2016</v>
      </c>
      <c s="295"/>
    </row>
    <row customHeight="1" ht="17.25">
      <c s="73">
        <v>2220206</v>
      </c>
      <c s="73" t="s">
        <v>2017</v>
      </c>
      <c s="295"/>
    </row>
    <row customHeight="1" ht="17.25">
      <c s="73">
        <v>2220207</v>
      </c>
      <c s="73" t="s">
        <v>2018</v>
      </c>
      <c s="295"/>
    </row>
    <row customHeight="1" ht="17.25">
      <c s="73">
        <v>2220209</v>
      </c>
      <c s="73" t="s">
        <v>2019</v>
      </c>
      <c s="295"/>
    </row>
    <row customHeight="1" ht="17.25">
      <c s="73">
        <v>2220210</v>
      </c>
      <c s="73" t="s">
        <v>2020</v>
      </c>
      <c s="295"/>
    </row>
    <row customHeight="1" ht="17.25">
      <c s="73">
        <v>2220211</v>
      </c>
      <c s="73" t="s">
        <v>2021</v>
      </c>
      <c s="295"/>
    </row>
    <row customHeight="1" ht="17.25">
      <c s="73">
        <v>2220212</v>
      </c>
      <c s="73" t="s">
        <v>2022</v>
      </c>
      <c s="295"/>
    </row>
    <row customHeight="1" ht="17.25">
      <c s="73">
        <v>2220250</v>
      </c>
      <c s="73" t="s">
        <v>988</v>
      </c>
      <c s="295"/>
    </row>
    <row customHeight="1" ht="17.25">
      <c s="73">
        <v>2220299</v>
      </c>
      <c s="73" t="s">
        <v>2023</v>
      </c>
      <c s="295"/>
    </row>
    <row customHeight="1" ht="17.25">
      <c s="73">
        <v>22203</v>
      </c>
      <c s="96" t="s">
        <v>2024</v>
      </c>
      <c s="291">
        <f>SUM(C1351:C1355)</f>
        <v>0</v>
      </c>
    </row>
    <row customHeight="1" ht="17.25">
      <c s="73">
        <v>2220301</v>
      </c>
      <c s="73" t="s">
        <v>2025</v>
      </c>
      <c s="295"/>
    </row>
    <row customHeight="1" ht="17.25">
      <c s="73">
        <v>2220302</v>
      </c>
      <c s="73" t="s">
        <v>2026</v>
      </c>
      <c s="295"/>
    </row>
    <row customHeight="1" ht="17.25">
      <c s="73">
        <v>2220303</v>
      </c>
      <c s="73" t="s">
        <v>2027</v>
      </c>
      <c s="295"/>
    </row>
    <row customHeight="1" ht="17.25">
      <c s="73">
        <v>2220304</v>
      </c>
      <c s="73" t="s">
        <v>2028</v>
      </c>
      <c s="295"/>
    </row>
    <row customHeight="1" ht="17.25">
      <c s="73">
        <v>2220399</v>
      </c>
      <c s="73" t="s">
        <v>2029</v>
      </c>
      <c s="295"/>
    </row>
    <row customHeight="1" ht="17.25">
      <c s="73">
        <v>22204</v>
      </c>
      <c s="96" t="s">
        <v>2030</v>
      </c>
      <c s="291">
        <f>SUM(C1357:C1361)</f>
        <v>0</v>
      </c>
    </row>
    <row customHeight="1" ht="17.25">
      <c s="73">
        <v>2220401</v>
      </c>
      <c s="73" t="s">
        <v>2031</v>
      </c>
      <c s="295"/>
    </row>
    <row customHeight="1" ht="17.25">
      <c s="73">
        <v>2220402</v>
      </c>
      <c s="73" t="s">
        <v>2032</v>
      </c>
      <c s="295"/>
    </row>
    <row customHeight="1" ht="17.25">
      <c s="73">
        <v>2220403</v>
      </c>
      <c s="73" t="s">
        <v>2033</v>
      </c>
      <c s="295"/>
    </row>
    <row customHeight="1" ht="17.25">
      <c s="73">
        <v>2220404</v>
      </c>
      <c s="73" t="s">
        <v>2034</v>
      </c>
      <c s="295"/>
    </row>
    <row customHeight="1" ht="17.25">
      <c s="73">
        <v>2220499</v>
      </c>
      <c s="73" t="s">
        <v>2035</v>
      </c>
      <c s="295"/>
    </row>
    <row customHeight="1" ht="17.25">
      <c s="73">
        <v>22205</v>
      </c>
      <c s="96" t="s">
        <v>2036</v>
      </c>
      <c s="291">
        <f>SUM(C1363:C1373)</f>
        <v>0</v>
      </c>
    </row>
    <row customHeight="1" ht="17.25">
      <c s="73">
        <v>2220501</v>
      </c>
      <c s="73" t="s">
        <v>2037</v>
      </c>
      <c s="295"/>
    </row>
    <row customHeight="1" ht="17.25">
      <c s="73">
        <v>2220502</v>
      </c>
      <c s="73" t="s">
        <v>2038</v>
      </c>
      <c s="295"/>
    </row>
    <row customHeight="1" ht="17.25">
      <c s="73">
        <v>2220503</v>
      </c>
      <c s="73" t="s">
        <v>2039</v>
      </c>
      <c s="295"/>
    </row>
    <row customHeight="1" ht="17.25">
      <c s="73">
        <v>2220504</v>
      </c>
      <c s="73" t="s">
        <v>2040</v>
      </c>
      <c s="295"/>
    </row>
    <row customHeight="1" ht="17.25">
      <c s="73">
        <v>2220505</v>
      </c>
      <c s="73" t="s">
        <v>2041</v>
      </c>
      <c s="295"/>
    </row>
    <row customHeight="1" ht="17.25">
      <c s="73">
        <v>2220506</v>
      </c>
      <c s="73" t="s">
        <v>2042</v>
      </c>
      <c s="295"/>
    </row>
    <row customHeight="1" ht="17.25">
      <c s="73">
        <v>2220507</v>
      </c>
      <c s="73" t="s">
        <v>2043</v>
      </c>
      <c s="295"/>
    </row>
    <row customHeight="1" ht="17.25">
      <c s="73">
        <v>2220508</v>
      </c>
      <c s="73" t="s">
        <v>2044</v>
      </c>
      <c s="295"/>
    </row>
    <row customHeight="1" ht="17.25">
      <c s="73">
        <v>2220509</v>
      </c>
      <c s="73" t="s">
        <v>2045</v>
      </c>
      <c s="295"/>
    </row>
    <row customHeight="1" ht="17.25">
      <c s="73">
        <v>2220510</v>
      </c>
      <c s="73" t="s">
        <v>2046</v>
      </c>
      <c s="295"/>
    </row>
    <row customHeight="1" ht="17.25">
      <c s="73">
        <v>2220599</v>
      </c>
      <c s="73" t="s">
        <v>2047</v>
      </c>
      <c s="295"/>
    </row>
    <row customHeight="1" ht="17.25">
      <c s="73">
        <v>229</v>
      </c>
      <c s="96" t="s">
        <v>2048</v>
      </c>
      <c s="291">
        <f>C1375</f>
        <v>5</v>
      </c>
    </row>
    <row customHeight="1" ht="17.25">
      <c s="73">
        <v>22999</v>
      </c>
      <c s="96" t="s">
        <v>2049</v>
      </c>
      <c s="291">
        <f>C1376</f>
        <v>5</v>
      </c>
    </row>
    <row customHeight="1" ht="17.25">
      <c s="73">
        <v>2299901</v>
      </c>
      <c s="55" t="s">
        <v>2050</v>
      </c>
      <c s="295">
        <v>5</v>
      </c>
    </row>
    <row customHeight="1" ht="17.25">
      <c s="73">
        <v>232</v>
      </c>
      <c s="96" t="s">
        <v>2051</v>
      </c>
      <c s="291">
        <f>SUM(C1378,C1379,C1384)</f>
        <v>2246</v>
      </c>
    </row>
    <row customHeight="1" ht="17.25">
      <c s="73">
        <v>23201</v>
      </c>
      <c s="96" t="s">
        <v>2052</v>
      </c>
      <c s="295"/>
    </row>
    <row customHeight="1" ht="17.25">
      <c s="73">
        <v>23202</v>
      </c>
      <c s="96" t="s">
        <v>2053</v>
      </c>
      <c s="291">
        <f>SUM(C1380:C1383)</f>
        <v>0</v>
      </c>
    </row>
    <row customHeight="1" ht="17.25">
      <c s="73">
        <v>2320201</v>
      </c>
      <c s="73" t="s">
        <v>2054</v>
      </c>
      <c s="295"/>
    </row>
    <row customHeight="1" ht="17.25">
      <c s="73">
        <v>2320202</v>
      </c>
      <c s="73" t="s">
        <v>2055</v>
      </c>
      <c s="295"/>
    </row>
    <row customHeight="1" ht="17.25">
      <c s="73">
        <v>2320203</v>
      </c>
      <c s="73" t="s">
        <v>2056</v>
      </c>
      <c s="295"/>
    </row>
    <row customHeight="1" ht="17.25">
      <c s="73">
        <v>2320299</v>
      </c>
      <c s="73" t="s">
        <v>2057</v>
      </c>
      <c s="295"/>
    </row>
    <row customHeight="1" ht="17.25">
      <c s="73">
        <v>23203</v>
      </c>
      <c s="96" t="s">
        <v>2058</v>
      </c>
      <c s="291">
        <f>SUM(C1385:C1388)</f>
        <v>2246</v>
      </c>
    </row>
    <row customHeight="1" ht="17.25">
      <c s="73">
        <v>2320301</v>
      </c>
      <c s="73" t="s">
        <v>2059</v>
      </c>
      <c s="295">
        <v>2246</v>
      </c>
    </row>
    <row customHeight="1" ht="17.25">
      <c s="73">
        <v>2320302</v>
      </c>
      <c s="73" t="s">
        <v>2060</v>
      </c>
      <c s="295"/>
    </row>
    <row customHeight="1" ht="17.25">
      <c s="73">
        <v>2320303</v>
      </c>
      <c s="73" t="s">
        <v>2061</v>
      </c>
      <c s="295"/>
    </row>
    <row customHeight="1" ht="17.25">
      <c s="73">
        <v>2320304</v>
      </c>
      <c s="73" t="s">
        <v>2062</v>
      </c>
      <c s="295"/>
    </row>
    <row customHeight="1" ht="17.25">
      <c s="73">
        <v>233</v>
      </c>
      <c s="96" t="s">
        <v>2063</v>
      </c>
      <c s="291">
        <f>C1390+C1391+C1392</f>
        <v>0</v>
      </c>
    </row>
    <row customHeight="1" ht="17.25">
      <c s="73">
        <v>23301</v>
      </c>
      <c s="96" t="s">
        <v>2064</v>
      </c>
      <c s="295"/>
    </row>
    <row customHeight="1" ht="17.25">
      <c s="73">
        <v>23302</v>
      </c>
      <c s="96" t="s">
        <v>2065</v>
      </c>
      <c s="295"/>
    </row>
    <row customHeight="1" ht="17.25">
      <c s="73">
        <v>23303</v>
      </c>
      <c s="96" t="s">
        <v>2066</v>
      </c>
      <c s="295"/>
    </row>
  </sheetData>
  <sheetProtection autoFilter="0" sort="1" allowResizeRows="1" allowResizeColumns="1" objects="1" allowDragInsertRows="1" allowDragInsertColumns="1" insertRows="1" insertColumns="1" deleteRows="1" deleteColumns="1"/>
  <mergeCells count="3">
    <mergeCell ref="A1:C1"/>
    <mergeCell ref="A2:C2"/>
    <mergeCell ref="A3:C3"/>
  </mergeCells>
  <dataValidations count="1">
    <dataValidation type="decimal" allowBlank="1" showInputMessage="1" showErrorMessage="1" sqref="C5:C1392">
      <formula1>-99999999999999</formula1>
      <formula2>99999999999999</formula2>
    </dataValidation>
  </dataValidations>
  <printOptions gridLines="1" horizontalCentered="1" verticalCentered="1"/>
  <pageMargins left="3.00" right="2.00" top="1.00" bottom="1.00" header="0.00" footer="0.00"/>
  <pageSetup scale="60" pageOrder="downThenOver" orientation="landscape" blackAndWhite="1"/>
  <headerFooter>
    <oddHeader>&amp;L&amp;C@$&amp;R</oddHeader>
    <oddFooter>&amp;L&amp;C@&amp;- &amp;P&amp;-$&amp;R</oddFooter>
    <evenHeader>&amp;L&amp;C@$&amp;R</evenHeader>
    <evenFooter>&amp;L&amp;C@&amp;- &amp;P&amp;-$&amp;R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294FE-5978-82B8-7B38-938368034A78}" mc:Ignorable="x14ac">
  <dimension ref="A1:D90"/>
  <sheetViews>
    <sheetView defaultGridColor="0" colorId="8" topLeftCell="A1" showGridLines="0" workbookViewId="0" showZeros="0">
      <selection activeCell="A1" sqref="A1:D1"/>
    </sheetView>
  </sheetViews>
  <sheetFormatPr defaultColWidth="9.125" customHeight="1" defaultRowHeight="12.75"/>
  <cols>
    <col min="1" max="1" style="254" width="40.625" customWidth="1"/>
    <col min="2" max="2" style="254" width="19.50390625" customWidth="1"/>
    <col min="3" max="3" style="254" width="39.25390625" customWidth="1"/>
    <col min="4" max="4" style="254" width="19.75390625" customWidth="1"/>
  </cols>
  <sheetData>
    <row customHeight="1" ht="33.75">
      <c s="316" t="str">
        <f>'##BASEINFO'!$B$2&amp;"度"&amp;'##BASEINFO'!$B$7&amp;"一般公共预算转移性收支决算录入表"</f>
        <v>2016年度芷江侗族自治县一般公共预算转移性收支决算录入表</v>
      </c>
      <c s="66"/>
      <c s="66"/>
      <c s="66"/>
    </row>
    <row customHeight="1" ht="17.25">
      <c s="67" t="s">
        <v>156</v>
      </c>
      <c s="67"/>
      <c s="67"/>
      <c s="67"/>
    </row>
    <row customHeight="1" ht="17.25">
      <c s="67" t="s">
        <v>178</v>
      </c>
      <c s="67"/>
      <c s="67"/>
      <c s="67"/>
    </row>
    <row customHeight="1" ht="17.25">
      <c s="72" t="s">
        <v>2067</v>
      </c>
      <c s="72" t="s">
        <v>2068</v>
      </c>
      <c s="72" t="s">
        <v>2067</v>
      </c>
      <c s="72" t="s">
        <v>2068</v>
      </c>
    </row>
    <row customHeight="1" ht="17.25">
      <c s="96" t="s">
        <v>182</v>
      </c>
      <c s="291">
        <f>L01!C5</f>
        <v>51866</v>
      </c>
      <c s="96" t="s">
        <v>976</v>
      </c>
      <c s="291">
        <f>L02!C5</f>
        <v>253478</v>
      </c>
    </row>
    <row customHeight="1" ht="17.25">
      <c s="96" t="s">
        <v>2069</v>
      </c>
      <c s="291">
        <f>SUM(B7,B12,B31)</f>
        <v>188130</v>
      </c>
      <c s="130" t="s">
        <v>2070</v>
      </c>
      <c s="291">
        <f>SUM(D7,D12,D31)</f>
        <v>0</v>
      </c>
    </row>
    <row customHeight="1" ht="17.25">
      <c s="96" t="s">
        <v>2071</v>
      </c>
      <c s="291">
        <f>SUM(B8:B11)</f>
        <v>5281</v>
      </c>
      <c s="130" t="s">
        <v>2072</v>
      </c>
      <c s="291">
        <f>SUM(D8:D11)</f>
        <v>0</v>
      </c>
    </row>
    <row customHeight="1" ht="17.25">
      <c s="73" t="s">
        <v>2073</v>
      </c>
      <c s="319">
        <v>1587</v>
      </c>
      <c s="94" t="s">
        <v>2074</v>
      </c>
      <c s="319"/>
    </row>
    <row customHeight="1" ht="17.25">
      <c s="73" t="s">
        <v>2075</v>
      </c>
      <c s="319">
        <v>820</v>
      </c>
      <c s="94" t="s">
        <v>2076</v>
      </c>
      <c s="319"/>
    </row>
    <row customHeight="1" ht="17.25">
      <c s="73" t="s">
        <v>2077</v>
      </c>
      <c s="319">
        <v>1043</v>
      </c>
      <c s="94" t="s">
        <v>2078</v>
      </c>
      <c s="319"/>
    </row>
    <row customHeight="1" ht="17.25">
      <c s="73" t="s">
        <v>2079</v>
      </c>
      <c s="319">
        <v>1831</v>
      </c>
      <c s="94" t="s">
        <v>2080</v>
      </c>
      <c s="319"/>
    </row>
    <row customHeight="1" ht="17.25">
      <c s="96" t="s">
        <v>2081</v>
      </c>
      <c s="291">
        <f>SUM(B13:B30)</f>
        <v>111416</v>
      </c>
      <c s="130" t="s">
        <v>2082</v>
      </c>
      <c s="291">
        <f>SUM(D13:D30)</f>
        <v>0</v>
      </c>
    </row>
    <row customHeight="1" ht="17.25">
      <c s="73" t="s">
        <v>2083</v>
      </c>
      <c s="319">
        <v>225</v>
      </c>
      <c s="94" t="s">
        <v>2084</v>
      </c>
      <c s="319"/>
    </row>
    <row customHeight="1" ht="17.25">
      <c s="73" t="s">
        <v>2085</v>
      </c>
      <c s="319">
        <v>28641</v>
      </c>
      <c s="94" t="s">
        <v>2086</v>
      </c>
      <c s="319"/>
    </row>
    <row customHeight="1" ht="17.25">
      <c s="73" t="s">
        <v>2087</v>
      </c>
      <c s="319">
        <v>12594</v>
      </c>
      <c s="94" t="s">
        <v>2088</v>
      </c>
      <c s="319"/>
    </row>
    <row customHeight="1" ht="17.25">
      <c s="73" t="s">
        <v>2089</v>
      </c>
      <c s="319">
        <v>9177</v>
      </c>
      <c s="94" t="s">
        <v>2090</v>
      </c>
      <c s="319"/>
    </row>
    <row customHeight="1" ht="17.25">
      <c s="73" t="s">
        <v>2091</v>
      </c>
      <c s="319">
        <v>3360</v>
      </c>
      <c s="94" t="s">
        <v>2092</v>
      </c>
      <c s="319"/>
    </row>
    <row customHeight="1" ht="17.25">
      <c s="73" t="s">
        <v>2093</v>
      </c>
      <c s="319"/>
      <c s="94" t="s">
        <v>2094</v>
      </c>
      <c s="319"/>
    </row>
    <row customHeight="1" ht="17.25">
      <c s="73" t="s">
        <v>2095</v>
      </c>
      <c s="319"/>
      <c s="94" t="s">
        <v>2096</v>
      </c>
      <c s="319"/>
    </row>
    <row customHeight="1" ht="17.25">
      <c s="73" t="s">
        <v>2097</v>
      </c>
      <c s="319">
        <v>71</v>
      </c>
      <c s="94" t="s">
        <v>2098</v>
      </c>
      <c s="319"/>
    </row>
    <row customHeight="1" ht="17.25">
      <c s="73" t="s">
        <v>2099</v>
      </c>
      <c s="319"/>
      <c s="94" t="s">
        <v>2100</v>
      </c>
      <c s="319"/>
    </row>
    <row customHeight="1" ht="17.25">
      <c s="73" t="s">
        <v>2101</v>
      </c>
      <c s="319">
        <v>1181</v>
      </c>
      <c s="94" t="s">
        <v>2102</v>
      </c>
      <c s="319"/>
    </row>
    <row customHeight="1" ht="17.25">
      <c s="73" t="s">
        <v>2103</v>
      </c>
      <c s="319">
        <v>8903</v>
      </c>
      <c s="94" t="s">
        <v>2104</v>
      </c>
      <c s="319"/>
    </row>
    <row customHeight="1" ht="17.25">
      <c s="73" t="s">
        <v>2105</v>
      </c>
      <c s="319">
        <v>9834</v>
      </c>
      <c s="94" t="s">
        <v>2106</v>
      </c>
      <c s="319"/>
    </row>
    <row customHeight="1" ht="17.25">
      <c s="73" t="s">
        <v>2107</v>
      </c>
      <c s="319">
        <v>12539</v>
      </c>
      <c s="94" t="s">
        <v>2108</v>
      </c>
      <c s="319"/>
    </row>
    <row customHeight="1" ht="17.25">
      <c s="73" t="s">
        <v>2109</v>
      </c>
      <c s="319">
        <v>1963</v>
      </c>
      <c s="94" t="s">
        <v>2110</v>
      </c>
      <c s="319"/>
    </row>
    <row customHeight="1" ht="17.25">
      <c s="73" t="s">
        <v>2111</v>
      </c>
      <c s="319">
        <v>1222</v>
      </c>
      <c s="94" t="s">
        <v>2112</v>
      </c>
      <c s="319"/>
    </row>
    <row customHeight="1" ht="17.25">
      <c s="73" t="s">
        <v>2113</v>
      </c>
      <c s="319">
        <v>6196</v>
      </c>
      <c s="94" t="s">
        <v>2114</v>
      </c>
      <c s="319"/>
    </row>
    <row customHeight="1" ht="17.25">
      <c s="73" t="s">
        <v>2115</v>
      </c>
      <c s="319">
        <v>11349</v>
      </c>
      <c s="94" t="s">
        <v>2116</v>
      </c>
      <c s="319"/>
    </row>
    <row customHeight="1" ht="17.25">
      <c s="73" t="s">
        <v>2117</v>
      </c>
      <c s="319">
        <v>4161</v>
      </c>
      <c s="94" t="s">
        <v>2118</v>
      </c>
      <c s="319"/>
    </row>
    <row customHeight="1" ht="17.25">
      <c s="96" t="s">
        <v>2119</v>
      </c>
      <c s="291">
        <f>SUM(B32:B51)</f>
        <v>71433</v>
      </c>
      <c s="130" t="s">
        <v>2120</v>
      </c>
      <c s="291">
        <f>SUM(D32:D51)</f>
        <v>0</v>
      </c>
    </row>
    <row customHeight="1" ht="17.25">
      <c s="73" t="s">
        <v>2121</v>
      </c>
      <c s="319">
        <v>1366</v>
      </c>
      <c s="94" t="s">
        <v>2121</v>
      </c>
      <c s="319"/>
    </row>
    <row customHeight="1" ht="17.25">
      <c s="73" t="s">
        <v>2122</v>
      </c>
      <c s="319"/>
      <c s="94" t="s">
        <v>2122</v>
      </c>
      <c s="319"/>
    </row>
    <row customHeight="1" ht="17.25">
      <c s="73" t="s">
        <v>2123</v>
      </c>
      <c s="319">
        <v>25</v>
      </c>
      <c s="94" t="s">
        <v>2123</v>
      </c>
      <c s="319"/>
    </row>
    <row customHeight="1" ht="17.25">
      <c s="73" t="s">
        <v>2124</v>
      </c>
      <c s="319">
        <v>248</v>
      </c>
      <c s="94" t="s">
        <v>2124</v>
      </c>
      <c s="319"/>
    </row>
    <row customHeight="1" ht="17.25">
      <c s="81" t="s">
        <v>2125</v>
      </c>
      <c s="319">
        <v>6752</v>
      </c>
      <c s="163" t="s">
        <v>2125</v>
      </c>
      <c s="319"/>
    </row>
    <row customHeight="1" ht="17.25">
      <c s="73" t="s">
        <v>2126</v>
      </c>
      <c s="319">
        <v>316</v>
      </c>
      <c s="94" t="s">
        <v>2126</v>
      </c>
      <c s="319"/>
    </row>
    <row customHeight="1" ht="17.25">
      <c s="73" t="s">
        <v>2127</v>
      </c>
      <c s="319">
        <v>1218</v>
      </c>
      <c s="94" t="s">
        <v>2127</v>
      </c>
      <c s="319"/>
    </row>
    <row customHeight="1" ht="17.25">
      <c s="73" t="s">
        <v>2128</v>
      </c>
      <c s="319">
        <v>9480</v>
      </c>
      <c s="94" t="s">
        <v>2128</v>
      </c>
      <c s="319"/>
    </row>
    <row customHeight="1" ht="17.25">
      <c s="73" t="s">
        <v>2129</v>
      </c>
      <c s="319">
        <v>5399</v>
      </c>
      <c s="94" t="s">
        <v>2129</v>
      </c>
      <c s="319"/>
    </row>
    <row customHeight="1" ht="17.25">
      <c s="73" t="s">
        <v>2130</v>
      </c>
      <c s="319">
        <v>2677</v>
      </c>
      <c s="94" t="s">
        <v>2130</v>
      </c>
      <c s="319"/>
    </row>
    <row customHeight="1" ht="17.25">
      <c s="73" t="s">
        <v>2131</v>
      </c>
      <c s="319">
        <v>1120</v>
      </c>
      <c s="94" t="s">
        <v>2131</v>
      </c>
      <c s="319"/>
    </row>
    <row customHeight="1" ht="17.25">
      <c s="73" t="s">
        <v>2132</v>
      </c>
      <c s="319">
        <v>20845</v>
      </c>
      <c s="94" t="s">
        <v>2132</v>
      </c>
      <c s="319"/>
    </row>
    <row customHeight="1" ht="17.25">
      <c s="73" t="s">
        <v>2133</v>
      </c>
      <c s="319">
        <v>2119</v>
      </c>
      <c s="94" t="s">
        <v>2133</v>
      </c>
      <c s="319"/>
    </row>
    <row customHeight="1" ht="17.25">
      <c s="73" t="s">
        <v>2134</v>
      </c>
      <c s="319">
        <v>609</v>
      </c>
      <c s="94" t="s">
        <v>2134</v>
      </c>
      <c s="319"/>
    </row>
    <row customHeight="1" ht="17.25">
      <c s="73" t="s">
        <v>2135</v>
      </c>
      <c s="319">
        <v>2416</v>
      </c>
      <c s="94" t="s">
        <v>2135</v>
      </c>
      <c s="319"/>
    </row>
    <row customHeight="1" ht="17.25">
      <c s="73" t="s">
        <v>2136</v>
      </c>
      <c s="319"/>
      <c s="94" t="s">
        <v>2136</v>
      </c>
      <c s="319"/>
    </row>
    <row customHeight="1" ht="17.25">
      <c s="73" t="s">
        <v>2137</v>
      </c>
      <c s="319">
        <v>111</v>
      </c>
      <c s="94" t="s">
        <v>2137</v>
      </c>
      <c s="319"/>
    </row>
    <row customHeight="1" ht="17.25">
      <c s="73" t="s">
        <v>2138</v>
      </c>
      <c s="319">
        <v>16526</v>
      </c>
      <c s="94" t="s">
        <v>2138</v>
      </c>
      <c s="319"/>
    </row>
    <row customHeight="1" ht="17.25">
      <c s="73" t="s">
        <v>2139</v>
      </c>
      <c s="319">
        <v>111</v>
      </c>
      <c s="94" t="s">
        <v>2139</v>
      </c>
      <c s="319"/>
    </row>
    <row customHeight="1" ht="17.25">
      <c s="73" t="s">
        <v>2140</v>
      </c>
      <c s="319">
        <v>95</v>
      </c>
      <c s="94" t="s">
        <v>1150</v>
      </c>
      <c s="319"/>
    </row>
    <row customHeight="1" ht="17.25">
      <c s="96" t="s">
        <v>2141</v>
      </c>
      <c s="291">
        <f>SUM(B53:B56)</f>
        <v>0</v>
      </c>
      <c s="130" t="s">
        <v>2142</v>
      </c>
      <c s="291">
        <f>SUM(D53:D56)</f>
        <v>1536</v>
      </c>
    </row>
    <row customHeight="1" ht="17.25">
      <c s="73" t="s">
        <v>2143</v>
      </c>
      <c s="319"/>
      <c s="94" t="s">
        <v>2144</v>
      </c>
      <c s="319"/>
    </row>
    <row customHeight="1" ht="17.25">
      <c s="73" t="s">
        <v>2145</v>
      </c>
      <c s="319"/>
      <c s="94" t="s">
        <v>2146</v>
      </c>
      <c s="319"/>
    </row>
    <row customHeight="1" ht="17.25">
      <c s="73" t="s">
        <v>2147</v>
      </c>
      <c s="319"/>
      <c s="94" t="s">
        <v>2148</v>
      </c>
      <c s="319"/>
    </row>
    <row customHeight="1" ht="17.25">
      <c s="73" t="s">
        <v>2149</v>
      </c>
      <c s="319"/>
      <c s="94" t="s">
        <v>2150</v>
      </c>
      <c s="319">
        <v>1536</v>
      </c>
    </row>
    <row customHeight="1" ht="17.25">
      <c s="96" t="s">
        <v>2151</v>
      </c>
      <c s="295"/>
      <c s="94"/>
      <c s="114"/>
    </row>
    <row customHeight="1" ht="17.25">
      <c s="96" t="s">
        <v>2152</v>
      </c>
      <c s="298">
        <v>130</v>
      </c>
      <c s="94"/>
      <c s="115"/>
    </row>
    <row customHeight="1" ht="17.25">
      <c s="79" t="s">
        <v>2153</v>
      </c>
      <c s="291">
        <f>SUM(B60:B62)</f>
        <v>3712</v>
      </c>
      <c s="213" t="s">
        <v>2154</v>
      </c>
      <c s="295"/>
    </row>
    <row customHeight="1" ht="17.25">
      <c s="73" t="s">
        <v>2155</v>
      </c>
      <c s="325"/>
      <c s="94"/>
      <c s="175"/>
    </row>
    <row customHeight="1" ht="17.25">
      <c s="73" t="s">
        <v>2156</v>
      </c>
      <c s="295"/>
      <c s="94"/>
      <c s="114"/>
    </row>
    <row customHeight="1" ht="17.25">
      <c s="73" t="s">
        <v>2157</v>
      </c>
      <c s="295">
        <v>3712</v>
      </c>
      <c s="94"/>
      <c s="114"/>
    </row>
    <row customHeight="1" ht="17.25">
      <c s="96" t="s">
        <v>2158</v>
      </c>
      <c s="327">
        <f>B64</f>
        <v>0</v>
      </c>
      <c s="130" t="s">
        <v>2159</v>
      </c>
      <c s="291">
        <f>D64</f>
        <v>10189</v>
      </c>
    </row>
    <row customHeight="1" ht="17.25">
      <c s="79" t="s">
        <v>2160</v>
      </c>
      <c s="291">
        <f>B65</f>
        <v>0</v>
      </c>
      <c s="162" t="s">
        <v>2161</v>
      </c>
      <c s="301">
        <f>SUM(D65:D68)</f>
        <v>10189</v>
      </c>
    </row>
    <row customHeight="1" ht="17.25">
      <c s="96" t="s">
        <v>2162</v>
      </c>
      <c s="301">
        <f>SUM(B66:B69)</f>
        <v>0</v>
      </c>
      <c s="94" t="s">
        <v>2163</v>
      </c>
      <c s="295">
        <v>2250</v>
      </c>
    </row>
    <row customHeight="1" ht="17.25">
      <c s="73" t="s">
        <v>2164</v>
      </c>
      <c s="295"/>
      <c s="94" t="s">
        <v>2165</v>
      </c>
      <c s="295"/>
    </row>
    <row customHeight="1" ht="17.25">
      <c s="73" t="s">
        <v>2166</v>
      </c>
      <c s="295"/>
      <c s="94" t="s">
        <v>2167</v>
      </c>
      <c s="295"/>
    </row>
    <row customHeight="1" ht="17.25">
      <c s="73" t="s">
        <v>2168</v>
      </c>
      <c s="295"/>
      <c s="94" t="s">
        <v>2169</v>
      </c>
      <c s="295">
        <v>7939</v>
      </c>
    </row>
    <row customHeight="1" ht="17.25">
      <c s="73" t="s">
        <v>2170</v>
      </c>
      <c s="295"/>
      <c s="94"/>
      <c s="114"/>
    </row>
    <row customHeight="1" ht="17.25">
      <c s="96" t="s">
        <v>2171</v>
      </c>
      <c s="291">
        <f>B71</f>
        <v>21489</v>
      </c>
      <c s="130" t="s">
        <v>2172</v>
      </c>
      <c s="301">
        <f>SUM(D71:D74)</f>
        <v>0</v>
      </c>
    </row>
    <row customHeight="1" ht="17.25">
      <c s="73" t="s">
        <v>2173</v>
      </c>
      <c s="327">
        <f>SUM(B72:B75)</f>
        <v>21489</v>
      </c>
      <c s="146" t="s">
        <v>2174</v>
      </c>
      <c s="319"/>
    </row>
    <row customHeight="1" ht="17.25">
      <c s="81" t="s">
        <v>2175</v>
      </c>
      <c s="319">
        <v>21489</v>
      </c>
      <c s="163" t="s">
        <v>2176</v>
      </c>
      <c s="319"/>
    </row>
    <row customHeight="1" ht="17.25">
      <c s="73" t="s">
        <v>2177</v>
      </c>
      <c s="319"/>
      <c s="94" t="s">
        <v>2178</v>
      </c>
      <c s="319"/>
    </row>
    <row customHeight="1" ht="17.25">
      <c s="73" t="s">
        <v>2179</v>
      </c>
      <c s="319"/>
      <c s="94" t="s">
        <v>2180</v>
      </c>
      <c s="319"/>
    </row>
    <row customHeight="1" ht="17.25">
      <c s="73" t="s">
        <v>2181</v>
      </c>
      <c s="319"/>
      <c s="94"/>
      <c s="160"/>
    </row>
    <row customHeight="1" ht="17.25">
      <c s="96" t="s">
        <v>2182</v>
      </c>
      <c s="319"/>
      <c s="130" t="s">
        <v>2183</v>
      </c>
      <c s="295"/>
    </row>
    <row customHeight="1" ht="17.25">
      <c s="96" t="s">
        <v>2184</v>
      </c>
      <c s="295"/>
      <c s="130" t="s">
        <v>2185</v>
      </c>
      <c s="295"/>
    </row>
    <row customHeight="1" ht="17.25">
      <c s="96" t="s">
        <v>2186</v>
      </c>
      <c s="319"/>
      <c s="130" t="s">
        <v>2187</v>
      </c>
      <c s="295"/>
    </row>
    <row customHeight="1" ht="17.25">
      <c s="96" t="s">
        <v>2188</v>
      </c>
      <c s="295"/>
      <c s="103" t="s">
        <v>2189</v>
      </c>
      <c s="298"/>
    </row>
    <row customHeight="1" ht="17.25">
      <c s="96" t="s">
        <v>2190</v>
      </c>
      <c s="291">
        <f>SUM(B81:B83)</f>
        <v>0</v>
      </c>
      <c s="103" t="s">
        <v>1913</v>
      </c>
      <c s="291">
        <f>SUM(D81:D83)</f>
        <v>0</v>
      </c>
    </row>
    <row customHeight="1" ht="17.25">
      <c s="73" t="s">
        <v>2191</v>
      </c>
      <c s="295"/>
      <c s="102" t="s">
        <v>2192</v>
      </c>
      <c s="325"/>
    </row>
    <row customHeight="1" ht="17.25">
      <c s="73" t="s">
        <v>2193</v>
      </c>
      <c s="319"/>
      <c s="102" t="s">
        <v>2194</v>
      </c>
      <c s="319"/>
    </row>
    <row customHeight="1" ht="17.25">
      <c s="73" t="s">
        <v>2195</v>
      </c>
      <c s="319"/>
      <c s="102" t="s">
        <v>2196</v>
      </c>
      <c s="319"/>
    </row>
    <row customHeight="1" ht="17.25">
      <c s="96" t="s">
        <v>2197</v>
      </c>
      <c s="319"/>
      <c s="103" t="s">
        <v>2198</v>
      </c>
      <c s="319"/>
    </row>
    <row customHeight="1" ht="17.25">
      <c s="96" t="s">
        <v>2199</v>
      </c>
      <c s="319"/>
      <c s="103" t="s">
        <v>2200</v>
      </c>
      <c s="319"/>
    </row>
    <row customHeight="1" ht="17.25">
      <c s="79"/>
      <c s="114"/>
      <c s="130" t="s">
        <v>2201</v>
      </c>
      <c s="325"/>
    </row>
    <row customHeight="1" ht="17.25">
      <c s="79"/>
      <c s="114"/>
      <c s="130" t="s">
        <v>2202</v>
      </c>
      <c s="291">
        <f>B90-D5-D6-D52-D59-D63-D70-D76-D77-D78-D79-D80-D84-D85-D86</f>
        <v>124</v>
      </c>
    </row>
    <row customHeight="1" ht="17.25">
      <c s="79"/>
      <c s="114"/>
      <c s="130" t="s">
        <v>2203</v>
      </c>
      <c s="295">
        <v>124</v>
      </c>
    </row>
    <row customHeight="1" ht="17.25">
      <c s="79"/>
      <c s="114"/>
      <c s="130" t="s">
        <v>2204</v>
      </c>
      <c s="327">
        <f>D87-D88</f>
        <v>0</v>
      </c>
    </row>
    <row customHeight="1" ht="17.25">
      <c s="84" t="s">
        <v>2205</v>
      </c>
      <c s="291">
        <f>SUM(B5:B6,B52,B57:B59,B63,B70,B76:B80,B84:B85)</f>
        <v>265327</v>
      </c>
      <c s="118" t="s">
        <v>2206</v>
      </c>
      <c s="291">
        <f>SUM(D5:D6,D52,D59,D63,D70,D76:D80,D84:D87)</f>
        <v>265327</v>
      </c>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B85 D5:D56 D59 D63:D68 D70:D74 D76:D90 B90">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FEB4A-0308-373F-C837-4B7C0D519CD8}" mc:Ignorable="x14ac">
  <dimension ref="A1:H37"/>
  <sheetViews>
    <sheetView defaultGridColor="0" colorId="8" topLeftCell="A1" showGridLines="0" workbookViewId="0" showZeros="0">
      <selection activeCell="A1" sqref="A1:H1"/>
    </sheetView>
  </sheetViews>
  <sheetFormatPr defaultColWidth="9.125" customHeight="1" defaultRowHeight="12.75"/>
  <cols>
    <col min="1" max="1" style="254" width="9.50390625" customWidth="1"/>
    <col min="2" max="2" style="254" width="31.125" customWidth="1"/>
    <col min="3" max="6" style="254" width="14.50390625" customWidth="1"/>
    <col min="7" max="8" style="254" width="13.875" customWidth="1"/>
  </cols>
  <sheetData>
    <row customHeight="1" ht="33.75">
      <c s="286" t="str">
        <f>'##BASEINFO'!$B$2&amp;"度"&amp;'##BASEINFO'!$B$7&amp;"一般公共预算收入预算变动情况录入表"</f>
        <v>2016年度芷江侗族自治县一般公共预算收入预算变动情况录入表</v>
      </c>
      <c s="68"/>
      <c s="68"/>
      <c s="68"/>
      <c s="68"/>
      <c s="68"/>
      <c s="68"/>
      <c s="68"/>
    </row>
    <row customHeight="1" ht="17.25">
      <c s="67" t="s">
        <v>157</v>
      </c>
      <c s="67"/>
      <c s="67"/>
      <c s="67"/>
      <c s="67"/>
      <c s="67"/>
      <c s="67"/>
      <c s="67"/>
    </row>
    <row customHeight="1" ht="17.25">
      <c s="67" t="s">
        <v>178</v>
      </c>
      <c s="67"/>
      <c s="67"/>
      <c s="67"/>
      <c s="67"/>
      <c s="67"/>
      <c s="67"/>
      <c s="67"/>
    </row>
    <row customHeight="1" ht="17.25">
      <c s="69" t="s">
        <v>179</v>
      </c>
      <c s="69" t="s">
        <v>180</v>
      </c>
      <c s="69" t="s">
        <v>2207</v>
      </c>
      <c s="69" t="s">
        <v>2208</v>
      </c>
      <c s="69"/>
      <c s="69"/>
      <c s="69"/>
      <c s="69" t="s">
        <v>2209</v>
      </c>
    </row>
    <row customHeight="1" ht="17.25">
      <c s="69"/>
      <c s="69"/>
      <c s="69"/>
      <c s="69" t="s">
        <v>2210</v>
      </c>
      <c s="69"/>
      <c s="69"/>
      <c s="70" t="s">
        <v>2211</v>
      </c>
      <c s="69"/>
    </row>
    <row customHeight="1" ht="17.25">
      <c s="85"/>
      <c s="85"/>
      <c s="85"/>
      <c s="82" t="s">
        <v>2212</v>
      </c>
      <c s="82" t="s">
        <v>2213</v>
      </c>
      <c s="82" t="s">
        <v>2214</v>
      </c>
      <c s="86"/>
      <c s="85"/>
    </row>
    <row customHeight="1" ht="17.25">
      <c s="55"/>
      <c s="72" t="s">
        <v>182</v>
      </c>
      <c s="291">
        <f>SUM(C8,C29)</f>
        <v>51866</v>
      </c>
      <c s="291">
        <f>SUM(D8,D29)</f>
        <v>0</v>
      </c>
      <c s="291">
        <f>SUM(E8,E29)</f>
        <v>0</v>
      </c>
      <c s="291">
        <f>SUM(F8,F29)</f>
        <v>0</v>
      </c>
      <c s="340">
        <f>SUM(G8,G29)</f>
        <v>0</v>
      </c>
      <c s="291">
        <f>SUM(H8,H29)</f>
        <v>51866</v>
      </c>
    </row>
    <row customHeight="1" ht="17.25">
      <c s="73">
        <v>101</v>
      </c>
      <c s="95" t="s">
        <v>183</v>
      </c>
      <c s="291">
        <f>SUM(C9:C28)</f>
        <v>27279</v>
      </c>
      <c s="291">
        <f>SUM(D9:D28)</f>
        <v>0</v>
      </c>
      <c s="291">
        <f>SUM(E9:E28)</f>
        <v>0</v>
      </c>
      <c s="291">
        <f>SUM(F9:F28)</f>
        <v>0</v>
      </c>
      <c s="340">
        <f>SUM(G9:G28)</f>
        <v>0</v>
      </c>
      <c s="291">
        <f>SUM(H9:H28)</f>
        <v>27279</v>
      </c>
    </row>
    <row customHeight="1" ht="17.25">
      <c s="73">
        <v>10101</v>
      </c>
      <c s="55" t="s">
        <v>184</v>
      </c>
      <c s="319">
        <v>2826</v>
      </c>
      <c s="291">
        <f>E9+F9</f>
        <v>0</v>
      </c>
      <c s="319"/>
      <c s="319"/>
      <c s="341"/>
      <c s="291">
        <f>C9+D9+G9</f>
        <v>2826</v>
      </c>
    </row>
    <row customHeight="1" ht="17.25">
      <c s="73">
        <v>10102</v>
      </c>
      <c s="55" t="s">
        <v>231</v>
      </c>
      <c s="319"/>
      <c s="291">
        <f>E10+F10</f>
        <v>0</v>
      </c>
      <c s="319"/>
      <c s="319"/>
      <c s="341"/>
      <c s="291">
        <f>C10+D10+G10</f>
        <v>0</v>
      </c>
    </row>
    <row customHeight="1" ht="17.25">
      <c s="73">
        <v>10103</v>
      </c>
      <c s="55" t="s">
        <v>251</v>
      </c>
      <c s="319">
        <v>8220</v>
      </c>
      <c s="291">
        <f>E11+F11</f>
        <v>0</v>
      </c>
      <c s="319"/>
      <c s="319"/>
      <c s="341"/>
      <c s="291">
        <f>C11+D11+G11</f>
        <v>8220</v>
      </c>
    </row>
    <row customHeight="1" ht="17.25">
      <c s="73">
        <v>10104</v>
      </c>
      <c s="55" t="s">
        <v>263</v>
      </c>
      <c s="319">
        <v>3062</v>
      </c>
      <c s="291">
        <f>E12+F12</f>
        <v>0</v>
      </c>
      <c s="319"/>
      <c s="319"/>
      <c s="341"/>
      <c s="291">
        <f>C12+D12+G12</f>
        <v>3062</v>
      </c>
    </row>
    <row customHeight="1" ht="17.25">
      <c s="73">
        <v>10105</v>
      </c>
      <c s="55" t="s">
        <v>364</v>
      </c>
      <c s="319"/>
      <c s="291">
        <f>E13+F13</f>
        <v>0</v>
      </c>
      <c s="319"/>
      <c s="319"/>
      <c s="341"/>
      <c s="291">
        <f>C13+D13+G13</f>
        <v>0</v>
      </c>
    </row>
    <row customHeight="1" ht="17.25">
      <c s="73">
        <v>10106</v>
      </c>
      <c s="55" t="s">
        <v>2215</v>
      </c>
      <c s="319">
        <v>507</v>
      </c>
      <c s="291">
        <f>E14+F14</f>
        <v>0</v>
      </c>
      <c s="319"/>
      <c s="319"/>
      <c s="341"/>
      <c s="291">
        <f>C14+D14+G14</f>
        <v>507</v>
      </c>
    </row>
    <row customHeight="1" ht="17.25">
      <c s="73">
        <v>10107</v>
      </c>
      <c s="55" t="s">
        <v>433</v>
      </c>
      <c s="319">
        <v>311</v>
      </c>
      <c s="291">
        <f>E15+F15</f>
        <v>0</v>
      </c>
      <c s="319"/>
      <c s="319"/>
      <c s="341"/>
      <c s="291">
        <f>C15+D15+G15</f>
        <v>311</v>
      </c>
    </row>
    <row customHeight="1" ht="17.25">
      <c s="73">
        <v>10109</v>
      </c>
      <c s="55" t="s">
        <v>437</v>
      </c>
      <c s="319">
        <v>1179</v>
      </c>
      <c s="291">
        <f>E16+F16</f>
        <v>0</v>
      </c>
      <c s="319"/>
      <c s="319"/>
      <c s="341"/>
      <c s="291">
        <f>C16+D16+G16</f>
        <v>1179</v>
      </c>
    </row>
    <row customHeight="1" ht="17.25">
      <c s="73">
        <v>10110</v>
      </c>
      <c s="55" t="s">
        <v>451</v>
      </c>
      <c s="319">
        <v>369</v>
      </c>
      <c s="291">
        <f>E17+F17</f>
        <v>0</v>
      </c>
      <c s="319"/>
      <c s="319"/>
      <c s="341"/>
      <c s="291">
        <f>C17+D17+G17</f>
        <v>369</v>
      </c>
    </row>
    <row customHeight="1" ht="17.25">
      <c s="73">
        <v>10111</v>
      </c>
      <c s="55" t="s">
        <v>460</v>
      </c>
      <c s="319">
        <v>221</v>
      </c>
      <c s="291">
        <f>E18+F18</f>
        <v>0</v>
      </c>
      <c s="319"/>
      <c s="319"/>
      <c s="341"/>
      <c s="291">
        <f>C18+D18+G18</f>
        <v>221</v>
      </c>
    </row>
    <row customHeight="1" ht="17.25">
      <c s="73">
        <v>10112</v>
      </c>
      <c s="55" t="s">
        <v>466</v>
      </c>
      <c s="319">
        <v>385</v>
      </c>
      <c s="291">
        <f>E19+F19</f>
        <v>0</v>
      </c>
      <c s="319"/>
      <c s="319"/>
      <c s="341"/>
      <c s="291">
        <f>C19+D19+G19</f>
        <v>385</v>
      </c>
    </row>
    <row customHeight="1" ht="17.25">
      <c s="73">
        <v>10113</v>
      </c>
      <c s="55" t="s">
        <v>475</v>
      </c>
      <c s="319">
        <v>2656</v>
      </c>
      <c s="291">
        <f>E20+F20</f>
        <v>0</v>
      </c>
      <c s="319"/>
      <c s="319"/>
      <c s="341"/>
      <c s="291">
        <f>C20+D20+G20</f>
        <v>2656</v>
      </c>
    </row>
    <row customHeight="1" ht="17.25">
      <c s="73">
        <v>10114</v>
      </c>
      <c s="55" t="s">
        <v>2216</v>
      </c>
      <c s="319">
        <v>262</v>
      </c>
      <c s="291">
        <f>E21+F21</f>
        <v>0</v>
      </c>
      <c s="319"/>
      <c s="319"/>
      <c s="341"/>
      <c s="291">
        <f>C21+D21+G21</f>
        <v>262</v>
      </c>
    </row>
    <row customHeight="1" ht="17.25">
      <c s="73">
        <v>10115</v>
      </c>
      <c s="55" t="s">
        <v>2217</v>
      </c>
      <c s="319"/>
      <c s="291">
        <f>E22+F22</f>
        <v>0</v>
      </c>
      <c s="319"/>
      <c s="319"/>
      <c s="341"/>
      <c s="291">
        <f>C22+D22+G22</f>
        <v>0</v>
      </c>
    </row>
    <row customHeight="1" ht="17.25">
      <c s="73">
        <v>10116</v>
      </c>
      <c s="55" t="s">
        <v>2218</v>
      </c>
      <c s="319"/>
      <c s="291">
        <f>E23+F23</f>
        <v>0</v>
      </c>
      <c s="319"/>
      <c s="319"/>
      <c s="341"/>
      <c s="291">
        <f>C23+D23+G23</f>
        <v>0</v>
      </c>
    </row>
    <row customHeight="1" ht="17.25">
      <c s="73">
        <v>10117</v>
      </c>
      <c s="55" t="s">
        <v>2219</v>
      </c>
      <c s="319"/>
      <c s="291">
        <f>E24+F24</f>
        <v>0</v>
      </c>
      <c s="319"/>
      <c s="319"/>
      <c s="341"/>
      <c s="291">
        <f>C24+D24+G24</f>
        <v>0</v>
      </c>
    </row>
    <row customHeight="1" ht="17.25">
      <c s="73">
        <v>10118</v>
      </c>
      <c s="55" t="s">
        <v>2220</v>
      </c>
      <c s="319">
        <v>1385</v>
      </c>
      <c s="291">
        <f>E25+F25</f>
        <v>0</v>
      </c>
      <c s="319"/>
      <c s="319"/>
      <c s="341"/>
      <c s="291">
        <f>C25+D25+G25</f>
        <v>1385</v>
      </c>
    </row>
    <row customHeight="1" ht="17.25">
      <c s="73">
        <v>10119</v>
      </c>
      <c s="55" t="s">
        <v>2221</v>
      </c>
      <c s="319">
        <v>5037</v>
      </c>
      <c s="291">
        <f>E26+F26</f>
        <v>0</v>
      </c>
      <c s="319"/>
      <c s="319"/>
      <c s="341"/>
      <c s="291">
        <f>C26+D26+G26</f>
        <v>5037</v>
      </c>
    </row>
    <row customHeight="1" ht="17.25">
      <c s="73">
        <v>10120</v>
      </c>
      <c s="55" t="s">
        <v>2222</v>
      </c>
      <c s="319">
        <v>859</v>
      </c>
      <c s="291">
        <f>E27+F27</f>
        <v>0</v>
      </c>
      <c s="319"/>
      <c s="319"/>
      <c s="341"/>
      <c s="291">
        <f>C27+D27+G27</f>
        <v>859</v>
      </c>
    </row>
    <row customHeight="1" ht="17.25">
      <c s="73">
        <v>10199</v>
      </c>
      <c s="55" t="s">
        <v>514</v>
      </c>
      <c s="319"/>
      <c s="291">
        <f>E28+F28</f>
        <v>0</v>
      </c>
      <c s="319"/>
      <c s="319"/>
      <c s="341"/>
      <c s="291">
        <f>C28+D28+G28</f>
        <v>0</v>
      </c>
    </row>
    <row customHeight="1" ht="17.25">
      <c s="73">
        <v>103</v>
      </c>
      <c s="95" t="s">
        <v>515</v>
      </c>
      <c s="291">
        <f>SUM(C30:C37)</f>
        <v>24587</v>
      </c>
      <c s="291">
        <f>SUM(D30:D37)</f>
        <v>0</v>
      </c>
      <c s="291">
        <f>SUM(E30:E37)</f>
        <v>0</v>
      </c>
      <c s="291">
        <f>SUM(F30:F37)</f>
        <v>0</v>
      </c>
      <c s="340">
        <f>SUM(G30:G37)</f>
        <v>0</v>
      </c>
      <c s="291">
        <f>SUM(H30:H37)</f>
        <v>24587</v>
      </c>
    </row>
    <row customHeight="1" ht="17.25">
      <c s="73">
        <v>10302</v>
      </c>
      <c s="55" t="s">
        <v>516</v>
      </c>
      <c s="319">
        <v>4149</v>
      </c>
      <c s="291">
        <f>E30+F30</f>
        <v>0</v>
      </c>
      <c s="319"/>
      <c s="319"/>
      <c s="341"/>
      <c s="291">
        <f>C30+D30+G30</f>
        <v>4149</v>
      </c>
    </row>
    <row customHeight="1" ht="17.25">
      <c s="73">
        <v>10304</v>
      </c>
      <c s="55" t="s">
        <v>545</v>
      </c>
      <c s="319">
        <v>4191</v>
      </c>
      <c s="291">
        <f>E31+F31</f>
        <v>0</v>
      </c>
      <c s="319"/>
      <c s="319"/>
      <c s="341"/>
      <c s="291">
        <f>C31+D31+G31</f>
        <v>4191</v>
      </c>
    </row>
    <row customHeight="1" ht="17.25">
      <c s="73">
        <v>10305</v>
      </c>
      <c s="55" t="s">
        <v>830</v>
      </c>
      <c s="319">
        <v>3277</v>
      </c>
      <c s="291">
        <f>E32+F32</f>
        <v>0</v>
      </c>
      <c s="319"/>
      <c s="319"/>
      <c s="341"/>
      <c s="291">
        <f>C32+D32+G32</f>
        <v>3277</v>
      </c>
    </row>
    <row customHeight="1" ht="17.25">
      <c s="73">
        <v>10306</v>
      </c>
      <c s="55" t="s">
        <v>863</v>
      </c>
      <c s="319"/>
      <c s="291">
        <f>E33+F33</f>
        <v>0</v>
      </c>
      <c s="319"/>
      <c s="319"/>
      <c s="341"/>
      <c s="291">
        <f>C33+D33+G33</f>
        <v>0</v>
      </c>
    </row>
    <row customHeight="1" ht="17.25">
      <c s="73">
        <v>10307</v>
      </c>
      <c s="55" t="s">
        <v>881</v>
      </c>
      <c s="319">
        <v>5593</v>
      </c>
      <c s="291">
        <f>E34+F34</f>
        <v>0</v>
      </c>
      <c s="319"/>
      <c s="319"/>
      <c s="341"/>
      <c s="291">
        <f>C34+D34+G34</f>
        <v>5593</v>
      </c>
    </row>
    <row customHeight="1" ht="17.25">
      <c s="73">
        <v>10308</v>
      </c>
      <c s="55" t="s">
        <v>921</v>
      </c>
      <c s="319"/>
      <c s="291">
        <f>E35+F35</f>
        <v>0</v>
      </c>
      <c s="319"/>
      <c s="319"/>
      <c s="341"/>
      <c s="291">
        <f>C35+D35+G35</f>
        <v>0</v>
      </c>
    </row>
    <row customHeight="1" ht="17.25">
      <c s="73">
        <v>10309</v>
      </c>
      <c s="55" t="s">
        <v>924</v>
      </c>
      <c s="319"/>
      <c s="291">
        <f>E36+F36</f>
        <v>0</v>
      </c>
      <c s="319"/>
      <c s="319"/>
      <c s="341"/>
      <c s="291">
        <f>C36+D36+G36</f>
        <v>0</v>
      </c>
    </row>
    <row customHeight="1" ht="17.25">
      <c s="73">
        <v>10399</v>
      </c>
      <c s="55" t="s">
        <v>2223</v>
      </c>
      <c s="319">
        <v>7377</v>
      </c>
      <c s="291">
        <f>E37+F37</f>
        <v>0</v>
      </c>
      <c s="319"/>
      <c s="319"/>
      <c s="341"/>
      <c s="291">
        <f>C37+D37+G37</f>
        <v>7377</v>
      </c>
    </row>
  </sheetData>
  <sheetProtection autoFilter="0" sort="1" allowResizeRows="1" allowResizeColumns="1" objects="1" allowDragInsertRows="1" allowDragInsertColumns="1" insertRows="1" insertColumns="1" deleteRows="1" deleteColumns="1"/>
  <mergeCells count="10">
    <mergeCell ref="B4:B6"/>
    <mergeCell ref="C4:C6"/>
    <mergeCell ref="D4:G4"/>
    <mergeCell ref="D5:F5"/>
    <mergeCell ref="G5:G6"/>
    <mergeCell ref="H4:H6"/>
    <mergeCell ref="A1:H1"/>
    <mergeCell ref="A2:H2"/>
    <mergeCell ref="A3:H3"/>
    <mergeCell ref="A4:A6"/>
  </mergeCells>
  <dataValidations count="1">
    <dataValidation type="decimal" allowBlank="1" showInputMessage="1" showErrorMessage="1" sqref="C7:H37">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3D908-EF9C-8A5D-E198-AF6795D12338}" mc:Ignorable="x14ac">
  <dimension ref="A1:W225"/>
  <sheetViews>
    <sheetView defaultGridColor="0" colorId="8" topLeftCell="A1" showGridLines="0" workbookViewId="0" showZeros="0">
      <selection activeCell="A1" sqref="A1:W1"/>
    </sheetView>
  </sheetViews>
  <sheetFormatPr defaultColWidth="9.125" customHeight="1" defaultRowHeight="12.75"/>
  <cols>
    <col min="1" max="1" style="342" width="9.50390625" customWidth="1"/>
    <col min="2" max="2" style="342" width="33.00390625" customWidth="1"/>
    <col min="3" max="7" style="342" width="15.50390625" customWidth="1"/>
    <col min="8" max="8" style="359" width="15.50390625" customWidth="1"/>
    <col min="9" max="23" style="342" width="15.50390625" customWidth="1"/>
  </cols>
  <sheetData>
    <row s="342" customFormat="1" customHeight="1" ht="33.75">
      <c s="316" t="str">
        <f>'##BASEINFO'!$B$2&amp;"度"&amp;'##BASEINFO'!$B$7&amp;"一般公共预算支出预算变动及结余、结转情况录入表"</f>
        <v>2016年度芷江侗族自治县一般公共预算支出预算变动及结余、结转情况录入表</v>
      </c>
      <c s="66"/>
      <c s="66"/>
      <c s="66"/>
      <c s="66"/>
      <c s="66"/>
      <c s="66"/>
      <c s="66"/>
      <c s="66"/>
      <c s="66"/>
      <c s="66"/>
      <c s="66"/>
      <c s="66"/>
      <c s="66"/>
      <c s="66"/>
      <c s="66"/>
      <c s="66"/>
      <c s="66"/>
      <c s="66"/>
      <c s="66"/>
      <c s="66"/>
      <c s="66"/>
      <c s="66"/>
    </row>
    <row customHeight="1" ht="17.25">
      <c s="110" t="s">
        <v>158</v>
      </c>
      <c s="110"/>
      <c s="110"/>
      <c s="110"/>
      <c s="110"/>
      <c s="110"/>
      <c s="110"/>
      <c s="110"/>
      <c s="110"/>
      <c s="110"/>
      <c s="110"/>
      <c s="110"/>
      <c s="110"/>
      <c s="110"/>
      <c s="110"/>
      <c s="110"/>
      <c s="110"/>
      <c s="110"/>
      <c s="110"/>
      <c s="110"/>
      <c s="110"/>
      <c s="110"/>
      <c s="110"/>
    </row>
    <row customHeight="1" ht="17.25">
      <c s="123" t="s">
        <v>178</v>
      </c>
      <c s="123"/>
      <c s="123"/>
      <c s="123"/>
      <c s="123"/>
      <c s="123"/>
      <c s="123"/>
      <c s="123"/>
      <c s="123"/>
      <c s="123"/>
      <c s="123"/>
      <c s="123"/>
      <c s="123"/>
      <c s="123"/>
      <c s="123"/>
      <c s="123"/>
      <c s="123"/>
      <c s="123"/>
      <c s="123"/>
      <c s="123"/>
      <c s="123"/>
      <c s="123"/>
      <c s="123"/>
    </row>
    <row customHeight="1" ht="17.25">
      <c s="92" t="s">
        <v>179</v>
      </c>
      <c s="176" t="s">
        <v>180</v>
      </c>
      <c s="93" t="s">
        <v>2207</v>
      </c>
      <c s="92" t="s">
        <v>2208</v>
      </c>
      <c s="92"/>
      <c s="92"/>
      <c s="92"/>
      <c s="169"/>
      <c s="92"/>
      <c s="92"/>
      <c s="92"/>
      <c s="92"/>
      <c s="92"/>
      <c s="92"/>
      <c s="92"/>
      <c s="92"/>
      <c s="92"/>
      <c s="92"/>
      <c s="92"/>
      <c s="98" t="s">
        <v>2209</v>
      </c>
      <c s="97" t="s">
        <v>181</v>
      </c>
      <c s="97" t="s">
        <v>2224</v>
      </c>
      <c s="97" t="s">
        <v>2225</v>
      </c>
    </row>
    <row customHeight="1" ht="11.25">
      <c s="69"/>
      <c s="177"/>
      <c s="70"/>
      <c s="98" t="s">
        <v>2212</v>
      </c>
      <c s="98" t="s">
        <v>2226</v>
      </c>
      <c s="98" t="s">
        <v>2227</v>
      </c>
      <c s="152" t="s">
        <v>2228</v>
      </c>
      <c s="70" t="s">
        <v>2229</v>
      </c>
      <c s="98" t="s">
        <v>2230</v>
      </c>
      <c s="98" t="s">
        <v>2158</v>
      </c>
      <c s="98" t="s">
        <v>2171</v>
      </c>
      <c s="98" t="s">
        <v>2231</v>
      </c>
      <c s="98" t="s">
        <v>2232</v>
      </c>
      <c s="98" t="s">
        <v>2233</v>
      </c>
      <c s="98" t="s">
        <v>2234</v>
      </c>
      <c s="152" t="s">
        <v>2235</v>
      </c>
      <c s="97" t="s">
        <v>2189</v>
      </c>
      <c s="98" t="s">
        <v>2236</v>
      </c>
      <c s="98" t="s">
        <v>2214</v>
      </c>
      <c s="153"/>
      <c s="70"/>
      <c s="70"/>
      <c s="70"/>
    </row>
    <row customHeight="1" ht="23.25">
      <c s="85"/>
      <c s="178"/>
      <c s="86"/>
      <c s="99"/>
      <c s="99"/>
      <c s="99"/>
      <c s="154"/>
      <c s="86"/>
      <c s="99"/>
      <c s="99"/>
      <c s="99"/>
      <c s="99"/>
      <c s="99"/>
      <c s="99"/>
      <c s="99"/>
      <c s="154"/>
      <c s="86"/>
      <c s="99"/>
      <c s="99"/>
      <c s="99"/>
      <c s="86"/>
      <c s="86"/>
      <c s="86"/>
    </row>
    <row customHeight="1" ht="17.25">
      <c s="73"/>
      <c s="72" t="s">
        <v>976</v>
      </c>
      <c s="291">
        <f>SUM(C8,C37,C46,C52,C65,C76,C87,C93,C113,C123,C140,C147,C159,C167,C176,C181,C187,C197,C204,C208,C214,C215,C218,C222)</f>
        <v>163761</v>
      </c>
      <c s="291">
        <f>SUM(D8,D37,D46,D52,D65,D76,D87,D93,D113,D123,D140,D147,D159,D167,D176,D181,D187,D197,D204,D208,D214,D215,D218,D222)</f>
        <v>89841</v>
      </c>
      <c s="291">
        <f>SUM(E8,E37,E46,E52,E65,E76,E87,E93,E113,E123,E140,E147,E159,E167,E176,E181,E187,E197,E204,E208,E214,E215,E218,E222)</f>
        <v>0</v>
      </c>
      <c s="340">
        <f>SUM(F8,F37,F46,F52,F65,F76,F87,F93,F113,F123,F140,F147,F159,F167,F176,F181,F187,F197,F204,F208,F214,F215,F218,F222)</f>
        <v>3266</v>
      </c>
      <c s="340">
        <f>SUM(G8,G37,G46,G52,G65,G76,G87,G93,G113,G123,G140,G147,G159,G167,G176,G181,G187,G197,G204,G208,G214,G215,G218,G222)</f>
        <v>71433</v>
      </c>
      <c s="340">
        <f>SUM(H8,H37,H46,H52,H65,H76,H87,H93,H113,H123,H140,H147,H159,H167,H176,H181,H187,H197,H204,H208,H214,H215,H218,H222)</f>
        <v>130</v>
      </c>
      <c s="340">
        <f>SUM(I8,I37,I46,I52,I65,I76,I87,I93,I113,I123,I140,I147,I159,I167,I176,I181,I187,I197,I204,I208,I214,I215,I218,I222)</f>
        <v>3712</v>
      </c>
      <c s="340">
        <f>SUM(J8,J37,J46,J52,J65,J76,J87,J93,J113,J123,J140,J147,J159,J167,J176,J181,J187,J197,J204,J208,J214,J215,J218,J222)</f>
        <v>0</v>
      </c>
      <c s="340">
        <f>SUM(K8,K37,K46,K52,K65,K76,K87,K93,K113,K123,K140,K147,K159,K167,K176,K181,K187,K197,K204,K208,K214,K215,K218,K222)</f>
        <v>11300</v>
      </c>
      <c s="340">
        <f>SUM(L8,L37,L46,L52,L65,L76,L87,L93,L113,L123,L140,L147,L159,L167,L176,L181,L187,L197,L204,L208,L214,L215,L218,L222)</f>
        <v>0</v>
      </c>
      <c s="291">
        <f>SUM(M8,M37,M46,M52,M65,M76,M87,M93,M113,M123,M140,M147,M159,M167,M176,M181,M187,M197,M204,M208,M214,M215,M218,M222)</f>
        <v>0</v>
      </c>
      <c s="291">
        <f>SUM(N8,N37,N46,N52,N65,N76,N87,N93,N113,N123,N140,N147,N159,N167,N176,N181,N187,N197,N204,N208,N214,N215,N218,N222)</f>
        <v>0</v>
      </c>
      <c s="291">
        <f>SUM(O8,O37,O46,O52,O65,O76,O87,O93,O113,O123,O140,O147,O159,O167,O176,O181,O187,O197,O204,O208,O214,O215,O218,O222)</f>
        <v>0</v>
      </c>
      <c s="291">
        <f>SUM(P8,P37,P46,P52,P65,P76,P87,P93,P113,P123,P140,P147,P159,P167,P176,P181,P187,P197,P204,P208,P214,P215,P218,P222)</f>
        <v>0</v>
      </c>
      <c s="291">
        <f>SUM(Q8,Q37,Q46,Q52,Q65,Q76,Q87,Q93,Q113,Q123,Q140,Q147,Q159,Q167,Q176,Q181,Q187,Q197,Q204,Q208,Q214,Q215,Q218,Q222)</f>
        <v>0</v>
      </c>
      <c s="291">
        <f>SUM(R8,R37,R46,R52,R65,R76,R87,R93,R113,R123,R140,R147,R159,R167,R176,R181,R187,R197,R204,R208,R214,R215,R218,R222)</f>
        <v>0</v>
      </c>
      <c s="291">
        <f>SUM(S8,S37,S46,S52,S65,S76,S87,S93,S113,S123,S140,S147,S159,S167,S176,S181,S187,S197,S204,S208,S214,S215,S218,S222)</f>
        <v>0</v>
      </c>
      <c s="291">
        <f>SUM(T8,T37,T46,T52,T65,T76,T87,T93,T113,T123,T140,T147,T159,T167,T176,T181,T187,T197,T204,T208,T214,T215,T218,T222)</f>
        <v>253602</v>
      </c>
      <c s="291">
        <f>SUM(U8,U37,U46,U52,U65,U76,U87,U93,U113,U123,U140,U147,U159,U167,U176,U181,U187,U197,U204,U208,U214,U215,U218,U222)</f>
        <v>253478</v>
      </c>
      <c s="291">
        <f>SUM(V8,V37,V46,V52,V65,V76,V87,V93,V113,V123,V140,V147,V159,V167,V176,V181,V187,V197,V204,V208,V214,V215,V218,V222)</f>
        <v>124</v>
      </c>
      <c s="291">
        <f>SUM(W8,W37,W46,W52,W65,W76,W87,W93,W113,W123,W140,W147,W159,W167,W176,W181,W187,W197,W204,W208,W214,W215,W218,W222)</f>
        <v>124</v>
      </c>
    </row>
    <row customHeight="1" ht="17.25">
      <c s="73">
        <v>201</v>
      </c>
      <c s="95" t="s">
        <v>977</v>
      </c>
      <c s="291">
        <f>SUM(C9:C36)</f>
        <v>26850</v>
      </c>
      <c s="291">
        <f>SUM(D9:D36)</f>
        <v>1342</v>
      </c>
      <c s="291">
        <f>SUM(E9:E36)</f>
        <v>0</v>
      </c>
      <c s="340">
        <f>SUM(F9:F36)</f>
        <v>967</v>
      </c>
      <c s="340">
        <f>SUM(G9:G36)</f>
        <v>1366</v>
      </c>
      <c s="340">
        <f>SUM(H9:H36)</f>
        <v>0</v>
      </c>
      <c s="340">
        <f>SUM(I9:I36)</f>
        <v>0</v>
      </c>
      <c s="340">
        <f>SUM(J9:J36)</f>
        <v>0</v>
      </c>
      <c s="340">
        <f>SUM(K9:K36)</f>
        <v>0</v>
      </c>
      <c s="340">
        <f>SUM(L9:L36)</f>
        <v>1151</v>
      </c>
      <c s="291">
        <f>SUM(M9:M36)</f>
        <v>-2142</v>
      </c>
      <c s="291">
        <f>SUM(N9:N36)</f>
        <v>0</v>
      </c>
      <c s="291">
        <f>SUM(O9:O36)</f>
        <v>0</v>
      </c>
      <c s="340">
        <f>SUM(P9:P36)</f>
        <v>0</v>
      </c>
      <c s="340">
        <f>SUM(Q9:Q36)</f>
        <v>0</v>
      </c>
      <c s="340">
        <f>SUM(R9:R36)</f>
        <v>0</v>
      </c>
      <c s="291">
        <f>SUM(S9:S36)</f>
        <v>0</v>
      </c>
      <c s="291">
        <f>SUM(T9:T36)</f>
        <v>28192</v>
      </c>
      <c s="291">
        <f>SUM(U9:U36)</f>
        <v>28192</v>
      </c>
      <c s="291">
        <f>SUM(V9:V36)</f>
        <v>0</v>
      </c>
      <c s="291">
        <f>SUM(W9:W36)</f>
        <v>0</v>
      </c>
    </row>
    <row customHeight="1" ht="17.25">
      <c s="73">
        <v>20101</v>
      </c>
      <c s="55" t="s">
        <v>978</v>
      </c>
      <c s="319">
        <v>382</v>
      </c>
      <c s="291">
        <f>SUM(E9:S9)</f>
        <v>276</v>
      </c>
      <c s="319"/>
      <c s="341"/>
      <c s="341">
        <v>8</v>
      </c>
      <c s="357"/>
      <c s="357"/>
      <c s="341"/>
      <c s="341"/>
      <c s="357">
        <v>18</v>
      </c>
      <c s="319">
        <v>250</v>
      </c>
      <c s="319"/>
      <c s="295"/>
      <c s="341"/>
      <c s="357"/>
      <c s="341"/>
      <c s="319"/>
      <c s="291">
        <f>C9+D9</f>
        <v>658</v>
      </c>
      <c s="291">
        <f>L02!C7</f>
        <v>658</v>
      </c>
      <c s="291">
        <f>T9-U9</f>
        <v>0</v>
      </c>
      <c s="295"/>
    </row>
    <row customHeight="1" ht="17.25">
      <c s="73">
        <v>20102</v>
      </c>
      <c s="55" t="s">
        <v>990</v>
      </c>
      <c s="319">
        <v>260</v>
      </c>
      <c s="291">
        <f>SUM(E10:S10)</f>
        <v>354</v>
      </c>
      <c s="319"/>
      <c s="341"/>
      <c s="341"/>
      <c s="357"/>
      <c s="357"/>
      <c s="341"/>
      <c s="341"/>
      <c s="357">
        <v>64</v>
      </c>
      <c s="319">
        <v>290</v>
      </c>
      <c s="319"/>
      <c s="295"/>
      <c s="341"/>
      <c s="357"/>
      <c s="341"/>
      <c s="319"/>
      <c s="291">
        <f>C10+D10</f>
        <v>614</v>
      </c>
      <c s="291">
        <f>L02!C19</f>
        <v>614</v>
      </c>
      <c s="291">
        <f>T10-U10</f>
        <v>0</v>
      </c>
      <c s="295"/>
    </row>
    <row customHeight="1" ht="17.25">
      <c s="73">
        <v>20103</v>
      </c>
      <c s="55" t="s">
        <v>995</v>
      </c>
      <c s="319">
        <v>17068</v>
      </c>
      <c s="291">
        <f>SUM(E11:S11)</f>
        <v>-6960</v>
      </c>
      <c s="319"/>
      <c s="341">
        <v>950</v>
      </c>
      <c s="341">
        <v>185</v>
      </c>
      <c s="357"/>
      <c s="357"/>
      <c s="341"/>
      <c s="341"/>
      <c s="357">
        <v>412</v>
      </c>
      <c s="319">
        <v>-8507</v>
      </c>
      <c s="319"/>
      <c s="295"/>
      <c s="341"/>
      <c s="357"/>
      <c s="341"/>
      <c s="319"/>
      <c s="291">
        <f>C11+D11</f>
        <v>10108</v>
      </c>
      <c s="291">
        <f>L02!C28</f>
        <v>10108</v>
      </c>
      <c s="291">
        <f>T11-U11</f>
        <v>0</v>
      </c>
      <c s="295"/>
    </row>
    <row customHeight="1" ht="17.25">
      <c s="73">
        <v>20104</v>
      </c>
      <c s="55" t="s">
        <v>1003</v>
      </c>
      <c s="319">
        <v>648</v>
      </c>
      <c s="291">
        <f>SUM(E12:S12)</f>
        <v>371</v>
      </c>
      <c s="319"/>
      <c s="341"/>
      <c s="341">
        <v>217</v>
      </c>
      <c s="357"/>
      <c s="357"/>
      <c s="341"/>
      <c s="341"/>
      <c s="357">
        <v>12</v>
      </c>
      <c s="319">
        <v>142</v>
      </c>
      <c s="319"/>
      <c s="295"/>
      <c s="341"/>
      <c s="357"/>
      <c s="341"/>
      <c s="319"/>
      <c s="291">
        <f>C12+D12</f>
        <v>1019</v>
      </c>
      <c s="291">
        <f>L02!C40</f>
        <v>1019</v>
      </c>
      <c s="291">
        <f>T12-U12</f>
        <v>0</v>
      </c>
      <c s="295"/>
    </row>
    <row customHeight="1" ht="17.25">
      <c s="73">
        <v>20105</v>
      </c>
      <c s="55" t="s">
        <v>1011</v>
      </c>
      <c s="319">
        <v>186</v>
      </c>
      <c s="291">
        <f>SUM(E13:S13)</f>
        <v>158</v>
      </c>
      <c s="319"/>
      <c s="341"/>
      <c s="341">
        <v>10</v>
      </c>
      <c s="357"/>
      <c s="357"/>
      <c s="341"/>
      <c s="341"/>
      <c s="357">
        <v>38</v>
      </c>
      <c s="319">
        <v>110</v>
      </c>
      <c s="319"/>
      <c s="295"/>
      <c s="341"/>
      <c s="357"/>
      <c s="341"/>
      <c s="319"/>
      <c s="291">
        <f>C13+D13</f>
        <v>344</v>
      </c>
      <c s="291">
        <f>L02!C52</f>
        <v>344</v>
      </c>
      <c s="291">
        <f>T13-U13</f>
        <v>0</v>
      </c>
      <c s="295"/>
    </row>
    <row customHeight="1" ht="17.25">
      <c s="73">
        <v>20106</v>
      </c>
      <c s="55" t="s">
        <v>1018</v>
      </c>
      <c s="319">
        <v>1659</v>
      </c>
      <c s="291">
        <f>SUM(E14:S14)</f>
        <v>1890</v>
      </c>
      <c s="319"/>
      <c s="341"/>
      <c s="341">
        <v>139</v>
      </c>
      <c s="357"/>
      <c s="357"/>
      <c s="341"/>
      <c s="341"/>
      <c s="357">
        <v>16</v>
      </c>
      <c s="319">
        <v>1735</v>
      </c>
      <c s="319"/>
      <c s="295"/>
      <c s="341"/>
      <c s="357"/>
      <c s="341"/>
      <c s="319"/>
      <c s="291">
        <f>C14+D14</f>
        <v>3549</v>
      </c>
      <c s="291">
        <f>L02!C63</f>
        <v>3549</v>
      </c>
      <c s="291">
        <f>T14-U14</f>
        <v>0</v>
      </c>
      <c s="295"/>
    </row>
    <row customHeight="1" ht="17.25">
      <c s="73">
        <v>20107</v>
      </c>
      <c s="55" t="s">
        <v>1025</v>
      </c>
      <c s="319">
        <v>1648</v>
      </c>
      <c s="291">
        <f>SUM(E15:S15)</f>
        <v>502</v>
      </c>
      <c s="319"/>
      <c s="341"/>
      <c s="341"/>
      <c s="357"/>
      <c s="357"/>
      <c s="341"/>
      <c s="341"/>
      <c s="357"/>
      <c s="319">
        <v>502</v>
      </c>
      <c s="319"/>
      <c s="295"/>
      <c s="341"/>
      <c s="357"/>
      <c s="341"/>
      <c s="319"/>
      <c s="291">
        <f>C15+D15</f>
        <v>2150</v>
      </c>
      <c s="291">
        <f>L02!C74</f>
        <v>2150</v>
      </c>
      <c s="291">
        <f>T15-U15</f>
        <v>0</v>
      </c>
      <c s="295"/>
    </row>
    <row customHeight="1" ht="17.25">
      <c s="73">
        <v>20108</v>
      </c>
      <c s="55" t="s">
        <v>1032</v>
      </c>
      <c s="319">
        <v>440</v>
      </c>
      <c s="291">
        <f>SUM(E16:S16)</f>
        <v>404</v>
      </c>
      <c s="319"/>
      <c s="341"/>
      <c s="341">
        <v>56</v>
      </c>
      <c s="357"/>
      <c s="357"/>
      <c s="341"/>
      <c s="341"/>
      <c s="357"/>
      <c s="319">
        <v>348</v>
      </c>
      <c s="319"/>
      <c s="295"/>
      <c s="341"/>
      <c s="357"/>
      <c s="341"/>
      <c s="319"/>
      <c s="291">
        <f>C16+D16</f>
        <v>844</v>
      </c>
      <c s="291">
        <f>L02!C86</f>
        <v>844</v>
      </c>
      <c s="291">
        <f>T16-U16</f>
        <v>0</v>
      </c>
      <c s="295"/>
    </row>
    <row s="342" customFormat="1" customHeight="1" ht="17.25">
      <c s="73">
        <v>20109</v>
      </c>
      <c s="55" t="s">
        <v>1036</v>
      </c>
      <c s="319"/>
      <c s="291">
        <f>SUM(E17:S17)</f>
        <v>0</v>
      </c>
      <c s="319"/>
      <c s="341"/>
      <c s="341"/>
      <c s="357"/>
      <c s="357"/>
      <c s="341"/>
      <c s="341"/>
      <c s="357"/>
      <c s="319"/>
      <c s="319"/>
      <c s="295"/>
      <c s="341"/>
      <c s="357"/>
      <c s="341"/>
      <c s="319"/>
      <c s="291">
        <f>C17+D17</f>
        <v>0</v>
      </c>
      <c s="291">
        <f>L02!C95</f>
        <v>0</v>
      </c>
      <c s="291">
        <f>T17-U17</f>
        <v>0</v>
      </c>
      <c s="295"/>
    </row>
    <row customHeight="1" ht="17.25">
      <c s="73">
        <v>20110</v>
      </c>
      <c s="55" t="s">
        <v>1041</v>
      </c>
      <c s="319">
        <v>32</v>
      </c>
      <c s="291">
        <f>SUM(E18:S18)</f>
        <v>280</v>
      </c>
      <c s="319"/>
      <c s="341">
        <v>17</v>
      </c>
      <c s="341"/>
      <c s="357"/>
      <c s="357"/>
      <c s="341"/>
      <c s="341"/>
      <c s="357">
        <v>10</v>
      </c>
      <c s="319">
        <v>253</v>
      </c>
      <c s="319"/>
      <c s="295"/>
      <c s="341"/>
      <c s="357"/>
      <c s="341"/>
      <c s="319"/>
      <c s="291">
        <f>C18+D18</f>
        <v>312</v>
      </c>
      <c s="291">
        <f>L02!C105</f>
        <v>312</v>
      </c>
      <c s="291">
        <f>T18-U18</f>
        <v>0</v>
      </c>
      <c s="295"/>
    </row>
    <row customHeight="1" ht="17.25">
      <c s="73">
        <v>20111</v>
      </c>
      <c s="55" t="s">
        <v>1052</v>
      </c>
      <c s="319">
        <v>387</v>
      </c>
      <c s="291">
        <f>SUM(E19:S19)</f>
        <v>187</v>
      </c>
      <c s="319"/>
      <c s="341"/>
      <c s="341">
        <v>2</v>
      </c>
      <c s="357"/>
      <c s="357"/>
      <c s="341"/>
      <c s="341"/>
      <c s="357">
        <v>60</v>
      </c>
      <c s="319">
        <v>125</v>
      </c>
      <c s="319"/>
      <c s="295"/>
      <c s="341"/>
      <c s="357"/>
      <c s="341"/>
      <c s="319"/>
      <c s="291">
        <f>C19+D19</f>
        <v>574</v>
      </c>
      <c s="291">
        <f>L02!C120</f>
        <v>574</v>
      </c>
      <c s="291">
        <f>T19-U19</f>
        <v>0</v>
      </c>
      <c s="295"/>
    </row>
    <row customHeight="1" ht="17.25">
      <c s="73">
        <v>20113</v>
      </c>
      <c s="55" t="s">
        <v>1057</v>
      </c>
      <c s="319">
        <v>458</v>
      </c>
      <c s="291">
        <f>SUM(E20:S20)</f>
        <v>-324</v>
      </c>
      <c s="319"/>
      <c s="341"/>
      <c s="341"/>
      <c s="357"/>
      <c s="357"/>
      <c s="341"/>
      <c s="341"/>
      <c s="357"/>
      <c s="319">
        <v>-324</v>
      </c>
      <c s="319"/>
      <c s="295"/>
      <c s="341"/>
      <c s="357"/>
      <c s="341"/>
      <c s="319"/>
      <c s="291">
        <f>C20+D20</f>
        <v>134</v>
      </c>
      <c s="291">
        <f>L02!C129</f>
        <v>134</v>
      </c>
      <c s="291">
        <f>T20-U20</f>
        <v>0</v>
      </c>
      <c s="295"/>
    </row>
    <row customHeight="1" ht="17.25">
      <c s="73">
        <v>20114</v>
      </c>
      <c s="55" t="s">
        <v>1064</v>
      </c>
      <c s="319"/>
      <c s="291">
        <f>SUM(E21:S21)</f>
        <v>0</v>
      </c>
      <c s="319"/>
      <c s="341"/>
      <c s="341"/>
      <c s="357"/>
      <c s="357"/>
      <c s="341"/>
      <c s="341"/>
      <c s="357"/>
      <c s="319"/>
      <c s="319"/>
      <c s="295"/>
      <c s="341"/>
      <c s="357"/>
      <c s="341"/>
      <c s="319"/>
      <c s="291">
        <f>C21+D21</f>
        <v>0</v>
      </c>
      <c s="291">
        <f>L02!C140</f>
        <v>0</v>
      </c>
      <c s="291">
        <f>T21-U21</f>
        <v>0</v>
      </c>
      <c s="295"/>
    </row>
    <row customHeight="1" ht="17.25">
      <c s="73">
        <v>20115</v>
      </c>
      <c s="55" t="s">
        <v>1072</v>
      </c>
      <c s="319">
        <v>574</v>
      </c>
      <c s="291">
        <f>SUM(E22:S22)</f>
        <v>-39</v>
      </c>
      <c s="319"/>
      <c s="341"/>
      <c s="341">
        <v>37</v>
      </c>
      <c s="357"/>
      <c s="357"/>
      <c s="341"/>
      <c s="341"/>
      <c s="357">
        <v>2</v>
      </c>
      <c s="319">
        <v>-78</v>
      </c>
      <c s="319"/>
      <c s="295"/>
      <c s="341"/>
      <c s="357"/>
      <c s="341"/>
      <c s="319"/>
      <c s="291">
        <f>C22+D22</f>
        <v>535</v>
      </c>
      <c s="291">
        <f>L02!C152</f>
        <v>535</v>
      </c>
      <c s="291">
        <f>T22-U22</f>
        <v>0</v>
      </c>
      <c s="295"/>
    </row>
    <row customHeight="1" ht="17.25">
      <c s="73">
        <v>20117</v>
      </c>
      <c s="55" t="s">
        <v>1077</v>
      </c>
      <c s="319">
        <v>226</v>
      </c>
      <c s="291">
        <f>SUM(E23:S23)</f>
        <v>-50</v>
      </c>
      <c s="319"/>
      <c s="341"/>
      <c s="341">
        <v>19</v>
      </c>
      <c s="357"/>
      <c s="357"/>
      <c s="341"/>
      <c s="341"/>
      <c s="357"/>
      <c s="319">
        <v>-69</v>
      </c>
      <c s="319"/>
      <c s="295"/>
      <c s="341"/>
      <c s="357"/>
      <c s="341"/>
      <c s="319"/>
      <c s="291">
        <f>C23+D23</f>
        <v>176</v>
      </c>
      <c s="291">
        <f>L02!C162</f>
        <v>176</v>
      </c>
      <c s="291">
        <f>T23-U23</f>
        <v>0</v>
      </c>
      <c s="295"/>
    </row>
    <row customHeight="1" ht="17.25">
      <c s="73">
        <v>20123</v>
      </c>
      <c s="55" t="s">
        <v>1085</v>
      </c>
      <c s="319">
        <v>87</v>
      </c>
      <c s="291">
        <f>SUM(E24:S24)</f>
        <v>155</v>
      </c>
      <c s="319"/>
      <c s="341"/>
      <c s="341">
        <v>5</v>
      </c>
      <c s="357"/>
      <c s="357"/>
      <c s="341"/>
      <c s="341"/>
      <c s="357">
        <v>11</v>
      </c>
      <c s="319">
        <v>139</v>
      </c>
      <c s="319"/>
      <c s="295"/>
      <c s="341"/>
      <c s="357"/>
      <c s="341"/>
      <c s="319"/>
      <c s="291">
        <f>C24+D24</f>
        <v>242</v>
      </c>
      <c s="291">
        <f>L02!C175</f>
        <v>242</v>
      </c>
      <c s="291">
        <f>T24-U24</f>
        <v>0</v>
      </c>
      <c s="295"/>
    </row>
    <row customHeight="1" ht="17.25">
      <c s="73">
        <v>20124</v>
      </c>
      <c s="55" t="s">
        <v>1088</v>
      </c>
      <c s="319"/>
      <c s="291">
        <f>SUM(E25:S25)</f>
        <v>6</v>
      </c>
      <c s="319"/>
      <c s="341"/>
      <c s="341">
        <v>5</v>
      </c>
      <c s="357"/>
      <c s="357"/>
      <c s="341"/>
      <c s="341"/>
      <c s="357">
        <v>3</v>
      </c>
      <c s="319">
        <v>-2</v>
      </c>
      <c s="319"/>
      <c s="295"/>
      <c s="341"/>
      <c s="357"/>
      <c s="341"/>
      <c s="319"/>
      <c s="291">
        <f>C25+D25</f>
        <v>6</v>
      </c>
      <c s="291">
        <f>L02!C182</f>
        <v>6</v>
      </c>
      <c s="291">
        <f>T25-U25</f>
        <v>0</v>
      </c>
      <c s="295"/>
    </row>
    <row customHeight="1" ht="17.25">
      <c s="73">
        <v>20125</v>
      </c>
      <c s="55" t="s">
        <v>1091</v>
      </c>
      <c s="319"/>
      <c s="291">
        <f>SUM(E26:S26)</f>
        <v>10</v>
      </c>
      <c s="319"/>
      <c s="341"/>
      <c s="341"/>
      <c s="357"/>
      <c s="357"/>
      <c s="341"/>
      <c s="341"/>
      <c s="357">
        <v>10</v>
      </c>
      <c s="319"/>
      <c s="319"/>
      <c s="295"/>
      <c s="341"/>
      <c s="357"/>
      <c s="341"/>
      <c s="319"/>
      <c s="291">
        <f>C26+D26</f>
        <v>10</v>
      </c>
      <c s="291">
        <f>L02!C189</f>
        <v>10</v>
      </c>
      <c s="291">
        <f>T26-U26</f>
        <v>0</v>
      </c>
      <c s="295"/>
    </row>
    <row customHeight="1" ht="17.25">
      <c s="73">
        <v>20126</v>
      </c>
      <c s="55" t="s">
        <v>1096</v>
      </c>
      <c s="319">
        <v>120</v>
      </c>
      <c s="291">
        <f>SUM(E27:S27)</f>
        <v>370</v>
      </c>
      <c s="319"/>
      <c s="341"/>
      <c s="341">
        <v>11</v>
      </c>
      <c s="357"/>
      <c s="357"/>
      <c s="341"/>
      <c s="341"/>
      <c s="357">
        <v>1</v>
      </c>
      <c s="319">
        <v>358</v>
      </c>
      <c s="319"/>
      <c s="295"/>
      <c s="341"/>
      <c s="357"/>
      <c s="341"/>
      <c s="319"/>
      <c s="291">
        <f>C27+D27</f>
        <v>490</v>
      </c>
      <c s="291">
        <f>L02!C198</f>
        <v>490</v>
      </c>
      <c s="291">
        <f>T27-U27</f>
        <v>0</v>
      </c>
      <c s="295"/>
    </row>
    <row customHeight="1" ht="17.25">
      <c s="73">
        <v>20128</v>
      </c>
      <c s="55" t="s">
        <v>1099</v>
      </c>
      <c s="319">
        <v>54</v>
      </c>
      <c s="291">
        <f>SUM(E28:S28)</f>
        <v>36</v>
      </c>
      <c s="319"/>
      <c s="341"/>
      <c s="341"/>
      <c s="357"/>
      <c s="357"/>
      <c s="341"/>
      <c s="341"/>
      <c s="357">
        <v>22</v>
      </c>
      <c s="319">
        <v>14</v>
      </c>
      <c s="319"/>
      <c s="295"/>
      <c s="341"/>
      <c s="357"/>
      <c s="341"/>
      <c s="319"/>
      <c s="291">
        <f>C28+D28</f>
        <v>90</v>
      </c>
      <c s="291">
        <f>L02!C204</f>
        <v>90</v>
      </c>
      <c s="291">
        <f>T28-U28</f>
        <v>0</v>
      </c>
      <c s="295"/>
    </row>
    <row customHeight="1" ht="17.25">
      <c s="73">
        <v>20129</v>
      </c>
      <c s="55" t="s">
        <v>1101</v>
      </c>
      <c s="319">
        <v>223</v>
      </c>
      <c s="291">
        <f>SUM(E29:S29)</f>
        <v>88</v>
      </c>
      <c s="319"/>
      <c s="341"/>
      <c s="341">
        <v>17</v>
      </c>
      <c s="357"/>
      <c s="357"/>
      <c s="341"/>
      <c s="341"/>
      <c s="357">
        <v>85</v>
      </c>
      <c s="319">
        <v>-14</v>
      </c>
      <c s="319"/>
      <c s="295"/>
      <c s="341"/>
      <c s="357"/>
      <c s="341"/>
      <c s="319"/>
      <c s="291">
        <f>C29+D29</f>
        <v>311</v>
      </c>
      <c s="291">
        <f>L02!C211</f>
        <v>311</v>
      </c>
      <c s="291">
        <f>T29-U29</f>
        <v>0</v>
      </c>
      <c s="295"/>
    </row>
    <row customHeight="1" ht="17.25">
      <c s="73">
        <v>20131</v>
      </c>
      <c s="55" t="s">
        <v>1105</v>
      </c>
      <c s="319">
        <v>474</v>
      </c>
      <c s="291">
        <f>SUM(E30:S30)</f>
        <v>558</v>
      </c>
      <c s="319"/>
      <c s="341"/>
      <c s="341"/>
      <c s="357"/>
      <c s="357"/>
      <c s="341"/>
      <c s="341"/>
      <c s="357">
        <v>43</v>
      </c>
      <c s="319">
        <v>515</v>
      </c>
      <c s="319"/>
      <c s="295"/>
      <c s="341"/>
      <c s="357"/>
      <c s="341"/>
      <c s="319"/>
      <c s="291">
        <f>C30+D30</f>
        <v>1032</v>
      </c>
      <c s="291">
        <f>L02!C219</f>
        <v>1032</v>
      </c>
      <c s="291">
        <f>T30-U30</f>
        <v>0</v>
      </c>
      <c s="295"/>
    </row>
    <row customHeight="1" ht="17.25">
      <c s="73">
        <v>20132</v>
      </c>
      <c s="55" t="s">
        <v>1108</v>
      </c>
      <c s="319">
        <v>480</v>
      </c>
      <c s="291">
        <f>SUM(E31:S31)</f>
        <v>274</v>
      </c>
      <c s="319"/>
      <c s="341"/>
      <c s="341">
        <v>7</v>
      </c>
      <c s="357"/>
      <c s="357"/>
      <c s="341"/>
      <c s="341"/>
      <c s="357">
        <v>105</v>
      </c>
      <c s="319">
        <v>162</v>
      </c>
      <c s="319"/>
      <c s="295"/>
      <c s="341"/>
      <c s="357"/>
      <c s="341"/>
      <c s="319"/>
      <c s="291">
        <f>C31+D31</f>
        <v>754</v>
      </c>
      <c s="291">
        <f>L02!C226</f>
        <v>754</v>
      </c>
      <c s="291">
        <f>T31-U31</f>
        <v>0</v>
      </c>
      <c s="295"/>
    </row>
    <row customHeight="1" ht="17.25">
      <c s="73">
        <v>20133</v>
      </c>
      <c s="55" t="s">
        <v>1110</v>
      </c>
      <c s="319">
        <v>176</v>
      </c>
      <c s="291">
        <f>SUM(E32:S32)</f>
        <v>380</v>
      </c>
      <c s="319"/>
      <c s="341"/>
      <c s="341"/>
      <c s="357"/>
      <c s="357"/>
      <c s="341"/>
      <c s="341"/>
      <c s="357">
        <v>66</v>
      </c>
      <c s="319">
        <v>314</v>
      </c>
      <c s="319"/>
      <c s="295"/>
      <c s="341"/>
      <c s="357"/>
      <c s="341"/>
      <c s="319"/>
      <c s="291">
        <f>C32+D32</f>
        <v>556</v>
      </c>
      <c s="291">
        <f>L02!C232</f>
        <v>556</v>
      </c>
      <c s="291">
        <f>T32-U32</f>
        <v>0</v>
      </c>
      <c s="295"/>
    </row>
    <row customHeight="1" ht="17.25">
      <c s="73">
        <v>20134</v>
      </c>
      <c s="55" t="s">
        <v>1112</v>
      </c>
      <c s="319">
        <v>91</v>
      </c>
      <c s="291">
        <f>SUM(E33:S33)</f>
        <v>32</v>
      </c>
      <c s="319"/>
      <c s="341"/>
      <c s="341"/>
      <c s="357"/>
      <c s="357"/>
      <c s="341"/>
      <c s="341"/>
      <c s="357">
        <v>15</v>
      </c>
      <c s="319">
        <v>17</v>
      </c>
      <c s="319"/>
      <c s="295"/>
      <c s="341"/>
      <c s="357"/>
      <c s="341"/>
      <c s="319"/>
      <c s="291">
        <f>C33+D33</f>
        <v>123</v>
      </c>
      <c s="291">
        <f>L02!C238</f>
        <v>123</v>
      </c>
      <c s="291">
        <f>T33-U33</f>
        <v>0</v>
      </c>
      <c s="295"/>
    </row>
    <row customHeight="1" ht="17.25">
      <c s="73">
        <v>20135</v>
      </c>
      <c s="55" t="s">
        <v>1114</v>
      </c>
      <c s="319"/>
      <c s="291">
        <f>SUM(E34:S34)</f>
        <v>0</v>
      </c>
      <c s="319"/>
      <c s="341"/>
      <c s="341"/>
      <c s="357"/>
      <c s="357"/>
      <c s="341"/>
      <c s="341"/>
      <c s="357"/>
      <c s="319"/>
      <c s="319"/>
      <c s="295"/>
      <c s="341"/>
      <c s="357"/>
      <c s="341"/>
      <c s="319"/>
      <c s="291">
        <f>C34+D34</f>
        <v>0</v>
      </c>
      <c s="291">
        <f>L02!C244</f>
        <v>0</v>
      </c>
      <c s="291">
        <f>T34-U34</f>
        <v>0</v>
      </c>
      <c s="295"/>
    </row>
    <row customHeight="1" ht="17.25">
      <c s="73">
        <v>20136</v>
      </c>
      <c s="55" t="s">
        <v>2237</v>
      </c>
      <c s="319">
        <v>1147</v>
      </c>
      <c s="291">
        <f>SUM(E35:S35)</f>
        <v>1759</v>
      </c>
      <c s="319"/>
      <c s="341"/>
      <c s="341"/>
      <c s="357"/>
      <c s="357"/>
      <c s="341"/>
      <c s="341"/>
      <c s="357">
        <v>158</v>
      </c>
      <c s="319">
        <v>1601</v>
      </c>
      <c s="319"/>
      <c s="295"/>
      <c s="341"/>
      <c s="357"/>
      <c s="341"/>
      <c s="319"/>
      <c s="291">
        <f>C35+D35</f>
        <v>2906</v>
      </c>
      <c s="291">
        <f>L02!C250</f>
        <v>2906</v>
      </c>
      <c s="291">
        <f>T35-U35</f>
        <v>0</v>
      </c>
      <c s="295"/>
    </row>
    <row customHeight="1" ht="17.25">
      <c s="73">
        <v>20199</v>
      </c>
      <c s="55" t="s">
        <v>2238</v>
      </c>
      <c s="319">
        <v>30</v>
      </c>
      <c s="291">
        <f>SUM(E36:S36)</f>
        <v>625</v>
      </c>
      <c s="319"/>
      <c s="341"/>
      <c s="341">
        <v>648</v>
      </c>
      <c s="357"/>
      <c s="357"/>
      <c s="341"/>
      <c s="341"/>
      <c s="357"/>
      <c s="319">
        <v>-23</v>
      </c>
      <c s="319"/>
      <c s="295"/>
      <c s="341"/>
      <c s="357"/>
      <c s="341"/>
      <c s="319"/>
      <c s="291">
        <f>C36+D36</f>
        <v>655</v>
      </c>
      <c s="291">
        <f>L02!C256</f>
        <v>655</v>
      </c>
      <c s="291">
        <f>T36-U36</f>
        <v>0</v>
      </c>
      <c s="295"/>
    </row>
    <row customHeight="1" ht="17.25">
      <c s="73">
        <v>202</v>
      </c>
      <c s="95" t="s">
        <v>1121</v>
      </c>
      <c s="291">
        <f>SUM(C38:C45)</f>
        <v>0</v>
      </c>
      <c s="291">
        <f>SUM(D38:D45)</f>
        <v>0</v>
      </c>
      <c s="291">
        <f>SUM(E38:E45)</f>
        <v>0</v>
      </c>
      <c s="340">
        <f>SUM(F38:F45)</f>
        <v>0</v>
      </c>
      <c s="340">
        <f>SUM(G38:G45)</f>
        <v>0</v>
      </c>
      <c s="340">
        <f>SUM(H38:H45)</f>
        <v>0</v>
      </c>
      <c s="340">
        <f>SUM(I38:I45)</f>
        <v>0</v>
      </c>
      <c s="340">
        <f>SUM(J38:J45)</f>
        <v>0</v>
      </c>
      <c s="340">
        <f>SUM(K38:K45)</f>
        <v>0</v>
      </c>
      <c s="340">
        <f>SUM(L38:L45)</f>
        <v>0</v>
      </c>
      <c s="291">
        <f>SUM(M38:M45)</f>
        <v>0</v>
      </c>
      <c s="291">
        <f>SUM(N38:N45)</f>
        <v>0</v>
      </c>
      <c s="291">
        <f>SUM(O38:O45)</f>
        <v>0</v>
      </c>
      <c s="340">
        <f>SUM(P38:P45)</f>
        <v>0</v>
      </c>
      <c s="340">
        <f>SUM(Q38:Q45)</f>
        <v>0</v>
      </c>
      <c s="340">
        <f>SUM(R38:R45)</f>
        <v>0</v>
      </c>
      <c s="291">
        <f>SUM(S38:S45)</f>
        <v>0</v>
      </c>
      <c s="291">
        <f>SUM(T38:T45)</f>
        <v>0</v>
      </c>
      <c s="291">
        <f>SUM(U38:U45)</f>
        <v>0</v>
      </c>
      <c s="291">
        <f>SUM(V38:V45)</f>
        <v>0</v>
      </c>
      <c s="291">
        <f>SUM(W38:W45)</f>
        <v>0</v>
      </c>
    </row>
    <row customHeight="1" ht="17.25">
      <c s="73">
        <v>20201</v>
      </c>
      <c s="55" t="s">
        <v>1122</v>
      </c>
      <c s="319"/>
      <c s="291">
        <f>SUM(E38:S38)</f>
        <v>0</v>
      </c>
      <c s="319"/>
      <c s="341"/>
      <c s="341"/>
      <c s="357"/>
      <c s="357"/>
      <c s="341"/>
      <c s="341"/>
      <c s="357"/>
      <c s="319"/>
      <c s="319"/>
      <c s="295"/>
      <c s="341"/>
      <c s="357"/>
      <c s="341"/>
      <c s="319"/>
      <c s="291">
        <f>C38+D38</f>
        <v>0</v>
      </c>
      <c s="291">
        <f>L02!C260</f>
        <v>0</v>
      </c>
      <c s="291">
        <f>T38-U38</f>
        <v>0</v>
      </c>
      <c s="295"/>
    </row>
    <row customHeight="1" ht="17.25">
      <c s="73">
        <v>20202</v>
      </c>
      <c s="55" t="s">
        <v>1124</v>
      </c>
      <c s="319"/>
      <c s="291">
        <f>SUM(E39:S39)</f>
        <v>0</v>
      </c>
      <c s="319"/>
      <c s="341"/>
      <c s="341"/>
      <c s="357"/>
      <c s="357"/>
      <c s="341"/>
      <c s="341"/>
      <c s="357"/>
      <c s="319"/>
      <c s="319"/>
      <c s="295"/>
      <c s="341"/>
      <c s="357"/>
      <c s="341"/>
      <c s="319"/>
      <c s="291">
        <f>C39+D39</f>
        <v>0</v>
      </c>
      <c s="291">
        <f>L02!C267</f>
        <v>0</v>
      </c>
      <c s="291">
        <f>T39-U39</f>
        <v>0</v>
      </c>
      <c s="295"/>
    </row>
    <row customHeight="1" ht="17.25">
      <c s="73">
        <v>20203</v>
      </c>
      <c s="55" t="s">
        <v>1127</v>
      </c>
      <c s="319"/>
      <c s="291">
        <f>SUM(E40:S40)</f>
        <v>0</v>
      </c>
      <c s="319"/>
      <c s="341"/>
      <c s="341"/>
      <c s="357"/>
      <c s="357"/>
      <c s="341"/>
      <c s="341"/>
      <c s="357"/>
      <c s="319"/>
      <c s="319"/>
      <c s="295"/>
      <c s="341"/>
      <c s="357"/>
      <c s="341"/>
      <c s="319"/>
      <c s="291">
        <f>C40+D40</f>
        <v>0</v>
      </c>
      <c s="291">
        <f>L02!C270</f>
        <v>0</v>
      </c>
      <c s="291">
        <f>T40-U40</f>
        <v>0</v>
      </c>
      <c s="295"/>
    </row>
    <row customHeight="1" ht="17.25">
      <c s="73">
        <v>20204</v>
      </c>
      <c s="55" t="s">
        <v>1134</v>
      </c>
      <c s="319"/>
      <c s="291">
        <f>SUM(E41:S41)</f>
        <v>0</v>
      </c>
      <c s="319"/>
      <c s="341"/>
      <c s="341"/>
      <c s="357"/>
      <c s="357"/>
      <c s="341"/>
      <c s="341"/>
      <c s="357"/>
      <c s="319"/>
      <c s="319"/>
      <c s="295"/>
      <c s="341"/>
      <c s="357"/>
      <c s="341"/>
      <c s="319"/>
      <c s="291">
        <f>C41+D41</f>
        <v>0</v>
      </c>
      <c s="291">
        <f>L02!C277</f>
        <v>0</v>
      </c>
      <c s="291">
        <f>T41-U41</f>
        <v>0</v>
      </c>
      <c s="295"/>
    </row>
    <row customHeight="1" ht="17.25">
      <c s="73">
        <v>20205</v>
      </c>
      <c s="55" t="s">
        <v>1140</v>
      </c>
      <c s="319"/>
      <c s="291">
        <f>SUM(E42:S42)</f>
        <v>0</v>
      </c>
      <c s="319"/>
      <c s="341"/>
      <c s="341"/>
      <c s="357"/>
      <c s="357"/>
      <c s="341"/>
      <c s="341"/>
      <c s="357"/>
      <c s="319"/>
      <c s="319"/>
      <c s="295"/>
      <c s="341"/>
      <c s="357"/>
      <c s="341"/>
      <c s="319"/>
      <c s="291">
        <f>C42+D42</f>
        <v>0</v>
      </c>
      <c s="291">
        <f>L02!C283</f>
        <v>0</v>
      </c>
      <c s="291">
        <f>T42-U42</f>
        <v>0</v>
      </c>
      <c s="295"/>
    </row>
    <row customHeight="1" ht="17.25">
      <c s="73">
        <v>20206</v>
      </c>
      <c s="55" t="s">
        <v>2239</v>
      </c>
      <c s="319"/>
      <c s="291">
        <f>SUM(E43:S43)</f>
        <v>0</v>
      </c>
      <c s="319"/>
      <c s="341"/>
      <c s="341"/>
      <c s="357"/>
      <c s="357"/>
      <c s="341"/>
      <c s="341"/>
      <c s="357"/>
      <c s="319"/>
      <c s="319"/>
      <c s="295"/>
      <c s="341"/>
      <c s="357"/>
      <c s="341"/>
      <c s="319"/>
      <c s="291">
        <f>C43+D43</f>
        <v>0</v>
      </c>
      <c s="291">
        <f>L02!C287</f>
        <v>0</v>
      </c>
      <c s="291">
        <f>T43-U43</f>
        <v>0</v>
      </c>
      <c s="295"/>
    </row>
    <row customHeight="1" ht="17.25">
      <c s="73">
        <v>20207</v>
      </c>
      <c s="55" t="s">
        <v>1146</v>
      </c>
      <c s="319"/>
      <c s="291">
        <f>SUM(E44:S44)</f>
        <v>0</v>
      </c>
      <c s="319"/>
      <c s="341"/>
      <c s="341"/>
      <c s="357"/>
      <c s="357"/>
      <c s="341"/>
      <c s="341"/>
      <c s="357"/>
      <c s="319"/>
      <c s="319"/>
      <c s="295"/>
      <c s="341"/>
      <c s="357"/>
      <c s="341"/>
      <c s="319"/>
      <c s="291">
        <f>C44+D44</f>
        <v>0</v>
      </c>
      <c s="291">
        <f>L02!C289</f>
        <v>0</v>
      </c>
      <c s="291">
        <f>T44-U44</f>
        <v>0</v>
      </c>
      <c s="295"/>
    </row>
    <row customHeight="1" ht="17.25">
      <c s="73">
        <v>20299</v>
      </c>
      <c s="55" t="s">
        <v>2240</v>
      </c>
      <c s="319"/>
      <c s="291">
        <f>SUM(E45:S45)</f>
        <v>0</v>
      </c>
      <c s="319"/>
      <c s="341"/>
      <c s="341"/>
      <c s="357"/>
      <c s="357"/>
      <c s="341"/>
      <c s="341"/>
      <c s="357"/>
      <c s="319"/>
      <c s="319"/>
      <c s="295"/>
      <c s="341"/>
      <c s="357"/>
      <c s="341"/>
      <c s="319"/>
      <c s="291">
        <f>C45+D45</f>
        <v>0</v>
      </c>
      <c s="291">
        <f>L02!C294</f>
        <v>0</v>
      </c>
      <c s="291">
        <f>T45-U45</f>
        <v>0</v>
      </c>
      <c s="295"/>
    </row>
    <row customHeight="1" ht="17.25">
      <c s="73">
        <v>203</v>
      </c>
      <c s="95" t="s">
        <v>1153</v>
      </c>
      <c s="291">
        <f>SUM(C47:C51)</f>
        <v>174</v>
      </c>
      <c s="291">
        <f>SUM(D47:D51)</f>
        <v>485</v>
      </c>
      <c s="291">
        <f>SUM(E47:E51)</f>
        <v>0</v>
      </c>
      <c s="340">
        <f>SUM(F47:F51)</f>
        <v>0</v>
      </c>
      <c s="340">
        <f>SUM(G47:G51)</f>
        <v>25</v>
      </c>
      <c s="340">
        <f>SUM(H47:H51)</f>
        <v>0</v>
      </c>
      <c s="340">
        <f>SUM(I47:I51)</f>
        <v>0</v>
      </c>
      <c s="340">
        <f>SUM(J47:J51)</f>
        <v>0</v>
      </c>
      <c s="340">
        <f>SUM(K47:K51)</f>
        <v>0</v>
      </c>
      <c s="340">
        <f>SUM(L47:L51)</f>
        <v>66</v>
      </c>
      <c s="291">
        <f>SUM(M47:M51)</f>
        <v>394</v>
      </c>
      <c s="291">
        <f>SUM(N47:N51)</f>
        <v>0</v>
      </c>
      <c s="291">
        <f>SUM(O47:O51)</f>
        <v>0</v>
      </c>
      <c s="340">
        <f>SUM(P47:P51)</f>
        <v>0</v>
      </c>
      <c s="340">
        <f>SUM(Q47:Q51)</f>
        <v>0</v>
      </c>
      <c s="340">
        <f>SUM(R47:R51)</f>
        <v>0</v>
      </c>
      <c s="291">
        <f>SUM(S47:S51)</f>
        <v>0</v>
      </c>
      <c s="291">
        <f>SUM(T47:T51)</f>
        <v>659</v>
      </c>
      <c s="291">
        <f>SUM(U47:U51)</f>
        <v>659</v>
      </c>
      <c s="291">
        <f>SUM(V47:V51)</f>
        <v>0</v>
      </c>
      <c s="291">
        <f>SUM(W47:W51)</f>
        <v>0</v>
      </c>
    </row>
    <row customHeight="1" ht="17.25">
      <c s="73">
        <v>20301</v>
      </c>
      <c s="55" t="s">
        <v>2241</v>
      </c>
      <c s="319"/>
      <c s="291">
        <f>SUM(E47:S47)</f>
        <v>0</v>
      </c>
      <c s="319"/>
      <c s="341"/>
      <c s="341"/>
      <c s="357"/>
      <c s="357"/>
      <c s="341"/>
      <c s="341"/>
      <c s="357"/>
      <c s="319"/>
      <c s="319"/>
      <c s="295"/>
      <c s="341"/>
      <c s="357"/>
      <c s="341"/>
      <c s="319"/>
      <c s="291">
        <f>C47+D47</f>
        <v>0</v>
      </c>
      <c s="291">
        <f>L02!C297</f>
        <v>0</v>
      </c>
      <c s="291">
        <f>T47-U47</f>
        <v>0</v>
      </c>
      <c s="295"/>
    </row>
    <row customHeight="1" ht="17.25">
      <c s="73">
        <v>20304</v>
      </c>
      <c s="55" t="s">
        <v>2242</v>
      </c>
      <c s="319"/>
      <c s="291">
        <f>SUM(E48:S48)</f>
        <v>0</v>
      </c>
      <c s="319"/>
      <c s="341"/>
      <c s="341"/>
      <c s="357"/>
      <c s="357"/>
      <c s="341"/>
      <c s="341"/>
      <c s="357"/>
      <c s="319"/>
      <c s="319"/>
      <c s="295"/>
      <c s="341"/>
      <c s="357"/>
      <c s="341"/>
      <c s="319"/>
      <c s="291">
        <f>C48+D48</f>
        <v>0</v>
      </c>
      <c s="291">
        <f>L02!C299</f>
        <v>0</v>
      </c>
      <c s="291">
        <f>T48-U48</f>
        <v>0</v>
      </c>
      <c s="295"/>
    </row>
    <row customHeight="1" ht="17.25">
      <c s="73">
        <v>20305</v>
      </c>
      <c s="55" t="s">
        <v>2243</v>
      </c>
      <c s="319"/>
      <c s="291">
        <f>SUM(E49:S49)</f>
        <v>0</v>
      </c>
      <c s="319"/>
      <c s="341"/>
      <c s="341"/>
      <c s="357"/>
      <c s="357"/>
      <c s="341"/>
      <c s="341"/>
      <c s="357"/>
      <c s="319"/>
      <c s="319"/>
      <c s="295"/>
      <c s="341"/>
      <c s="357"/>
      <c s="341"/>
      <c s="319"/>
      <c s="291">
        <f>C49+D49</f>
        <v>0</v>
      </c>
      <c s="291">
        <f>L02!C301</f>
        <v>0</v>
      </c>
      <c s="291">
        <f>T49-U49</f>
        <v>0</v>
      </c>
      <c s="295"/>
    </row>
    <row customHeight="1" ht="17.25">
      <c s="73">
        <v>20306</v>
      </c>
      <c s="55" t="s">
        <v>1160</v>
      </c>
      <c s="319">
        <v>174</v>
      </c>
      <c s="291">
        <f>SUM(E50:S50)</f>
        <v>480</v>
      </c>
      <c s="319"/>
      <c s="341"/>
      <c s="341">
        <v>20</v>
      </c>
      <c s="357"/>
      <c s="357"/>
      <c s="341"/>
      <c s="341"/>
      <c s="357">
        <v>66</v>
      </c>
      <c s="319">
        <v>394</v>
      </c>
      <c s="319"/>
      <c s="295"/>
      <c s="341"/>
      <c s="357"/>
      <c s="341"/>
      <c s="319"/>
      <c s="291">
        <f>C50+D50</f>
        <v>654</v>
      </c>
      <c s="291">
        <f>L02!C303</f>
        <v>654</v>
      </c>
      <c s="291">
        <f>T50-U50</f>
        <v>0</v>
      </c>
      <c s="295"/>
    </row>
    <row customHeight="1" ht="17.25">
      <c s="73">
        <v>20399</v>
      </c>
      <c s="55" t="s">
        <v>2244</v>
      </c>
      <c s="319"/>
      <c s="291">
        <f>SUM(E51:S51)</f>
        <v>5</v>
      </c>
      <c s="319"/>
      <c s="341"/>
      <c s="341">
        <v>5</v>
      </c>
      <c s="357"/>
      <c s="357"/>
      <c s="341"/>
      <c s="341"/>
      <c s="357"/>
      <c s="319"/>
      <c s="319"/>
      <c s="295"/>
      <c s="341"/>
      <c s="357"/>
      <c s="341"/>
      <c s="319"/>
      <c s="291">
        <f>C51+D51</f>
        <v>5</v>
      </c>
      <c s="291">
        <f>L02!C312</f>
        <v>5</v>
      </c>
      <c s="291">
        <f>T51-U51</f>
        <v>0</v>
      </c>
      <c s="295"/>
    </row>
    <row customHeight="1" ht="17.25">
      <c s="73">
        <v>204</v>
      </c>
      <c s="95" t="s">
        <v>1172</v>
      </c>
      <c s="291">
        <f>SUM(C53:C64)</f>
        <v>6405</v>
      </c>
      <c s="291">
        <f>SUM(D53:D64)</f>
        <v>4018</v>
      </c>
      <c s="291">
        <f>SUM(E53:E64)</f>
        <v>0</v>
      </c>
      <c s="340">
        <f>SUM(F53:F64)</f>
        <v>1101</v>
      </c>
      <c s="340">
        <f>SUM(G53:G64)</f>
        <v>248</v>
      </c>
      <c s="340">
        <f>SUM(H53:H64)</f>
        <v>0</v>
      </c>
      <c s="340">
        <f>SUM(I53:I64)</f>
        <v>0</v>
      </c>
      <c s="340">
        <f>SUM(J53:J64)</f>
        <v>0</v>
      </c>
      <c s="340">
        <f>SUM(K53:K64)</f>
        <v>0</v>
      </c>
      <c s="340">
        <f>SUM(L53:L64)</f>
        <v>109</v>
      </c>
      <c s="291">
        <f>SUM(M53:M64)</f>
        <v>2560</v>
      </c>
      <c s="291">
        <f>SUM(N53:N64)</f>
        <v>0</v>
      </c>
      <c s="291">
        <f>SUM(O53:O64)</f>
        <v>0</v>
      </c>
      <c s="340">
        <f>SUM(P53:P64)</f>
        <v>0</v>
      </c>
      <c s="340">
        <f>SUM(Q53:Q64)</f>
        <v>0</v>
      </c>
      <c s="340">
        <f>SUM(R53:R64)</f>
        <v>0</v>
      </c>
      <c s="291">
        <f>SUM(S53:S64)</f>
        <v>0</v>
      </c>
      <c s="291">
        <f>SUM(T53:T64)</f>
        <v>10423</v>
      </c>
      <c s="291">
        <f>SUM(U53:U64)</f>
        <v>10423</v>
      </c>
      <c s="291">
        <f>SUM(V53:V64)</f>
        <v>0</v>
      </c>
      <c s="291">
        <f>SUM(W53:W64)</f>
        <v>0</v>
      </c>
    </row>
    <row customHeight="1" ht="17.25">
      <c s="73">
        <v>20401</v>
      </c>
      <c s="55" t="s">
        <v>1173</v>
      </c>
      <c s="319">
        <v>285</v>
      </c>
      <c s="291">
        <f>SUM(E53:S53)</f>
        <v>501</v>
      </c>
      <c s="319"/>
      <c s="341"/>
      <c s="341"/>
      <c s="357"/>
      <c s="357"/>
      <c s="341"/>
      <c s="341"/>
      <c s="357"/>
      <c s="319">
        <v>501</v>
      </c>
      <c s="319"/>
      <c s="295"/>
      <c s="341"/>
      <c s="357"/>
      <c s="341"/>
      <c s="319"/>
      <c s="291">
        <f>C53+D53</f>
        <v>786</v>
      </c>
      <c s="291">
        <f>L02!C315</f>
        <v>786</v>
      </c>
      <c s="291">
        <f>T53-U53</f>
        <v>0</v>
      </c>
      <c s="295"/>
    </row>
    <row customHeight="1" ht="17.25">
      <c s="73">
        <v>20402</v>
      </c>
      <c s="55" t="s">
        <v>1183</v>
      </c>
      <c s="319">
        <v>3768</v>
      </c>
      <c s="291">
        <f>SUM(E54:S54)</f>
        <v>2002</v>
      </c>
      <c s="319"/>
      <c s="341">
        <v>572</v>
      </c>
      <c s="341">
        <v>92</v>
      </c>
      <c s="357"/>
      <c s="357"/>
      <c s="341"/>
      <c s="341"/>
      <c s="357">
        <v>57</v>
      </c>
      <c s="319">
        <v>1281</v>
      </c>
      <c s="319"/>
      <c s="295"/>
      <c s="341"/>
      <c s="357"/>
      <c s="341"/>
      <c s="319"/>
      <c s="291">
        <f>C54+D54</f>
        <v>5770</v>
      </c>
      <c s="291">
        <f>L02!C325</f>
        <v>5770</v>
      </c>
      <c s="291">
        <f>T54-U54</f>
        <v>0</v>
      </c>
      <c s="295"/>
    </row>
    <row customHeight="1" ht="17.25">
      <c s="73">
        <v>20403</v>
      </c>
      <c s="55" t="s">
        <v>1200</v>
      </c>
      <c s="319"/>
      <c s="291">
        <f>SUM(E55:S55)</f>
        <v>0</v>
      </c>
      <c s="319"/>
      <c s="341"/>
      <c s="341"/>
      <c s="357"/>
      <c s="357"/>
      <c s="341"/>
      <c s="341"/>
      <c s="357"/>
      <c s="319"/>
      <c s="319"/>
      <c s="295"/>
      <c s="341"/>
      <c s="357"/>
      <c s="341"/>
      <c s="319"/>
      <c s="291">
        <f>C55+D55</f>
        <v>0</v>
      </c>
      <c s="291">
        <f>L02!C347</f>
        <v>0</v>
      </c>
      <c s="291">
        <f>T55-U55</f>
        <v>0</v>
      </c>
      <c s="295"/>
    </row>
    <row customHeight="1" ht="17.25">
      <c s="73">
        <v>20404</v>
      </c>
      <c s="55" t="s">
        <v>1203</v>
      </c>
      <c s="319">
        <v>685</v>
      </c>
      <c s="291">
        <f>SUM(E56:S56)</f>
        <v>272</v>
      </c>
      <c s="319"/>
      <c s="341">
        <v>182</v>
      </c>
      <c s="341"/>
      <c s="357"/>
      <c s="357"/>
      <c s="341"/>
      <c s="341"/>
      <c s="357">
        <v>29</v>
      </c>
      <c s="319">
        <v>61</v>
      </c>
      <c s="319"/>
      <c s="295"/>
      <c s="341"/>
      <c s="357"/>
      <c s="341"/>
      <c s="319"/>
      <c s="291">
        <f>C56+D56</f>
        <v>957</v>
      </c>
      <c s="291">
        <f>L02!C354</f>
        <v>957</v>
      </c>
      <c s="291">
        <f>T56-U56</f>
        <v>0</v>
      </c>
      <c s="295"/>
    </row>
    <row customHeight="1" ht="17.25">
      <c s="73">
        <v>20405</v>
      </c>
      <c s="55" t="s">
        <v>1211</v>
      </c>
      <c s="319">
        <v>1022</v>
      </c>
      <c s="291">
        <f>SUM(E57:S57)</f>
        <v>586</v>
      </c>
      <c s="319"/>
      <c s="341">
        <v>280</v>
      </c>
      <c s="341">
        <v>20</v>
      </c>
      <c s="357"/>
      <c s="357"/>
      <c s="341"/>
      <c s="341"/>
      <c s="357">
        <v>13</v>
      </c>
      <c s="319">
        <v>273</v>
      </c>
      <c s="319"/>
      <c s="295"/>
      <c s="341"/>
      <c s="357"/>
      <c s="341"/>
      <c s="319"/>
      <c s="291">
        <f>C57+D57</f>
        <v>1608</v>
      </c>
      <c s="291">
        <f>L02!C366</f>
        <v>1608</v>
      </c>
      <c s="291">
        <f>T57-U57</f>
        <v>0</v>
      </c>
      <c s="295"/>
    </row>
    <row customHeight="1" ht="17.25">
      <c s="73">
        <v>20406</v>
      </c>
      <c s="55" t="s">
        <v>1216</v>
      </c>
      <c s="319">
        <v>590</v>
      </c>
      <c s="291">
        <f>SUM(E58:S58)</f>
        <v>211</v>
      </c>
      <c s="319"/>
      <c s="341">
        <v>67</v>
      </c>
      <c s="341">
        <v>136</v>
      </c>
      <c s="357"/>
      <c s="357"/>
      <c s="341"/>
      <c s="341"/>
      <c s="357">
        <v>10</v>
      </c>
      <c s="319">
        <v>-2</v>
      </c>
      <c s="319"/>
      <c s="295"/>
      <c s="341"/>
      <c s="357"/>
      <c s="341"/>
      <c s="319"/>
      <c s="291">
        <f>C58+D58</f>
        <v>801</v>
      </c>
      <c s="291">
        <f>L02!C375</f>
        <v>801</v>
      </c>
      <c s="291">
        <f>T58-U58</f>
        <v>0</v>
      </c>
      <c s="295"/>
    </row>
    <row customHeight="1" ht="17.25">
      <c s="73">
        <v>20407</v>
      </c>
      <c s="55" t="s">
        <v>1226</v>
      </c>
      <c s="319"/>
      <c s="291">
        <f>SUM(E59:S59)</f>
        <v>0</v>
      </c>
      <c s="319"/>
      <c s="341"/>
      <c s="341"/>
      <c s="357"/>
      <c s="357"/>
      <c s="341"/>
      <c s="341"/>
      <c s="357"/>
      <c s="319"/>
      <c s="319"/>
      <c s="295"/>
      <c s="341"/>
      <c s="357"/>
      <c s="341"/>
      <c s="319"/>
      <c s="291">
        <f>C59+D59</f>
        <v>0</v>
      </c>
      <c s="291">
        <f>L02!C389</f>
        <v>0</v>
      </c>
      <c s="291">
        <f>T59-U59</f>
        <v>0</v>
      </c>
      <c s="295"/>
    </row>
    <row customHeight="1" ht="17.25">
      <c s="73">
        <v>20408</v>
      </c>
      <c s="55" t="s">
        <v>1231</v>
      </c>
      <c s="319"/>
      <c s="291">
        <f>SUM(E60:S60)</f>
        <v>0</v>
      </c>
      <c s="319"/>
      <c s="341"/>
      <c s="341"/>
      <c s="357"/>
      <c s="357"/>
      <c s="341"/>
      <c s="341"/>
      <c s="357"/>
      <c s="319"/>
      <c s="319"/>
      <c s="295"/>
      <c s="341"/>
      <c s="357"/>
      <c s="341"/>
      <c s="319"/>
      <c s="291">
        <f>C60+D60</f>
        <v>0</v>
      </c>
      <c s="291">
        <f>L02!C398</f>
        <v>0</v>
      </c>
      <c s="291">
        <f>T60-U60</f>
        <v>0</v>
      </c>
      <c s="295"/>
    </row>
    <row customHeight="1" ht="17.25">
      <c s="73">
        <v>20409</v>
      </c>
      <c s="55" t="s">
        <v>1236</v>
      </c>
      <c s="319"/>
      <c s="291">
        <f>SUM(E61:S61)</f>
        <v>0</v>
      </c>
      <c s="319"/>
      <c s="341"/>
      <c s="341"/>
      <c s="357"/>
      <c s="357"/>
      <c s="341"/>
      <c s="341"/>
      <c s="357"/>
      <c s="319"/>
      <c s="319"/>
      <c s="295"/>
      <c s="341"/>
      <c s="357"/>
      <c s="341"/>
      <c s="319"/>
      <c s="291">
        <f>C61+D61</f>
        <v>0</v>
      </c>
      <c s="291">
        <f>L02!C407</f>
        <v>0</v>
      </c>
      <c s="291">
        <f>T61-U61</f>
        <v>0</v>
      </c>
      <c s="295"/>
    </row>
    <row customHeight="1" ht="17.25">
      <c s="73">
        <v>20410</v>
      </c>
      <c s="55" t="s">
        <v>1240</v>
      </c>
      <c s="319"/>
      <c s="291">
        <f>SUM(E62:S62)</f>
        <v>0</v>
      </c>
      <c s="319"/>
      <c s="341"/>
      <c s="341"/>
      <c s="357"/>
      <c s="357"/>
      <c s="341"/>
      <c s="341"/>
      <c s="357"/>
      <c s="319"/>
      <c s="319"/>
      <c s="295"/>
      <c s="341"/>
      <c s="357"/>
      <c s="341"/>
      <c s="319"/>
      <c s="291">
        <f>C62+D62</f>
        <v>0</v>
      </c>
      <c s="291">
        <f>L02!C415</f>
        <v>0</v>
      </c>
      <c s="291">
        <f>T62-U62</f>
        <v>0</v>
      </c>
      <c s="295"/>
    </row>
    <row customHeight="1" ht="17.25">
      <c s="73">
        <v>20411</v>
      </c>
      <c s="55" t="s">
        <v>1245</v>
      </c>
      <c s="319"/>
      <c s="291">
        <f>SUM(E63:S63)</f>
        <v>0</v>
      </c>
      <c s="319"/>
      <c s="341"/>
      <c s="341"/>
      <c s="357"/>
      <c s="357"/>
      <c s="341"/>
      <c s="341"/>
      <c s="357"/>
      <c s="319"/>
      <c s="319"/>
      <c s="295"/>
      <c s="341"/>
      <c s="357"/>
      <c s="341"/>
      <c s="319"/>
      <c s="291">
        <f>C63+D63</f>
        <v>0</v>
      </c>
      <c s="291">
        <f>L02!C423</f>
        <v>0</v>
      </c>
      <c s="291">
        <f>T63-U63</f>
        <v>0</v>
      </c>
      <c s="295"/>
    </row>
    <row customHeight="1" ht="17.25">
      <c s="73">
        <v>20499</v>
      </c>
      <c s="55" t="s">
        <v>2245</v>
      </c>
      <c s="319">
        <v>55</v>
      </c>
      <c s="291">
        <f>SUM(E64:S64)</f>
        <v>446</v>
      </c>
      <c s="319"/>
      <c s="341"/>
      <c s="341"/>
      <c s="357"/>
      <c s="357"/>
      <c s="341"/>
      <c s="341"/>
      <c s="357"/>
      <c s="319">
        <v>446</v>
      </c>
      <c s="319"/>
      <c s="295"/>
      <c s="341"/>
      <c s="357"/>
      <c s="341"/>
      <c s="319"/>
      <c s="291">
        <f>C64+D64</f>
        <v>501</v>
      </c>
      <c s="291">
        <f>L02!C432</f>
        <v>501</v>
      </c>
      <c s="291">
        <f>T64-U64</f>
        <v>0</v>
      </c>
      <c s="295"/>
    </row>
    <row customHeight="1" ht="17.25">
      <c s="73">
        <v>205</v>
      </c>
      <c s="95" t="s">
        <v>1256</v>
      </c>
      <c s="291">
        <f>SUM(C66:C75)</f>
        <v>32353</v>
      </c>
      <c s="291">
        <f>SUM(D66:D75)</f>
        <v>17520</v>
      </c>
      <c s="291">
        <f>SUM(E66:E75)</f>
        <v>0</v>
      </c>
      <c s="340">
        <f>SUM(F66:F75)</f>
        <v>30</v>
      </c>
      <c s="340">
        <f>SUM(G66:G75)</f>
        <v>6752</v>
      </c>
      <c s="340">
        <f>SUM(H66:H75)</f>
        <v>0</v>
      </c>
      <c s="340">
        <f>SUM(I66:I75)</f>
        <v>1512</v>
      </c>
      <c s="340">
        <f>SUM(J66:J75)</f>
        <v>0</v>
      </c>
      <c s="340">
        <f>SUM(K66:K75)</f>
        <v>6300</v>
      </c>
      <c s="340">
        <f>SUM(L66:L75)</f>
        <v>78</v>
      </c>
      <c s="291">
        <f>SUM(M66:M75)</f>
        <v>2848</v>
      </c>
      <c s="291">
        <f>SUM(N66:N75)</f>
        <v>0</v>
      </c>
      <c s="291">
        <f>SUM(O66:O75)</f>
        <v>0</v>
      </c>
      <c s="340">
        <f>SUM(P66:P75)</f>
        <v>0</v>
      </c>
      <c s="340">
        <f>SUM(Q66:Q75)</f>
        <v>0</v>
      </c>
      <c s="340">
        <f>SUM(R66:R75)</f>
        <v>0</v>
      </c>
      <c s="291">
        <f>SUM(S66:S75)</f>
        <v>0</v>
      </c>
      <c s="291">
        <f>SUM(T66:T75)</f>
        <v>49873</v>
      </c>
      <c s="291">
        <f>SUM(U66:U75)</f>
        <v>49873</v>
      </c>
      <c s="291">
        <f>SUM(V66:V75)</f>
        <v>0</v>
      </c>
      <c s="291">
        <f>SUM(W66:W75)</f>
        <v>0</v>
      </c>
    </row>
    <row customHeight="1" ht="17.25">
      <c s="73">
        <v>20501</v>
      </c>
      <c s="55" t="s">
        <v>1257</v>
      </c>
      <c s="319">
        <v>980</v>
      </c>
      <c s="291">
        <f>SUM(E66:S66)</f>
        <v>1854</v>
      </c>
      <c s="319"/>
      <c s="341">
        <v>30</v>
      </c>
      <c s="341"/>
      <c s="357"/>
      <c s="357">
        <v>1512</v>
      </c>
      <c s="341"/>
      <c s="341"/>
      <c s="357">
        <v>19</v>
      </c>
      <c s="319">
        <v>293</v>
      </c>
      <c s="319"/>
      <c s="295"/>
      <c s="341"/>
      <c s="357"/>
      <c s="341"/>
      <c s="319"/>
      <c s="291">
        <f>C66+D66</f>
        <v>2834</v>
      </c>
      <c s="291">
        <f>L02!C436</f>
        <v>2834</v>
      </c>
      <c s="291">
        <f>T66-U66</f>
        <v>0</v>
      </c>
      <c s="295"/>
    </row>
    <row customHeight="1" ht="17.25">
      <c s="73">
        <v>20502</v>
      </c>
      <c s="55" t="s">
        <v>1259</v>
      </c>
      <c s="319">
        <v>29046</v>
      </c>
      <c s="291">
        <f>SUM(E67:S67)</f>
        <v>15443</v>
      </c>
      <c s="319"/>
      <c s="341"/>
      <c s="341">
        <v>6276</v>
      </c>
      <c s="357"/>
      <c s="357"/>
      <c s="341"/>
      <c s="341">
        <v>6300</v>
      </c>
      <c s="357">
        <v>24</v>
      </c>
      <c s="319">
        <v>2843</v>
      </c>
      <c s="319"/>
      <c s="295"/>
      <c s="341"/>
      <c s="357"/>
      <c s="341"/>
      <c s="319"/>
      <c s="291">
        <f>C67+D67</f>
        <v>44489</v>
      </c>
      <c s="291">
        <f>L02!C441</f>
        <v>44489</v>
      </c>
      <c s="291">
        <f>T67-U67</f>
        <v>0</v>
      </c>
      <c s="295"/>
    </row>
    <row customHeight="1" ht="17.25">
      <c s="73">
        <v>20503</v>
      </c>
      <c s="55" t="s">
        <v>1268</v>
      </c>
      <c s="319">
        <v>1920</v>
      </c>
      <c s="291">
        <f>SUM(E68:S68)</f>
        <v>-20</v>
      </c>
      <c s="319"/>
      <c s="341"/>
      <c s="341">
        <v>474</v>
      </c>
      <c s="357"/>
      <c s="357"/>
      <c s="341"/>
      <c s="341"/>
      <c s="357">
        <v>15</v>
      </c>
      <c s="319">
        <v>-509</v>
      </c>
      <c s="319"/>
      <c s="295"/>
      <c s="341"/>
      <c s="357"/>
      <c s="341"/>
      <c s="319"/>
      <c s="291">
        <f>C68+D68</f>
        <v>1900</v>
      </c>
      <c s="291">
        <f>L02!C450</f>
        <v>1900</v>
      </c>
      <c s="291">
        <f>T68-U68</f>
        <v>0</v>
      </c>
      <c s="295"/>
    </row>
    <row customHeight="1" ht="17.25">
      <c s="73">
        <v>20504</v>
      </c>
      <c s="55" t="s">
        <v>1275</v>
      </c>
      <c s="319"/>
      <c s="291">
        <f>SUM(E69:S69)</f>
        <v>0</v>
      </c>
      <c s="319"/>
      <c s="341"/>
      <c s="341"/>
      <c s="357"/>
      <c s="357"/>
      <c s="341"/>
      <c s="341"/>
      <c s="357"/>
      <c s="319"/>
      <c s="319"/>
      <c s="295"/>
      <c s="341"/>
      <c s="357"/>
      <c s="341"/>
      <c s="319"/>
      <c s="291">
        <f>C69+D69</f>
        <v>0</v>
      </c>
      <c s="291">
        <f>L02!C457</f>
        <v>0</v>
      </c>
      <c s="291">
        <f>T69-U69</f>
        <v>0</v>
      </c>
      <c s="295"/>
    </row>
    <row customHeight="1" ht="17.25">
      <c s="73">
        <v>20505</v>
      </c>
      <c s="55" t="s">
        <v>1281</v>
      </c>
      <c s="319"/>
      <c s="291">
        <f>SUM(E70:S70)</f>
        <v>5</v>
      </c>
      <c s="319"/>
      <c s="341"/>
      <c s="341"/>
      <c s="357"/>
      <c s="357"/>
      <c s="341"/>
      <c s="341"/>
      <c s="357">
        <v>5</v>
      </c>
      <c s="319"/>
      <c s="319"/>
      <c s="295"/>
      <c s="341"/>
      <c s="357"/>
      <c s="341"/>
      <c s="319"/>
      <c s="291">
        <f>C70+D70</f>
        <v>5</v>
      </c>
      <c s="291">
        <f>L02!C463</f>
        <v>5</v>
      </c>
      <c s="291">
        <f>T70-U70</f>
        <v>0</v>
      </c>
      <c s="295"/>
    </row>
    <row customHeight="1" ht="17.25">
      <c s="73">
        <v>20506</v>
      </c>
      <c s="55" t="s">
        <v>1285</v>
      </c>
      <c s="319"/>
      <c s="291">
        <f>SUM(E71:S71)</f>
        <v>0</v>
      </c>
      <c s="319"/>
      <c s="341"/>
      <c s="341"/>
      <c s="357"/>
      <c s="357"/>
      <c s="341"/>
      <c s="341"/>
      <c s="357"/>
      <c s="319"/>
      <c s="319"/>
      <c s="295"/>
      <c s="341"/>
      <c s="357"/>
      <c s="341"/>
      <c s="319"/>
      <c s="291">
        <f>C71+D71</f>
        <v>0</v>
      </c>
      <c s="291">
        <f>L02!C467</f>
        <v>0</v>
      </c>
      <c s="291">
        <f>T71-U71</f>
        <v>0</v>
      </c>
      <c s="295"/>
    </row>
    <row customHeight="1" ht="17.25">
      <c s="73">
        <v>20507</v>
      </c>
      <c s="55" t="s">
        <v>1289</v>
      </c>
      <c s="319">
        <v>42</v>
      </c>
      <c s="291">
        <f>SUM(E72:S72)</f>
        <v>170</v>
      </c>
      <c s="319"/>
      <c s="341"/>
      <c s="341"/>
      <c s="357"/>
      <c s="357"/>
      <c s="341"/>
      <c s="341"/>
      <c s="357">
        <v>10</v>
      </c>
      <c s="319">
        <v>160</v>
      </c>
      <c s="319"/>
      <c s="295"/>
      <c s="341"/>
      <c s="357"/>
      <c s="341"/>
      <c s="319"/>
      <c s="291">
        <f>C72+D72</f>
        <v>212</v>
      </c>
      <c s="291">
        <f>L02!C471</f>
        <v>212</v>
      </c>
      <c s="291">
        <f>T72-U72</f>
        <v>0</v>
      </c>
      <c s="295"/>
    </row>
    <row customHeight="1" ht="17.25">
      <c s="73">
        <v>20508</v>
      </c>
      <c s="55" t="s">
        <v>1293</v>
      </c>
      <c s="319">
        <v>365</v>
      </c>
      <c s="291">
        <f>SUM(E73:S73)</f>
        <v>66</v>
      </c>
      <c s="319"/>
      <c s="341"/>
      <c s="341"/>
      <c s="357"/>
      <c s="357"/>
      <c s="341"/>
      <c s="341"/>
      <c s="357">
        <v>5</v>
      </c>
      <c s="319">
        <v>61</v>
      </c>
      <c s="319"/>
      <c s="295"/>
      <c s="341"/>
      <c s="357"/>
      <c s="341"/>
      <c s="319"/>
      <c s="291">
        <f>C73+D73</f>
        <v>431</v>
      </c>
      <c s="291">
        <f>L02!C475</f>
        <v>431</v>
      </c>
      <c s="291">
        <f>T73-U73</f>
        <v>0</v>
      </c>
      <c s="295"/>
    </row>
    <row customHeight="1" ht="17.25">
      <c s="73">
        <v>20509</v>
      </c>
      <c s="55" t="s">
        <v>1299</v>
      </c>
      <c s="319"/>
      <c s="291">
        <f>SUM(E74:S74)</f>
        <v>0</v>
      </c>
      <c s="319"/>
      <c s="341"/>
      <c s="341"/>
      <c s="357"/>
      <c s="357"/>
      <c s="341"/>
      <c s="341"/>
      <c s="357"/>
      <c s="319"/>
      <c s="319"/>
      <c s="295"/>
      <c s="341"/>
      <c s="357"/>
      <c s="341"/>
      <c s="319"/>
      <c s="291">
        <f>C74+D74</f>
        <v>0</v>
      </c>
      <c s="291">
        <f>L02!C481</f>
        <v>0</v>
      </c>
      <c s="291">
        <f>T74-U74</f>
        <v>0</v>
      </c>
      <c s="295"/>
    </row>
    <row customHeight="1" ht="17.25">
      <c s="73">
        <v>20599</v>
      </c>
      <c s="55" t="s">
        <v>2246</v>
      </c>
      <c s="319"/>
      <c s="291">
        <f>SUM(E75:S75)</f>
        <v>2</v>
      </c>
      <c s="319"/>
      <c s="341"/>
      <c s="341">
        <v>2</v>
      </c>
      <c s="357"/>
      <c s="357"/>
      <c s="341"/>
      <c s="341"/>
      <c s="357"/>
      <c s="319"/>
      <c s="319"/>
      <c s="295"/>
      <c s="341"/>
      <c s="357"/>
      <c s="341"/>
      <c s="319"/>
      <c s="291">
        <f>C75+D75</f>
        <v>2</v>
      </c>
      <c s="291">
        <f>L02!C488</f>
        <v>2</v>
      </c>
      <c s="291">
        <f>T75-U75</f>
        <v>0</v>
      </c>
      <c s="295"/>
    </row>
    <row customHeight="1" ht="17.25">
      <c s="73">
        <v>206</v>
      </c>
      <c s="95" t="s">
        <v>1308</v>
      </c>
      <c s="291">
        <f>SUM(C77:C86)</f>
        <v>78</v>
      </c>
      <c s="291">
        <f>SUM(D77:D86)</f>
        <v>447</v>
      </c>
      <c s="291">
        <f>SUM(E77:E86)</f>
        <v>0</v>
      </c>
      <c s="340">
        <f>SUM(F77:F86)</f>
        <v>0</v>
      </c>
      <c s="340">
        <f>SUM(G77:G86)</f>
        <v>316</v>
      </c>
      <c s="340">
        <f>SUM(H77:H86)</f>
        <v>0</v>
      </c>
      <c s="340">
        <f>SUM(I77:I86)</f>
        <v>0</v>
      </c>
      <c s="340">
        <f>SUM(J77:J86)</f>
        <v>0</v>
      </c>
      <c s="340">
        <f>SUM(K77:K86)</f>
        <v>0</v>
      </c>
      <c s="340">
        <f>SUM(L77:L86)</f>
        <v>25</v>
      </c>
      <c s="291">
        <f>SUM(M77:M86)</f>
        <v>106</v>
      </c>
      <c s="291">
        <f>SUM(N77:N86)</f>
        <v>0</v>
      </c>
      <c s="291">
        <f>SUM(O77:O86)</f>
        <v>0</v>
      </c>
      <c s="340">
        <f>SUM(P77:P86)</f>
        <v>0</v>
      </c>
      <c s="340">
        <f>SUM(Q77:Q86)</f>
        <v>0</v>
      </c>
      <c s="340">
        <f>SUM(R77:R86)</f>
        <v>0</v>
      </c>
      <c s="291">
        <f>SUM(S77:S86)</f>
        <v>0</v>
      </c>
      <c s="291">
        <f>SUM(T77:T86)</f>
        <v>525</v>
      </c>
      <c s="291">
        <f>SUM(U77:U86)</f>
        <v>525</v>
      </c>
      <c s="291">
        <f>SUM(V77:V86)</f>
        <v>0</v>
      </c>
      <c s="291">
        <f>SUM(W77:W86)</f>
        <v>0</v>
      </c>
    </row>
    <row customHeight="1" ht="17.25">
      <c s="73">
        <v>20601</v>
      </c>
      <c s="55" t="s">
        <v>1309</v>
      </c>
      <c s="319">
        <v>40</v>
      </c>
      <c s="291">
        <f>SUM(E77:S77)</f>
        <v>21</v>
      </c>
      <c s="319"/>
      <c s="341"/>
      <c s="341"/>
      <c s="357"/>
      <c s="357"/>
      <c s="341"/>
      <c s="341"/>
      <c s="357">
        <v>8</v>
      </c>
      <c s="319">
        <v>13</v>
      </c>
      <c s="319"/>
      <c s="295"/>
      <c s="341"/>
      <c s="357"/>
      <c s="341"/>
      <c s="319"/>
      <c s="291">
        <f>C77+D77</f>
        <v>61</v>
      </c>
      <c s="291">
        <f>L02!C491</f>
        <v>61</v>
      </c>
      <c s="291">
        <f>T77-U77</f>
        <v>0</v>
      </c>
      <c s="295"/>
    </row>
    <row customHeight="1" ht="17.25">
      <c s="73">
        <v>20602</v>
      </c>
      <c s="55" t="s">
        <v>1311</v>
      </c>
      <c s="319"/>
      <c s="291">
        <f>SUM(E78:S78)</f>
        <v>0</v>
      </c>
      <c s="319"/>
      <c s="341"/>
      <c s="341"/>
      <c s="357"/>
      <c s="357"/>
      <c s="341"/>
      <c s="341"/>
      <c s="357"/>
      <c s="319"/>
      <c s="319"/>
      <c s="295"/>
      <c s="341"/>
      <c s="357"/>
      <c s="341"/>
      <c s="319"/>
      <c s="291">
        <f>C78+D78</f>
        <v>0</v>
      </c>
      <c s="291">
        <f>L02!C496</f>
        <v>0</v>
      </c>
      <c s="291">
        <f>T78-U78</f>
        <v>0</v>
      </c>
      <c s="295"/>
    </row>
    <row customHeight="1" ht="17.25">
      <c s="73">
        <v>20603</v>
      </c>
      <c s="55" t="s">
        <v>1320</v>
      </c>
      <c s="319"/>
      <c s="291">
        <f>SUM(E79:S79)</f>
        <v>0</v>
      </c>
      <c s="319"/>
      <c s="341"/>
      <c s="341"/>
      <c s="357"/>
      <c s="357"/>
      <c s="341"/>
      <c s="341"/>
      <c s="357"/>
      <c s="319"/>
      <c s="319"/>
      <c s="295"/>
      <c s="341"/>
      <c s="357"/>
      <c s="341"/>
      <c s="319"/>
      <c s="291">
        <f>C79+D79</f>
        <v>0</v>
      </c>
      <c s="291">
        <f>L02!C505</f>
        <v>0</v>
      </c>
      <c s="291">
        <f>T79-U79</f>
        <v>0</v>
      </c>
      <c s="295"/>
    </row>
    <row customHeight="1" ht="17.25">
      <c s="73">
        <v>20604</v>
      </c>
      <c s="55" t="s">
        <v>1325</v>
      </c>
      <c s="319"/>
      <c s="291">
        <f>SUM(E80:S80)</f>
        <v>325</v>
      </c>
      <c s="319"/>
      <c s="341"/>
      <c s="341">
        <v>240</v>
      </c>
      <c s="357"/>
      <c s="357"/>
      <c s="341"/>
      <c s="341"/>
      <c s="357"/>
      <c s="319">
        <v>85</v>
      </c>
      <c s="319"/>
      <c s="295"/>
      <c s="341"/>
      <c s="357"/>
      <c s="341"/>
      <c s="319"/>
      <c s="291">
        <f>C80+D80</f>
        <v>325</v>
      </c>
      <c s="291">
        <f>L02!C511</f>
        <v>325</v>
      </c>
      <c s="291">
        <f>T80-U80</f>
        <v>0</v>
      </c>
      <c s="295"/>
    </row>
    <row customHeight="1" ht="17.25">
      <c s="73">
        <v>20605</v>
      </c>
      <c s="55" t="s">
        <v>1330</v>
      </c>
      <c s="319"/>
      <c s="291">
        <f>SUM(E81:S81)</f>
        <v>0</v>
      </c>
      <c s="319"/>
      <c s="341"/>
      <c s="341"/>
      <c s="357"/>
      <c s="357"/>
      <c s="341"/>
      <c s="341"/>
      <c s="357"/>
      <c s="319"/>
      <c s="319"/>
      <c s="295"/>
      <c s="341"/>
      <c s="357"/>
      <c s="341"/>
      <c s="319"/>
      <c s="291">
        <f>C81+D81</f>
        <v>0</v>
      </c>
      <c s="291">
        <f>L02!C517</f>
        <v>0</v>
      </c>
      <c s="291">
        <f>T81-U81</f>
        <v>0</v>
      </c>
      <c s="295"/>
    </row>
    <row customHeight="1" ht="17.25">
      <c s="73">
        <v>20606</v>
      </c>
      <c s="55" t="s">
        <v>1334</v>
      </c>
      <c s="319"/>
      <c s="291">
        <f>SUM(E82:S82)</f>
        <v>0</v>
      </c>
      <c s="319"/>
      <c s="341"/>
      <c s="341"/>
      <c s="357"/>
      <c s="357"/>
      <c s="341"/>
      <c s="341"/>
      <c s="357"/>
      <c s="319"/>
      <c s="319"/>
      <c s="295"/>
      <c s="341"/>
      <c s="357"/>
      <c s="341"/>
      <c s="319"/>
      <c s="291">
        <f>C82+D82</f>
        <v>0</v>
      </c>
      <c s="291">
        <f>L02!C522</f>
        <v>0</v>
      </c>
      <c s="291">
        <f>T82-U82</f>
        <v>0</v>
      </c>
      <c s="295"/>
    </row>
    <row customHeight="1" ht="17.25">
      <c s="73">
        <v>20607</v>
      </c>
      <c s="55" t="s">
        <v>1339</v>
      </c>
      <c s="319">
        <v>38</v>
      </c>
      <c s="291">
        <f>SUM(E83:S83)</f>
        <v>50</v>
      </c>
      <c s="319"/>
      <c s="341"/>
      <c s="341">
        <v>25</v>
      </c>
      <c s="357"/>
      <c s="357"/>
      <c s="341"/>
      <c s="341"/>
      <c s="357">
        <v>17</v>
      </c>
      <c s="319">
        <v>8</v>
      </c>
      <c s="319"/>
      <c s="295"/>
      <c s="341"/>
      <c s="357"/>
      <c s="341"/>
      <c s="319"/>
      <c s="291">
        <f>C83+D83</f>
        <v>88</v>
      </c>
      <c s="291">
        <f>L02!C527</f>
        <v>88</v>
      </c>
      <c s="291">
        <f>T83-U83</f>
        <v>0</v>
      </c>
      <c s="295"/>
    </row>
    <row customHeight="1" ht="17.25">
      <c s="73">
        <v>20608</v>
      </c>
      <c s="55" t="s">
        <v>1345</v>
      </c>
      <c s="319"/>
      <c s="291">
        <f>SUM(E84:S84)</f>
        <v>0</v>
      </c>
      <c s="319"/>
      <c s="341"/>
      <c s="341"/>
      <c s="357"/>
      <c s="357"/>
      <c s="341"/>
      <c s="341"/>
      <c s="357"/>
      <c s="319"/>
      <c s="319"/>
      <c s="295"/>
      <c s="341"/>
      <c s="357"/>
      <c s="341"/>
      <c s="319"/>
      <c s="291">
        <f>C84+D84</f>
        <v>0</v>
      </c>
      <c s="291">
        <f>L02!C534</f>
        <v>0</v>
      </c>
      <c s="291">
        <f>T84-U84</f>
        <v>0</v>
      </c>
      <c s="295"/>
    </row>
    <row customHeight="1" ht="17.25">
      <c s="73">
        <v>20609</v>
      </c>
      <c s="55" t="s">
        <v>1349</v>
      </c>
      <c s="319"/>
      <c s="291">
        <f>SUM(E85:S85)</f>
        <v>0</v>
      </c>
      <c s="319"/>
      <c s="341"/>
      <c s="341"/>
      <c s="357"/>
      <c s="357"/>
      <c s="341"/>
      <c s="341"/>
      <c s="357"/>
      <c s="319"/>
      <c s="319"/>
      <c s="295"/>
      <c s="341"/>
      <c s="357"/>
      <c s="341"/>
      <c s="319"/>
      <c s="291">
        <f>C85+D85</f>
        <v>0</v>
      </c>
      <c s="291">
        <f>L02!C538</f>
        <v>0</v>
      </c>
      <c s="291">
        <f>T85-U85</f>
        <v>0</v>
      </c>
      <c s="295"/>
    </row>
    <row customHeight="1" ht="17.25">
      <c s="73">
        <v>20699</v>
      </c>
      <c s="55" t="s">
        <v>2247</v>
      </c>
      <c s="319"/>
      <c s="291">
        <f>SUM(E86:S86)</f>
        <v>51</v>
      </c>
      <c s="319"/>
      <c s="341"/>
      <c s="341">
        <v>51</v>
      </c>
      <c s="357"/>
      <c s="357"/>
      <c s="341"/>
      <c s="341"/>
      <c s="357"/>
      <c s="319"/>
      <c s="319"/>
      <c s="295"/>
      <c s="341"/>
      <c s="357"/>
      <c s="341"/>
      <c s="319"/>
      <c s="291">
        <f>C86+D86</f>
        <v>51</v>
      </c>
      <c s="291">
        <f>L02!C541</f>
        <v>51</v>
      </c>
      <c s="291">
        <f>T86-U86</f>
        <v>0</v>
      </c>
      <c s="295"/>
    </row>
    <row customHeight="1" ht="17.25">
      <c s="73">
        <v>207</v>
      </c>
      <c s="95" t="s">
        <v>1357</v>
      </c>
      <c s="291">
        <f>SUM(C88:C92)</f>
        <v>2973</v>
      </c>
      <c s="291">
        <f>SUM(D88:D92)</f>
        <v>1474</v>
      </c>
      <c s="291">
        <f>SUM(E88:E92)</f>
        <v>0</v>
      </c>
      <c s="340">
        <f>SUM(F88:F92)</f>
        <v>0</v>
      </c>
      <c s="340">
        <f>SUM(G88:G92)</f>
        <v>1218</v>
      </c>
      <c s="340">
        <f>SUM(H88:H92)</f>
        <v>0</v>
      </c>
      <c s="340">
        <f>SUM(I88:I92)</f>
        <v>0</v>
      </c>
      <c s="340">
        <f>SUM(J88:J92)</f>
        <v>0</v>
      </c>
      <c s="340">
        <f>SUM(K88:K92)</f>
        <v>0</v>
      </c>
      <c s="340">
        <f>SUM(L88:L92)</f>
        <v>212</v>
      </c>
      <c s="291">
        <f>SUM(M88:M92)</f>
        <v>44</v>
      </c>
      <c s="291">
        <f>SUM(N88:N92)</f>
        <v>0</v>
      </c>
      <c s="291">
        <f>SUM(O88:O92)</f>
        <v>0</v>
      </c>
      <c s="340">
        <f>SUM(P88:P92)</f>
        <v>0</v>
      </c>
      <c s="340">
        <f>SUM(Q88:Q92)</f>
        <v>0</v>
      </c>
      <c s="340">
        <f>SUM(R88:R92)</f>
        <v>0</v>
      </c>
      <c s="291">
        <f>SUM(S88:S92)</f>
        <v>0</v>
      </c>
      <c s="291">
        <f>SUM(T88:T92)</f>
        <v>4447</v>
      </c>
      <c s="291">
        <f>SUM(U88:U92)</f>
        <v>4447</v>
      </c>
      <c s="291">
        <f>SUM(V88:V92)</f>
        <v>0</v>
      </c>
      <c s="291">
        <f>SUM(W88:W92)</f>
        <v>0</v>
      </c>
    </row>
    <row customHeight="1" ht="17.25">
      <c s="73">
        <v>20701</v>
      </c>
      <c s="55" t="s">
        <v>1358</v>
      </c>
      <c s="319">
        <v>853</v>
      </c>
      <c s="291">
        <f>SUM(E88:S88)</f>
        <v>853</v>
      </c>
      <c s="319"/>
      <c s="341"/>
      <c s="341">
        <v>220</v>
      </c>
      <c s="357"/>
      <c s="357"/>
      <c s="341"/>
      <c s="341"/>
      <c s="357">
        <v>126</v>
      </c>
      <c s="319">
        <v>507</v>
      </c>
      <c s="319"/>
      <c s="295"/>
      <c s="341"/>
      <c s="357"/>
      <c s="341"/>
      <c s="319"/>
      <c s="291">
        <f>C88+D88</f>
        <v>1706</v>
      </c>
      <c s="291">
        <f>L02!C547</f>
        <v>1706</v>
      </c>
      <c s="291">
        <f>T88-U88</f>
        <v>0</v>
      </c>
      <c s="295"/>
    </row>
    <row customHeight="1" ht="17.25">
      <c s="73">
        <v>20702</v>
      </c>
      <c s="55" t="s">
        <v>1369</v>
      </c>
      <c s="319">
        <v>635</v>
      </c>
      <c s="291">
        <f>SUM(E89:S89)</f>
        <v>121</v>
      </c>
      <c s="319"/>
      <c s="341"/>
      <c s="341">
        <v>483</v>
      </c>
      <c s="357"/>
      <c s="357"/>
      <c s="341"/>
      <c s="341"/>
      <c s="357">
        <v>14</v>
      </c>
      <c s="319">
        <v>-376</v>
      </c>
      <c s="319"/>
      <c s="295"/>
      <c s="341"/>
      <c s="357"/>
      <c s="341"/>
      <c s="319"/>
      <c s="291">
        <f>C89+D89</f>
        <v>756</v>
      </c>
      <c s="291">
        <f>L02!C561</f>
        <v>756</v>
      </c>
      <c s="291">
        <f>T89-U89</f>
        <v>0</v>
      </c>
      <c s="295"/>
    </row>
    <row customHeight="1" ht="17.25">
      <c s="73">
        <v>20703</v>
      </c>
      <c s="55" t="s">
        <v>1374</v>
      </c>
      <c s="319">
        <v>155</v>
      </c>
      <c s="291">
        <f>SUM(E90:S90)</f>
        <v>18</v>
      </c>
      <c s="319"/>
      <c s="341"/>
      <c s="341"/>
      <c s="357"/>
      <c s="357"/>
      <c s="341"/>
      <c s="341"/>
      <c s="357">
        <v>10</v>
      </c>
      <c s="319">
        <v>8</v>
      </c>
      <c s="319"/>
      <c s="295"/>
      <c s="341"/>
      <c s="357"/>
      <c s="341"/>
      <c s="319"/>
      <c s="291">
        <f>C90+D90</f>
        <v>173</v>
      </c>
      <c s="291">
        <f>L02!C569</f>
        <v>173</v>
      </c>
      <c s="291">
        <f>T90-U90</f>
        <v>0</v>
      </c>
      <c s="295"/>
    </row>
    <row customHeight="1" ht="17.25">
      <c s="73">
        <v>20704</v>
      </c>
      <c s="55" t="s">
        <v>1382</v>
      </c>
      <c s="319">
        <v>1155</v>
      </c>
      <c s="291">
        <f>SUM(E91:S91)</f>
        <v>-188</v>
      </c>
      <c s="319"/>
      <c s="341"/>
      <c s="341">
        <v>116</v>
      </c>
      <c s="357"/>
      <c s="357"/>
      <c s="341"/>
      <c s="341"/>
      <c s="357">
        <v>62</v>
      </c>
      <c s="319">
        <v>-366</v>
      </c>
      <c s="319"/>
      <c s="295"/>
      <c s="341"/>
      <c s="357"/>
      <c s="341"/>
      <c s="319"/>
      <c s="291">
        <f>C91+D91</f>
        <v>967</v>
      </c>
      <c s="291">
        <f>L02!C580</f>
        <v>967</v>
      </c>
      <c s="291">
        <f>T91-U91</f>
        <v>0</v>
      </c>
      <c s="295"/>
    </row>
    <row customHeight="1" ht="17.25">
      <c s="73">
        <v>20799</v>
      </c>
      <c s="55" t="s">
        <v>2248</v>
      </c>
      <c s="319">
        <v>175</v>
      </c>
      <c s="291">
        <f>SUM(E92:S92)</f>
        <v>670</v>
      </c>
      <c s="319"/>
      <c s="341"/>
      <c s="341">
        <v>399</v>
      </c>
      <c s="357"/>
      <c s="357"/>
      <c s="341"/>
      <c s="341"/>
      <c s="357"/>
      <c s="319">
        <v>271</v>
      </c>
      <c s="319"/>
      <c s="295"/>
      <c s="341"/>
      <c s="357"/>
      <c s="341"/>
      <c s="319"/>
      <c s="291">
        <f>C92+D92</f>
        <v>845</v>
      </c>
      <c s="291">
        <f>L02!C591</f>
        <v>845</v>
      </c>
      <c s="291">
        <f>T92-U92</f>
        <v>0</v>
      </c>
      <c s="295"/>
    </row>
    <row customHeight="1" ht="17.25">
      <c s="73">
        <v>208</v>
      </c>
      <c s="95" t="s">
        <v>1394</v>
      </c>
      <c s="291">
        <f>SUM(C94:C112)</f>
        <v>30251</v>
      </c>
      <c s="291">
        <f>SUM(D94:D112)</f>
        <v>9563</v>
      </c>
      <c s="291">
        <f>SUM(E94:E112)</f>
        <v>0</v>
      </c>
      <c s="340">
        <f>SUM(F94:F112)</f>
        <v>11</v>
      </c>
      <c s="340">
        <f>SUM(G94:G112)</f>
        <v>9480</v>
      </c>
      <c s="340">
        <f>SUM(H94:H112)</f>
        <v>0</v>
      </c>
      <c s="340">
        <f>SUM(I94:I112)</f>
        <v>0</v>
      </c>
      <c s="340">
        <f>SUM(J94:J112)</f>
        <v>0</v>
      </c>
      <c s="340">
        <f>SUM(K94:K112)</f>
        <v>0</v>
      </c>
      <c s="340">
        <f>SUM(L94:L112)</f>
        <v>72</v>
      </c>
      <c s="291">
        <f>SUM(M94:M112)</f>
        <v>0</v>
      </c>
      <c s="291">
        <f>SUM(N94:N112)</f>
        <v>0</v>
      </c>
      <c s="291">
        <f>SUM(O94:O112)</f>
        <v>0</v>
      </c>
      <c s="340">
        <f>SUM(P94:P112)</f>
        <v>0</v>
      </c>
      <c s="340">
        <f>SUM(Q94:Q112)</f>
        <v>0</v>
      </c>
      <c s="340">
        <f>SUM(R94:R112)</f>
        <v>0</v>
      </c>
      <c s="291">
        <f>SUM(S94:S112)</f>
        <v>0</v>
      </c>
      <c s="291">
        <f>SUM(T94:T112)</f>
        <v>39814</v>
      </c>
      <c s="291">
        <f>SUM(U94:U112)</f>
        <v>39803</v>
      </c>
      <c s="291">
        <f>SUM(V94:V112)</f>
        <v>11</v>
      </c>
      <c s="291">
        <f>SUM(W94:W112)</f>
        <v>11</v>
      </c>
    </row>
    <row customHeight="1" ht="17.25">
      <c s="73">
        <v>20801</v>
      </c>
      <c s="55" t="s">
        <v>1395</v>
      </c>
      <c s="319">
        <v>1330</v>
      </c>
      <c s="291">
        <f>SUM(E94:S94)</f>
        <v>10</v>
      </c>
      <c s="319"/>
      <c s="341"/>
      <c s="341">
        <v>10</v>
      </c>
      <c s="357"/>
      <c s="357"/>
      <c s="341"/>
      <c s="341"/>
      <c s="357"/>
      <c s="319"/>
      <c s="319"/>
      <c s="295"/>
      <c s="341"/>
      <c s="357"/>
      <c s="341"/>
      <c s="319"/>
      <c s="291">
        <f>C94+D94</f>
        <v>1340</v>
      </c>
      <c s="291">
        <f>L02!C596</f>
        <v>1340</v>
      </c>
      <c s="291">
        <f>T94-U94</f>
        <v>0</v>
      </c>
      <c s="295"/>
    </row>
    <row customHeight="1" ht="17.25">
      <c s="73">
        <v>20802</v>
      </c>
      <c s="55" t="s">
        <v>1405</v>
      </c>
      <c s="319">
        <v>1544</v>
      </c>
      <c s="291">
        <f>SUM(E95:S95)</f>
        <v>97</v>
      </c>
      <c s="319"/>
      <c s="341"/>
      <c s="341">
        <v>37</v>
      </c>
      <c s="357"/>
      <c s="357"/>
      <c s="341"/>
      <c s="341"/>
      <c s="357">
        <v>60</v>
      </c>
      <c s="319"/>
      <c s="319"/>
      <c s="295"/>
      <c s="341"/>
      <c s="357"/>
      <c s="341"/>
      <c s="319"/>
      <c s="291">
        <f>C95+D95</f>
        <v>1641</v>
      </c>
      <c s="291">
        <f>L02!C610</f>
        <v>1641</v>
      </c>
      <c s="291">
        <f>T95-U95</f>
        <v>0</v>
      </c>
      <c s="295"/>
    </row>
    <row customHeight="1" ht="17.25">
      <c s="73">
        <v>20803</v>
      </c>
      <c s="55" t="s">
        <v>1413</v>
      </c>
      <c s="319">
        <v>9021</v>
      </c>
      <c s="291">
        <f>SUM(E96:S96)</f>
        <v>101</v>
      </c>
      <c s="319"/>
      <c s="341"/>
      <c s="341">
        <v>101</v>
      </c>
      <c s="357"/>
      <c s="357"/>
      <c s="341"/>
      <c s="341"/>
      <c s="357"/>
      <c s="319"/>
      <c s="319"/>
      <c s="295"/>
      <c s="341"/>
      <c s="357"/>
      <c s="341"/>
      <c s="319"/>
      <c s="291">
        <f>C96+D96</f>
        <v>9122</v>
      </c>
      <c s="291">
        <f>L02!C621</f>
        <v>9122</v>
      </c>
      <c s="291">
        <f>T96-U96</f>
        <v>0</v>
      </c>
      <c s="295"/>
    </row>
    <row customHeight="1" ht="17.25">
      <c s="73">
        <v>20804</v>
      </c>
      <c s="55" t="s">
        <v>1421</v>
      </c>
      <c s="319"/>
      <c s="291">
        <f>SUM(E97:S97)</f>
        <v>0</v>
      </c>
      <c s="319"/>
      <c s="341"/>
      <c s="341"/>
      <c s="357"/>
      <c s="357"/>
      <c s="341"/>
      <c s="341"/>
      <c s="357"/>
      <c s="319"/>
      <c s="319"/>
      <c s="295"/>
      <c s="341"/>
      <c s="357"/>
      <c s="341"/>
      <c s="319"/>
      <c s="291">
        <f>C97+D97</f>
        <v>0</v>
      </c>
      <c s="291">
        <f>L02!C629</f>
        <v>0</v>
      </c>
      <c s="291">
        <f>T97-U97</f>
        <v>0</v>
      </c>
      <c s="295"/>
    </row>
    <row customHeight="1" ht="17.25">
      <c s="73">
        <v>20805</v>
      </c>
      <c s="55" t="s">
        <v>1423</v>
      </c>
      <c s="319">
        <v>9804</v>
      </c>
      <c s="291">
        <f>SUM(E98:S98)</f>
        <v>0</v>
      </c>
      <c s="319"/>
      <c s="341"/>
      <c s="341"/>
      <c s="357"/>
      <c s="357"/>
      <c s="341"/>
      <c s="341"/>
      <c s="357"/>
      <c s="319"/>
      <c s="319"/>
      <c s="295"/>
      <c s="341"/>
      <c s="357"/>
      <c s="341"/>
      <c s="319"/>
      <c s="291">
        <f>C98+D98</f>
        <v>9804</v>
      </c>
      <c s="291">
        <f>L02!C631</f>
        <v>9804</v>
      </c>
      <c s="291">
        <f>T98-U98</f>
        <v>0</v>
      </c>
      <c s="295"/>
    </row>
    <row customHeight="1" ht="17.25">
      <c s="73">
        <v>20806</v>
      </c>
      <c s="55" t="s">
        <v>1432</v>
      </c>
      <c s="319"/>
      <c s="291">
        <f>SUM(E99:S99)</f>
        <v>0</v>
      </c>
      <c s="319"/>
      <c s="341"/>
      <c s="341"/>
      <c s="357"/>
      <c s="357"/>
      <c s="341"/>
      <c s="341"/>
      <c s="357"/>
      <c s="319"/>
      <c s="319"/>
      <c s="295"/>
      <c s="341"/>
      <c s="357"/>
      <c s="341"/>
      <c s="319"/>
      <c s="291">
        <f>C99+D99</f>
        <v>0</v>
      </c>
      <c s="291">
        <f>L02!C640</f>
        <v>0</v>
      </c>
      <c s="291">
        <f>T99-U99</f>
        <v>0</v>
      </c>
      <c s="295"/>
    </row>
    <row customHeight="1" ht="17.25">
      <c s="73">
        <v>20807</v>
      </c>
      <c s="55" t="s">
        <v>1436</v>
      </c>
      <c s="319"/>
      <c s="291">
        <f>SUM(E100:S100)</f>
        <v>2138</v>
      </c>
      <c s="319"/>
      <c s="341"/>
      <c s="341">
        <v>2138</v>
      </c>
      <c s="357"/>
      <c s="357"/>
      <c s="341"/>
      <c s="341"/>
      <c s="357"/>
      <c s="319"/>
      <c s="319"/>
      <c s="295"/>
      <c s="341"/>
      <c s="357"/>
      <c s="341"/>
      <c s="319"/>
      <c s="291">
        <f>C100+D100</f>
        <v>2138</v>
      </c>
      <c s="291">
        <f>L02!C644</f>
        <v>2134</v>
      </c>
      <c s="291">
        <f>T100-U100</f>
        <v>4</v>
      </c>
      <c s="295">
        <v>4</v>
      </c>
    </row>
    <row customHeight="1" ht="17.25">
      <c s="73">
        <v>20808</v>
      </c>
      <c s="55" t="s">
        <v>1447</v>
      </c>
      <c s="319">
        <v>1493</v>
      </c>
      <c s="291">
        <f>SUM(E101:S101)</f>
        <v>2076</v>
      </c>
      <c s="319"/>
      <c s="341"/>
      <c s="341">
        <v>2075</v>
      </c>
      <c s="357"/>
      <c s="357"/>
      <c s="341"/>
      <c s="341"/>
      <c s="357">
        <v>1</v>
      </c>
      <c s="319"/>
      <c s="319"/>
      <c s="295"/>
      <c s="341"/>
      <c s="357"/>
      <c s="341"/>
      <c s="319"/>
      <c s="291">
        <f>C101+D101</f>
        <v>3569</v>
      </c>
      <c s="291">
        <f>L02!C655</f>
        <v>3569</v>
      </c>
      <c s="291">
        <f>T101-U101</f>
        <v>0</v>
      </c>
      <c s="295"/>
    </row>
    <row customHeight="1" ht="17.25">
      <c s="73">
        <v>20809</v>
      </c>
      <c s="55" t="s">
        <v>1455</v>
      </c>
      <c s="319">
        <v>73</v>
      </c>
      <c s="291">
        <f>SUM(E102:S102)</f>
        <v>97</v>
      </c>
      <c s="319"/>
      <c s="341"/>
      <c s="341">
        <v>97</v>
      </c>
      <c s="357"/>
      <c s="357"/>
      <c s="341"/>
      <c s="341"/>
      <c s="357"/>
      <c s="319"/>
      <c s="319"/>
      <c s="295"/>
      <c s="341"/>
      <c s="357"/>
      <c s="341"/>
      <c s="319"/>
      <c s="291">
        <f>C102+D102</f>
        <v>170</v>
      </c>
      <c s="291">
        <f>L02!C663</f>
        <v>170</v>
      </c>
      <c s="291">
        <f>T102-U102</f>
        <v>0</v>
      </c>
      <c s="295"/>
    </row>
    <row customHeight="1" ht="17.25">
      <c s="73">
        <v>20810</v>
      </c>
      <c s="55" t="s">
        <v>1461</v>
      </c>
      <c s="319">
        <v>423</v>
      </c>
      <c s="291">
        <f>SUM(E103:S103)</f>
        <v>87</v>
      </c>
      <c s="319"/>
      <c s="341"/>
      <c s="341">
        <v>87</v>
      </c>
      <c s="357"/>
      <c s="357"/>
      <c s="341"/>
      <c s="341"/>
      <c s="357"/>
      <c s="319"/>
      <c s="319"/>
      <c s="295"/>
      <c s="341"/>
      <c s="357"/>
      <c s="341"/>
      <c s="319"/>
      <c s="291">
        <f>C103+D103</f>
        <v>510</v>
      </c>
      <c s="291">
        <f>L02!C669</f>
        <v>510</v>
      </c>
      <c s="291">
        <f>T103-U103</f>
        <v>0</v>
      </c>
      <c s="295"/>
    </row>
    <row customHeight="1" ht="17.25">
      <c s="73">
        <v>20811</v>
      </c>
      <c s="55" t="s">
        <v>1468</v>
      </c>
      <c s="319">
        <v>510</v>
      </c>
      <c s="291">
        <f>SUM(E104:S104)</f>
        <v>89</v>
      </c>
      <c s="319"/>
      <c s="341"/>
      <c s="341">
        <v>83</v>
      </c>
      <c s="357"/>
      <c s="357"/>
      <c s="341"/>
      <c s="341"/>
      <c s="357">
        <v>6</v>
      </c>
      <c s="319"/>
      <c s="319"/>
      <c s="295"/>
      <c s="341"/>
      <c s="357"/>
      <c s="341"/>
      <c s="319"/>
      <c s="291">
        <f>C104+D104</f>
        <v>599</v>
      </c>
      <c s="291">
        <f>L02!C676</f>
        <v>599</v>
      </c>
      <c s="291">
        <f>T104-U104</f>
        <v>0</v>
      </c>
      <c s="295"/>
    </row>
    <row customHeight="1" ht="17.25">
      <c s="73">
        <v>20815</v>
      </c>
      <c s="55" t="s">
        <v>1473</v>
      </c>
      <c s="319"/>
      <c s="291">
        <f>SUM(E105:S105)</f>
        <v>488</v>
      </c>
      <c s="319"/>
      <c s="341"/>
      <c s="341">
        <v>488</v>
      </c>
      <c s="357"/>
      <c s="357"/>
      <c s="341"/>
      <c s="341"/>
      <c s="357"/>
      <c s="319"/>
      <c s="319"/>
      <c s="295"/>
      <c s="341"/>
      <c s="357"/>
      <c s="341"/>
      <c s="319"/>
      <c s="291">
        <f>C105+D105</f>
        <v>488</v>
      </c>
      <c s="291">
        <f>L02!C684</f>
        <v>488</v>
      </c>
      <c s="291">
        <f>T105-U105</f>
        <v>0</v>
      </c>
      <c s="295"/>
    </row>
    <row customHeight="1" ht="17.25">
      <c s="73">
        <v>20816</v>
      </c>
      <c s="55" t="s">
        <v>1478</v>
      </c>
      <c s="319"/>
      <c s="291">
        <f>SUM(E106:S106)</f>
        <v>0</v>
      </c>
      <c s="319"/>
      <c s="341"/>
      <c s="341"/>
      <c s="357"/>
      <c s="357"/>
      <c s="341"/>
      <c s="341"/>
      <c s="357"/>
      <c s="319"/>
      <c s="319"/>
      <c s="295"/>
      <c s="341"/>
      <c s="357"/>
      <c s="341"/>
      <c s="319"/>
      <c s="291">
        <f>C106+D106</f>
        <v>0</v>
      </c>
      <c s="291">
        <f>L02!C689</f>
        <v>0</v>
      </c>
      <c s="291">
        <f>T106-U106</f>
        <v>0</v>
      </c>
      <c s="295"/>
    </row>
    <row customHeight="1" ht="17.25">
      <c s="73">
        <v>20819</v>
      </c>
      <c s="55" t="s">
        <v>1480</v>
      </c>
      <c s="319">
        <v>2040</v>
      </c>
      <c s="291">
        <f>SUM(E107:S107)</f>
        <v>3793</v>
      </c>
      <c s="319"/>
      <c s="341">
        <v>11</v>
      </c>
      <c s="341">
        <v>3779</v>
      </c>
      <c s="357"/>
      <c s="357"/>
      <c s="341"/>
      <c s="341"/>
      <c s="357">
        <v>3</v>
      </c>
      <c s="319"/>
      <c s="319"/>
      <c s="295"/>
      <c s="341"/>
      <c s="357"/>
      <c s="341"/>
      <c s="319"/>
      <c s="291">
        <f>C107+D107</f>
        <v>5833</v>
      </c>
      <c s="291">
        <f>L02!C694</f>
        <v>5833</v>
      </c>
      <c s="291">
        <f>T107-U107</f>
        <v>0</v>
      </c>
      <c s="295"/>
    </row>
    <row customHeight="1" ht="17.25">
      <c s="73">
        <v>20820</v>
      </c>
      <c s="55" t="s">
        <v>1483</v>
      </c>
      <c s="319"/>
      <c s="291">
        <f>SUM(E108:S108)</f>
        <v>116</v>
      </c>
      <c s="319"/>
      <c s="341"/>
      <c s="341">
        <v>116</v>
      </c>
      <c s="357"/>
      <c s="357"/>
      <c s="341"/>
      <c s="341"/>
      <c s="357"/>
      <c s="319"/>
      <c s="319"/>
      <c s="295"/>
      <c s="341"/>
      <c s="357"/>
      <c s="341"/>
      <c s="319"/>
      <c s="291">
        <f>C108+D108</f>
        <v>116</v>
      </c>
      <c s="291">
        <f>L02!C697</f>
        <v>109</v>
      </c>
      <c s="291">
        <f>T108-U108</f>
        <v>7</v>
      </c>
      <c s="295">
        <v>7</v>
      </c>
    </row>
    <row customHeight="1" ht="17.25">
      <c s="73">
        <v>20821</v>
      </c>
      <c s="55" t="s">
        <v>1486</v>
      </c>
      <c s="319">
        <v>123</v>
      </c>
      <c s="291">
        <f>SUM(E109:S109)</f>
        <v>469</v>
      </c>
      <c s="319"/>
      <c s="341"/>
      <c s="341">
        <v>469</v>
      </c>
      <c s="357"/>
      <c s="357"/>
      <c s="341"/>
      <c s="341"/>
      <c s="357"/>
      <c s="319"/>
      <c s="319"/>
      <c s="295"/>
      <c s="341"/>
      <c s="357"/>
      <c s="341"/>
      <c s="319"/>
      <c s="291">
        <f>C109+D109</f>
        <v>592</v>
      </c>
      <c s="291">
        <f>L02!C700</f>
        <v>592</v>
      </c>
      <c s="291">
        <f>T109-U109</f>
        <v>0</v>
      </c>
      <c s="295"/>
    </row>
    <row customHeight="1" ht="17.25">
      <c s="73">
        <v>20824</v>
      </c>
      <c s="55" t="s">
        <v>1489</v>
      </c>
      <c s="319"/>
      <c s="291">
        <f>SUM(E110:S110)</f>
        <v>0</v>
      </c>
      <c s="319"/>
      <c s="341"/>
      <c s="341"/>
      <c s="357"/>
      <c s="357"/>
      <c s="341"/>
      <c s="341"/>
      <c s="357"/>
      <c s="319"/>
      <c s="319"/>
      <c s="295"/>
      <c s="341"/>
      <c s="357"/>
      <c s="341"/>
      <c s="319"/>
      <c s="291">
        <f>C110+D110</f>
        <v>0</v>
      </c>
      <c s="291">
        <f>L02!C703</f>
        <v>0</v>
      </c>
      <c s="291">
        <f>T110-U110</f>
        <v>0</v>
      </c>
      <c s="295"/>
    </row>
    <row customHeight="1" ht="17.25">
      <c s="73">
        <v>20825</v>
      </c>
      <c s="55" t="s">
        <v>1492</v>
      </c>
      <c s="319">
        <v>112</v>
      </c>
      <c s="291">
        <f>SUM(E111:S111)</f>
        <v>0</v>
      </c>
      <c s="319"/>
      <c s="341"/>
      <c s="341"/>
      <c s="357"/>
      <c s="357"/>
      <c s="341"/>
      <c s="341"/>
      <c s="357"/>
      <c s="319"/>
      <c s="319"/>
      <c s="295"/>
      <c s="341"/>
      <c s="357"/>
      <c s="341"/>
      <c s="319"/>
      <c s="291">
        <f>C111+D111</f>
        <v>112</v>
      </c>
      <c s="291">
        <f>L02!C706</f>
        <v>112</v>
      </c>
      <c s="291">
        <f>T111-U111</f>
        <v>0</v>
      </c>
      <c s="295"/>
    </row>
    <row customHeight="1" ht="17.25">
      <c s="73">
        <v>20899</v>
      </c>
      <c s="55" t="s">
        <v>2249</v>
      </c>
      <c s="319">
        <v>3778</v>
      </c>
      <c s="291">
        <f>SUM(E112:S112)</f>
        <v>2</v>
      </c>
      <c s="319"/>
      <c s="341"/>
      <c s="341"/>
      <c s="357"/>
      <c s="357"/>
      <c s="341"/>
      <c s="341"/>
      <c s="357">
        <v>2</v>
      </c>
      <c s="319"/>
      <c s="319"/>
      <c s="295"/>
      <c s="341"/>
      <c s="357"/>
      <c s="341"/>
      <c s="319"/>
      <c s="291">
        <f>C112+D112</f>
        <v>3780</v>
      </c>
      <c s="291">
        <f>L02!C709</f>
        <v>3780</v>
      </c>
      <c s="291">
        <f>T112-U112</f>
        <v>0</v>
      </c>
      <c s="295"/>
    </row>
    <row customHeight="1" ht="17.25">
      <c s="73">
        <v>210</v>
      </c>
      <c s="95" t="s">
        <v>1497</v>
      </c>
      <c s="291">
        <f>SUM(C114:C122)</f>
        <v>19047</v>
      </c>
      <c s="291">
        <f>SUM(D114:D122)</f>
        <v>6546</v>
      </c>
      <c s="291">
        <f>SUM(E114:E122)</f>
        <v>0</v>
      </c>
      <c s="340">
        <f>SUM(F114:F122)</f>
        <v>0</v>
      </c>
      <c s="340">
        <f>SUM(G114:G122)</f>
        <v>5399</v>
      </c>
      <c s="340">
        <f>SUM(H114:H122)</f>
        <v>0</v>
      </c>
      <c s="340">
        <f>SUM(I114:I122)</f>
        <v>0</v>
      </c>
      <c s="340">
        <f>SUM(J114:J122)</f>
        <v>0</v>
      </c>
      <c s="340">
        <f>SUM(K114:K122)</f>
        <v>0</v>
      </c>
      <c s="340">
        <f>SUM(L114:L122)</f>
        <v>110</v>
      </c>
      <c s="291">
        <f>SUM(M114:M122)</f>
        <v>1037</v>
      </c>
      <c s="291">
        <f>SUM(N114:N122)</f>
        <v>0</v>
      </c>
      <c s="291">
        <f>SUM(O114:O122)</f>
        <v>0</v>
      </c>
      <c s="340">
        <f>SUM(P114:P122)</f>
        <v>0</v>
      </c>
      <c s="340">
        <f>SUM(Q114:Q122)</f>
        <v>0</v>
      </c>
      <c s="340">
        <f>SUM(R114:R122)</f>
        <v>0</v>
      </c>
      <c s="291">
        <f>SUM(S114:S122)</f>
        <v>0</v>
      </c>
      <c s="291">
        <f>SUM(T114:T122)</f>
        <v>25593</v>
      </c>
      <c s="291">
        <f>SUM(U114:U122)</f>
        <v>25593</v>
      </c>
      <c s="291">
        <f>SUM(V114:V122)</f>
        <v>0</v>
      </c>
      <c s="291">
        <f>SUM(W114:W122)</f>
        <v>0</v>
      </c>
    </row>
    <row customHeight="1" ht="17.25">
      <c s="73">
        <v>21001</v>
      </c>
      <c s="55" t="s">
        <v>1498</v>
      </c>
      <c s="319">
        <v>1211</v>
      </c>
      <c s="291">
        <f>SUM(E114:S114)</f>
        <v>-705</v>
      </c>
      <c s="319"/>
      <c s="341"/>
      <c s="341"/>
      <c s="357"/>
      <c s="357"/>
      <c s="341"/>
      <c s="341"/>
      <c s="357">
        <v>10</v>
      </c>
      <c s="319">
        <v>-715</v>
      </c>
      <c s="319"/>
      <c s="295"/>
      <c s="341"/>
      <c s="357"/>
      <c s="341"/>
      <c s="319"/>
      <c s="291">
        <f>C114+D114</f>
        <v>506</v>
      </c>
      <c s="291">
        <f>L02!C712</f>
        <v>506</v>
      </c>
      <c s="291">
        <f>T114-U114</f>
        <v>0</v>
      </c>
      <c s="295"/>
    </row>
    <row customHeight="1" ht="17.25">
      <c s="73">
        <v>21002</v>
      </c>
      <c s="55" t="s">
        <v>1500</v>
      </c>
      <c s="319">
        <v>300</v>
      </c>
      <c s="291">
        <f>SUM(E115:S115)</f>
        <v>307</v>
      </c>
      <c s="319"/>
      <c s="341"/>
      <c s="341">
        <v>407</v>
      </c>
      <c s="357"/>
      <c s="357"/>
      <c s="341"/>
      <c s="341"/>
      <c s="357"/>
      <c s="319">
        <v>-100</v>
      </c>
      <c s="319"/>
      <c s="295"/>
      <c s="341"/>
      <c s="357"/>
      <c s="341"/>
      <c s="319"/>
      <c s="291">
        <f>C115+D115</f>
        <v>607</v>
      </c>
      <c s="291">
        <f>L02!C717</f>
        <v>607</v>
      </c>
      <c s="291">
        <f>T115-U115</f>
        <v>0</v>
      </c>
      <c s="295"/>
    </row>
    <row customHeight="1" ht="17.25">
      <c s="73">
        <v>21003</v>
      </c>
      <c s="55" t="s">
        <v>1513</v>
      </c>
      <c s="319">
        <v>1335</v>
      </c>
      <c s="291">
        <f>SUM(E116:S116)</f>
        <v>560</v>
      </c>
      <c s="319"/>
      <c s="341"/>
      <c s="341">
        <v>1766</v>
      </c>
      <c s="357"/>
      <c s="357"/>
      <c s="341"/>
      <c s="341"/>
      <c s="357"/>
      <c s="319">
        <v>-1206</v>
      </c>
      <c s="319"/>
      <c s="295"/>
      <c s="341"/>
      <c s="357"/>
      <c s="341"/>
      <c s="319"/>
      <c s="291">
        <f>C116+D116</f>
        <v>1895</v>
      </c>
      <c s="291">
        <f>L02!C730</f>
        <v>1895</v>
      </c>
      <c s="291">
        <f>T116-U116</f>
        <v>0</v>
      </c>
      <c s="295"/>
    </row>
    <row customHeight="1" ht="17.25">
      <c s="73">
        <v>21004</v>
      </c>
      <c s="55" t="s">
        <v>1517</v>
      </c>
      <c s="319">
        <v>2216</v>
      </c>
      <c s="291">
        <f>SUM(E117:S117)</f>
        <v>1836</v>
      </c>
      <c s="319"/>
      <c s="341"/>
      <c s="341">
        <v>1734</v>
      </c>
      <c s="357"/>
      <c s="357"/>
      <c s="341"/>
      <c s="341"/>
      <c s="357">
        <v>76</v>
      </c>
      <c s="319">
        <v>26</v>
      </c>
      <c s="319"/>
      <c s="295"/>
      <c s="341"/>
      <c s="357"/>
      <c s="341"/>
      <c s="319"/>
      <c s="291">
        <f>C117+D117</f>
        <v>4052</v>
      </c>
      <c s="291">
        <f>L02!C734</f>
        <v>4052</v>
      </c>
      <c s="291">
        <f>T117-U117</f>
        <v>0</v>
      </c>
      <c s="295"/>
    </row>
    <row customHeight="1" ht="17.25">
      <c s="73">
        <v>21005</v>
      </c>
      <c s="55" t="s">
        <v>1529</v>
      </c>
      <c s="319">
        <v>12737</v>
      </c>
      <c s="291">
        <f>SUM(E118:S118)</f>
        <v>2596</v>
      </c>
      <c s="319"/>
      <c s="341"/>
      <c s="341">
        <v>420</v>
      </c>
      <c s="357"/>
      <c s="357"/>
      <c s="341"/>
      <c s="341"/>
      <c s="357">
        <v>5</v>
      </c>
      <c s="319">
        <v>2171</v>
      </c>
      <c s="319"/>
      <c s="295"/>
      <c s="341"/>
      <c s="357"/>
      <c s="341"/>
      <c s="319"/>
      <c s="291">
        <f>C118+D118</f>
        <v>15333</v>
      </c>
      <c s="291">
        <f>L02!C746</f>
        <v>15333</v>
      </c>
      <c s="291">
        <f>T118-U118</f>
        <v>0</v>
      </c>
      <c s="295"/>
    </row>
    <row customHeight="1" ht="17.25">
      <c s="73">
        <v>21006</v>
      </c>
      <c s="55" t="s">
        <v>1539</v>
      </c>
      <c s="319">
        <v>30</v>
      </c>
      <c s="291">
        <f>SUM(E119:S119)</f>
        <v>10</v>
      </c>
      <c s="319"/>
      <c s="341"/>
      <c s="341">
        <v>35</v>
      </c>
      <c s="357"/>
      <c s="357"/>
      <c s="341"/>
      <c s="341"/>
      <c s="357">
        <v>5</v>
      </c>
      <c s="319">
        <v>-30</v>
      </c>
      <c s="319"/>
      <c s="295"/>
      <c s="341"/>
      <c s="357"/>
      <c s="341"/>
      <c s="319"/>
      <c s="291">
        <f>C119+D119</f>
        <v>40</v>
      </c>
      <c s="291">
        <f>L02!C756</f>
        <v>40</v>
      </c>
      <c s="291">
        <f>T119-U119</f>
        <v>0</v>
      </c>
      <c s="295"/>
    </row>
    <row customHeight="1" ht="17.25">
      <c s="73">
        <v>21007</v>
      </c>
      <c s="55" t="s">
        <v>1542</v>
      </c>
      <c s="319">
        <v>1150</v>
      </c>
      <c s="291">
        <f>SUM(E120:S120)</f>
        <v>1646</v>
      </c>
      <c s="319"/>
      <c s="341"/>
      <c s="341">
        <v>965</v>
      </c>
      <c s="357"/>
      <c s="357"/>
      <c s="341"/>
      <c s="341"/>
      <c s="357">
        <v>5</v>
      </c>
      <c s="319">
        <v>676</v>
      </c>
      <c s="319"/>
      <c s="295"/>
      <c s="341"/>
      <c s="357"/>
      <c s="341"/>
      <c s="319"/>
      <c s="291">
        <f>C120+D120</f>
        <v>2796</v>
      </c>
      <c s="291">
        <f>L02!C759</f>
        <v>2796</v>
      </c>
      <c s="291">
        <f>T120-U120</f>
        <v>0</v>
      </c>
      <c s="295"/>
    </row>
    <row customHeight="1" ht="17.25">
      <c s="73">
        <v>21010</v>
      </c>
      <c s="55" t="s">
        <v>1546</v>
      </c>
      <c s="319">
        <v>68</v>
      </c>
      <c s="291">
        <f>SUM(E121:S121)</f>
        <v>192</v>
      </c>
      <c s="319"/>
      <c s="341"/>
      <c s="341">
        <v>41</v>
      </c>
      <c s="357"/>
      <c s="357"/>
      <c s="341"/>
      <c s="341"/>
      <c s="357">
        <v>9</v>
      </c>
      <c s="319">
        <v>142</v>
      </c>
      <c s="319"/>
      <c s="295"/>
      <c s="341"/>
      <c s="357"/>
      <c s="341"/>
      <c s="319"/>
      <c s="291">
        <f>C121+D121</f>
        <v>260</v>
      </c>
      <c s="291">
        <f>L02!C763</f>
        <v>260</v>
      </c>
      <c s="291">
        <f>T121-U121</f>
        <v>0</v>
      </c>
      <c s="295"/>
    </row>
    <row customHeight="1" ht="17.25">
      <c s="73">
        <v>21099</v>
      </c>
      <c s="55" t="s">
        <v>2250</v>
      </c>
      <c s="319"/>
      <c s="291">
        <f>SUM(E122:S122)</f>
        <v>104</v>
      </c>
      <c s="319"/>
      <c s="341"/>
      <c s="341">
        <v>31</v>
      </c>
      <c s="357"/>
      <c s="357"/>
      <c s="341"/>
      <c s="341"/>
      <c s="357"/>
      <c s="319">
        <v>73</v>
      </c>
      <c s="319"/>
      <c s="295"/>
      <c s="341"/>
      <c s="357"/>
      <c s="341"/>
      <c s="319"/>
      <c s="291">
        <f>C122+D122</f>
        <v>104</v>
      </c>
      <c s="291">
        <f>L02!C773</f>
        <v>104</v>
      </c>
      <c s="291">
        <f>T122-U122</f>
        <v>0</v>
      </c>
      <c s="295"/>
    </row>
    <row customHeight="1" ht="17.25">
      <c s="73">
        <v>211</v>
      </c>
      <c s="95" t="s">
        <v>1554</v>
      </c>
      <c s="291">
        <f>SUM(C124:C126,C128:C139)</f>
        <v>1543</v>
      </c>
      <c s="291">
        <f>SUM(D124:D126,D128:D139)</f>
        <v>3913</v>
      </c>
      <c s="291">
        <f>SUM(E124:E126,E128:E139)</f>
        <v>0</v>
      </c>
      <c s="340">
        <f>SUM(F124:F126,F128:F139)</f>
        <v>0</v>
      </c>
      <c s="340">
        <f>SUM(G124:G126,G128:G139)</f>
        <v>2677</v>
      </c>
      <c s="340">
        <f>SUM(H124:H126,H128:H139)</f>
        <v>0</v>
      </c>
      <c s="340">
        <f>SUM(I124:I126,I128:I139)</f>
        <v>0</v>
      </c>
      <c s="340">
        <f>SUM(J124:J126,J128:J139)</f>
        <v>0</v>
      </c>
      <c s="340">
        <f>SUM(K124:K126,K128:K139)</f>
        <v>0</v>
      </c>
      <c s="340">
        <f>SUM(L124:L126,L128:L139)</f>
        <v>119</v>
      </c>
      <c s="291">
        <f>SUM(M124:M126,M128:M139)</f>
        <v>1117</v>
      </c>
      <c s="291">
        <f>SUM(N124:N126,N128:N139)</f>
        <v>0</v>
      </c>
      <c s="291">
        <f>SUM(O124:O126,O128:O139)</f>
        <v>0</v>
      </c>
      <c s="340">
        <f>SUM(P124:P126,P128:P139)</f>
        <v>0</v>
      </c>
      <c s="340">
        <f>SUM(Q124:Q126,Q128:Q139)</f>
        <v>0</v>
      </c>
      <c s="340">
        <f>SUM(R124:R126,R128:R139)</f>
        <v>0</v>
      </c>
      <c s="291">
        <f>SUM(S124:S126,S128:S139)</f>
        <v>0</v>
      </c>
      <c s="291">
        <f>SUM(T124:T126,T128:T139)</f>
        <v>5456</v>
      </c>
      <c s="291">
        <f>SUM(U124:U126,U128:U139)</f>
        <v>5456</v>
      </c>
      <c s="291">
        <f>SUM(V124:V126,V128:V139)</f>
        <v>0</v>
      </c>
      <c s="291">
        <f>SUM(W124:W126,W128:W139)</f>
        <v>0</v>
      </c>
    </row>
    <row customHeight="1" ht="17.25">
      <c s="73">
        <v>21101</v>
      </c>
      <c s="55" t="s">
        <v>1555</v>
      </c>
      <c s="319">
        <v>643</v>
      </c>
      <c s="291">
        <f>SUM(E124:S124)</f>
        <v>1002</v>
      </c>
      <c s="319"/>
      <c s="341"/>
      <c s="341"/>
      <c s="357"/>
      <c s="357"/>
      <c s="341"/>
      <c s="341"/>
      <c s="357">
        <v>84</v>
      </c>
      <c s="319">
        <v>918</v>
      </c>
      <c s="319"/>
      <c s="295"/>
      <c s="341"/>
      <c s="357"/>
      <c s="341"/>
      <c s="319"/>
      <c s="291">
        <f>C124+D124</f>
        <v>1645</v>
      </c>
      <c s="291">
        <f>L02!C776</f>
        <v>1645</v>
      </c>
      <c s="291">
        <f>T124-U124</f>
        <v>0</v>
      </c>
      <c s="295"/>
    </row>
    <row customHeight="1" ht="17.25">
      <c s="73">
        <v>21102</v>
      </c>
      <c s="55" t="s">
        <v>1561</v>
      </c>
      <c s="319">
        <v>50</v>
      </c>
      <c s="291">
        <f>SUM(E125:S125)</f>
        <v>229</v>
      </c>
      <c s="319"/>
      <c s="341"/>
      <c s="341"/>
      <c s="357"/>
      <c s="357"/>
      <c s="341"/>
      <c s="341"/>
      <c s="357"/>
      <c s="319">
        <v>229</v>
      </c>
      <c s="319"/>
      <c s="295"/>
      <c s="341"/>
      <c s="357"/>
      <c s="341"/>
      <c s="319"/>
      <c s="291">
        <f>C125+D125</f>
        <v>279</v>
      </c>
      <c s="291">
        <f>L02!C785</f>
        <v>279</v>
      </c>
      <c s="291">
        <f>T125-U125</f>
        <v>0</v>
      </c>
      <c s="295"/>
    </row>
    <row customHeight="1" ht="17.25">
      <c s="73">
        <v>21103</v>
      </c>
      <c s="55" t="s">
        <v>1565</v>
      </c>
      <c s="319"/>
      <c s="291">
        <f>SUM(E126:S126)</f>
        <v>638</v>
      </c>
      <c s="319"/>
      <c s="341"/>
      <c s="341">
        <v>266</v>
      </c>
      <c s="357"/>
      <c s="357"/>
      <c s="341"/>
      <c s="341"/>
      <c s="357">
        <v>25</v>
      </c>
      <c s="319">
        <v>347</v>
      </c>
      <c s="319"/>
      <c s="295"/>
      <c s="341"/>
      <c s="357"/>
      <c s="341"/>
      <c s="319"/>
      <c s="291">
        <f>C126+D126</f>
        <v>638</v>
      </c>
      <c s="291">
        <f>L02!C789</f>
        <v>638</v>
      </c>
      <c s="291">
        <f>T126-U126</f>
        <v>0</v>
      </c>
      <c s="295"/>
    </row>
    <row customHeight="1" ht="17.25">
      <c s="73">
        <v>2110307</v>
      </c>
      <c s="55" t="s">
        <v>2251</v>
      </c>
      <c s="319"/>
      <c s="291">
        <f>SUM(E127:S127)</f>
        <v>0</v>
      </c>
      <c s="319"/>
      <c s="341"/>
      <c s="341"/>
      <c s="357"/>
      <c s="357"/>
      <c s="341"/>
      <c s="341"/>
      <c s="357"/>
      <c s="319"/>
      <c s="319"/>
      <c s="295"/>
      <c s="341"/>
      <c s="357"/>
      <c s="341"/>
      <c s="319"/>
      <c s="291">
        <f>C127+D127</f>
        <v>0</v>
      </c>
      <c s="291">
        <f>L02!C796</f>
        <v>0</v>
      </c>
      <c s="291">
        <f>T127-U127</f>
        <v>0</v>
      </c>
      <c s="295"/>
    </row>
    <row customHeight="1" ht="17.25">
      <c s="73">
        <v>21104</v>
      </c>
      <c s="55" t="s">
        <v>1574</v>
      </c>
      <c s="319"/>
      <c s="291">
        <f>SUM(E128:S128)</f>
        <v>580</v>
      </c>
      <c s="319"/>
      <c s="341"/>
      <c s="341">
        <v>580</v>
      </c>
      <c s="357"/>
      <c s="357"/>
      <c s="341"/>
      <c s="341"/>
      <c s="357"/>
      <c s="319"/>
      <c s="319"/>
      <c s="295"/>
      <c s="341"/>
      <c s="357"/>
      <c s="341"/>
      <c s="319"/>
      <c s="291">
        <f>C128+D128</f>
        <v>580</v>
      </c>
      <c s="291">
        <f>L02!C798</f>
        <v>580</v>
      </c>
      <c s="291">
        <f>T128-U128</f>
        <v>0</v>
      </c>
      <c s="295"/>
    </row>
    <row customHeight="1" ht="17.25">
      <c s="73">
        <v>21105</v>
      </c>
      <c s="55" t="s">
        <v>1580</v>
      </c>
      <c s="319"/>
      <c s="291">
        <f>SUM(E129:S129)</f>
        <v>759</v>
      </c>
      <c s="319"/>
      <c s="341"/>
      <c s="341">
        <v>759</v>
      </c>
      <c s="357"/>
      <c s="357"/>
      <c s="341"/>
      <c s="341"/>
      <c s="357"/>
      <c s="319"/>
      <c s="319"/>
      <c s="295"/>
      <c s="341"/>
      <c s="357"/>
      <c s="341"/>
      <c s="319"/>
      <c s="291">
        <f>C129+D129</f>
        <v>759</v>
      </c>
      <c s="291">
        <f>L02!C804</f>
        <v>759</v>
      </c>
      <c s="291">
        <f>T129-U129</f>
        <v>0</v>
      </c>
      <c s="295"/>
    </row>
    <row customHeight="1" ht="17.25">
      <c s="73">
        <v>21106</v>
      </c>
      <c s="55" t="s">
        <v>1586</v>
      </c>
      <c s="319">
        <v>850</v>
      </c>
      <c s="291">
        <f>SUM(E130:S130)</f>
        <v>194</v>
      </c>
      <c s="319"/>
      <c s="341"/>
      <c s="341">
        <v>1014</v>
      </c>
      <c s="357"/>
      <c s="357"/>
      <c s="341"/>
      <c s="341"/>
      <c s="357"/>
      <c s="319">
        <v>-820</v>
      </c>
      <c s="319"/>
      <c s="295"/>
      <c s="341"/>
      <c s="357"/>
      <c s="341"/>
      <c s="319"/>
      <c s="291">
        <f>C130+D130</f>
        <v>1044</v>
      </c>
      <c s="291">
        <f>L02!C810</f>
        <v>1044</v>
      </c>
      <c s="291">
        <f>T130-U130</f>
        <v>0</v>
      </c>
      <c s="295"/>
    </row>
    <row customHeight="1" ht="17.25">
      <c s="73">
        <v>21107</v>
      </c>
      <c s="55" t="s">
        <v>1592</v>
      </c>
      <c s="319"/>
      <c s="291">
        <f>SUM(E131:S131)</f>
        <v>0</v>
      </c>
      <c s="319"/>
      <c s="341"/>
      <c s="341"/>
      <c s="357"/>
      <c s="357"/>
      <c s="341"/>
      <c s="341"/>
      <c s="357"/>
      <c s="319"/>
      <c s="319"/>
      <c s="295"/>
      <c s="341"/>
      <c s="357"/>
      <c s="341"/>
      <c s="319"/>
      <c s="291">
        <f>C131+D131</f>
        <v>0</v>
      </c>
      <c s="291">
        <f>L02!C816</f>
        <v>0</v>
      </c>
      <c s="291">
        <f>T131-U131</f>
        <v>0</v>
      </c>
      <c s="295"/>
    </row>
    <row customHeight="1" ht="17.25">
      <c s="73">
        <v>21108</v>
      </c>
      <c s="55" t="s">
        <v>1595</v>
      </c>
      <c s="319"/>
      <c s="291">
        <f>SUM(E132:S132)</f>
        <v>0</v>
      </c>
      <c s="319"/>
      <c s="341"/>
      <c s="341"/>
      <c s="357"/>
      <c s="357"/>
      <c s="341"/>
      <c s="341"/>
      <c s="357"/>
      <c s="319"/>
      <c s="319"/>
      <c s="295"/>
      <c s="341"/>
      <c s="357"/>
      <c s="341"/>
      <c s="319"/>
      <c s="291">
        <f>C132+D132</f>
        <v>0</v>
      </c>
      <c s="291">
        <f>L02!C819</f>
        <v>0</v>
      </c>
      <c s="291">
        <f>T132-U132</f>
        <v>0</v>
      </c>
      <c s="295"/>
    </row>
    <row customHeight="1" ht="17.25">
      <c s="73">
        <v>21109</v>
      </c>
      <c s="55" t="s">
        <v>2252</v>
      </c>
      <c s="319"/>
      <c s="291">
        <f>SUM(E133:S133)</f>
        <v>0</v>
      </c>
      <c s="319"/>
      <c s="341"/>
      <c s="341"/>
      <c s="357"/>
      <c s="357"/>
      <c s="341"/>
      <c s="341"/>
      <c s="357"/>
      <c s="319"/>
      <c s="319"/>
      <c s="295"/>
      <c s="341"/>
      <c s="357"/>
      <c s="341"/>
      <c s="319"/>
      <c s="291">
        <f>C133+D133</f>
        <v>0</v>
      </c>
      <c s="291">
        <f>L02!C822</f>
        <v>0</v>
      </c>
      <c s="291">
        <f>T133-U133</f>
        <v>0</v>
      </c>
      <c s="295"/>
    </row>
    <row customHeight="1" ht="17.25">
      <c s="73">
        <v>21110</v>
      </c>
      <c s="55" t="s">
        <v>2253</v>
      </c>
      <c s="319"/>
      <c s="291">
        <f>SUM(E134:S134)</f>
        <v>397</v>
      </c>
      <c s="319"/>
      <c s="341"/>
      <c s="341">
        <v>18</v>
      </c>
      <c s="357"/>
      <c s="357"/>
      <c s="341"/>
      <c s="341"/>
      <c s="357"/>
      <c s="319">
        <v>379</v>
      </c>
      <c s="319"/>
      <c s="295"/>
      <c s="341"/>
      <c s="357"/>
      <c s="341"/>
      <c s="319"/>
      <c s="291">
        <f>C134+D134</f>
        <v>397</v>
      </c>
      <c s="291">
        <f>L02!C824</f>
        <v>397</v>
      </c>
      <c s="291">
        <f>T134-U134</f>
        <v>0</v>
      </c>
      <c s="295"/>
    </row>
    <row customHeight="1" ht="17.25">
      <c s="73">
        <v>21111</v>
      </c>
      <c s="55" t="s">
        <v>1602</v>
      </c>
      <c s="319"/>
      <c s="291">
        <f>SUM(E135:S135)</f>
        <v>54</v>
      </c>
      <c s="319"/>
      <c s="341"/>
      <c s="341">
        <v>20</v>
      </c>
      <c s="357"/>
      <c s="357"/>
      <c s="341"/>
      <c s="341"/>
      <c s="357">
        <v>10</v>
      </c>
      <c s="319">
        <v>24</v>
      </c>
      <c s="319"/>
      <c s="295"/>
      <c s="341"/>
      <c s="357"/>
      <c s="341"/>
      <c s="319"/>
      <c s="291">
        <f>C135+D135</f>
        <v>54</v>
      </c>
      <c s="291">
        <f>L02!C826</f>
        <v>54</v>
      </c>
      <c s="291">
        <f>T135-U135</f>
        <v>0</v>
      </c>
      <c s="295"/>
    </row>
    <row customHeight="1" ht="17.25">
      <c s="73">
        <v>21112</v>
      </c>
      <c s="55" t="s">
        <v>2254</v>
      </c>
      <c s="319"/>
      <c s="291">
        <f>SUM(E136:S136)</f>
        <v>0</v>
      </c>
      <c s="319"/>
      <c s="341"/>
      <c s="341"/>
      <c s="357"/>
      <c s="357"/>
      <c s="341"/>
      <c s="341"/>
      <c s="357"/>
      <c s="319"/>
      <c s="319"/>
      <c s="295"/>
      <c s="341"/>
      <c s="357"/>
      <c s="341"/>
      <c s="319"/>
      <c s="291">
        <f>C136+D136</f>
        <v>0</v>
      </c>
      <c s="291">
        <f>L02!C832</f>
        <v>0</v>
      </c>
      <c s="291">
        <f>T136-U136</f>
        <v>0</v>
      </c>
      <c s="295"/>
    </row>
    <row customHeight="1" ht="17.25">
      <c s="73">
        <v>21113</v>
      </c>
      <c s="55" t="s">
        <v>2255</v>
      </c>
      <c s="319"/>
      <c s="291">
        <f>SUM(E137:S137)</f>
        <v>0</v>
      </c>
      <c s="319"/>
      <c s="341"/>
      <c s="341"/>
      <c s="357"/>
      <c s="357"/>
      <c s="341"/>
      <c s="341"/>
      <c s="357"/>
      <c s="319"/>
      <c s="319"/>
      <c s="295"/>
      <c s="341"/>
      <c s="357"/>
      <c s="341"/>
      <c s="319"/>
      <c s="291">
        <f>C137+D137</f>
        <v>0</v>
      </c>
      <c s="291">
        <f>L02!C834</f>
        <v>0</v>
      </c>
      <c s="291">
        <f>T137-U137</f>
        <v>0</v>
      </c>
      <c s="295"/>
    </row>
    <row customHeight="1" ht="17.25">
      <c s="73">
        <v>21114</v>
      </c>
      <c s="55" t="s">
        <v>1612</v>
      </c>
      <c s="319"/>
      <c s="291">
        <f>SUM(E138:S138)</f>
        <v>0</v>
      </c>
      <c s="319"/>
      <c s="341"/>
      <c s="341"/>
      <c s="357"/>
      <c s="357"/>
      <c s="341"/>
      <c s="341"/>
      <c s="357"/>
      <c s="319"/>
      <c s="319"/>
      <c s="295"/>
      <c s="341"/>
      <c s="357"/>
      <c s="341"/>
      <c s="319"/>
      <c s="291">
        <f>C138+D138</f>
        <v>0</v>
      </c>
      <c s="291">
        <f>L02!C836</f>
        <v>0</v>
      </c>
      <c s="291">
        <f>T138-U138</f>
        <v>0</v>
      </c>
      <c s="295"/>
    </row>
    <row customHeight="1" ht="17.25">
      <c s="73">
        <v>21199</v>
      </c>
      <c s="55" t="s">
        <v>2256</v>
      </c>
      <c s="319"/>
      <c s="291">
        <f>SUM(E139:S139)</f>
        <v>60</v>
      </c>
      <c s="319"/>
      <c s="341"/>
      <c s="341">
        <v>20</v>
      </c>
      <c s="357"/>
      <c s="357"/>
      <c s="341"/>
      <c s="341"/>
      <c s="357"/>
      <c s="319">
        <v>40</v>
      </c>
      <c s="319"/>
      <c s="295"/>
      <c s="341"/>
      <c s="357"/>
      <c s="341"/>
      <c s="319"/>
      <c s="291">
        <f>C139+D139</f>
        <v>60</v>
      </c>
      <c s="291">
        <f>L02!C851</f>
        <v>60</v>
      </c>
      <c s="291">
        <f>T139-U139</f>
        <v>0</v>
      </c>
      <c s="295"/>
    </row>
    <row customHeight="1" ht="17.25">
      <c s="73">
        <v>212</v>
      </c>
      <c s="95" t="s">
        <v>1624</v>
      </c>
      <c s="291">
        <f>SUM(C141:C146)</f>
        <v>3285</v>
      </c>
      <c s="291">
        <f>SUM(D141:D146)</f>
        <v>1527</v>
      </c>
      <c s="291">
        <f>SUM(E141:E146)</f>
        <v>0</v>
      </c>
      <c s="340">
        <f>SUM(F141:F146)</f>
        <v>0</v>
      </c>
      <c s="340">
        <f>SUM(G141:G146)</f>
        <v>1120</v>
      </c>
      <c s="340">
        <f>SUM(H141:H146)</f>
        <v>0</v>
      </c>
      <c s="340">
        <f>SUM(I141:I146)</f>
        <v>0</v>
      </c>
      <c s="340">
        <f>SUM(J141:J146)</f>
        <v>0</v>
      </c>
      <c s="340">
        <f>SUM(K141:K146)</f>
        <v>0</v>
      </c>
      <c s="340">
        <f>SUM(L141:L146)</f>
        <v>289</v>
      </c>
      <c s="291">
        <f>SUM(M141:M146)</f>
        <v>118</v>
      </c>
      <c s="291">
        <f>SUM(N141:N146)</f>
        <v>0</v>
      </c>
      <c s="291">
        <f>SUM(O141:O146)</f>
        <v>0</v>
      </c>
      <c s="340">
        <f>SUM(P141:P146)</f>
        <v>0</v>
      </c>
      <c s="340">
        <f>SUM(Q141:Q146)</f>
        <v>0</v>
      </c>
      <c s="340">
        <f>SUM(R141:R146)</f>
        <v>0</v>
      </c>
      <c s="291">
        <f>SUM(S141:S146)</f>
        <v>0</v>
      </c>
      <c s="291">
        <f>SUM(T141:T146)</f>
        <v>4812</v>
      </c>
      <c s="291">
        <f>SUM(U141:U146)</f>
        <v>4812</v>
      </c>
      <c s="291">
        <f>SUM(V141:V146)</f>
        <v>0</v>
      </c>
      <c s="291">
        <f>SUM(W141:W146)</f>
        <v>0</v>
      </c>
    </row>
    <row customHeight="1" ht="17.25">
      <c s="73">
        <v>21201</v>
      </c>
      <c s="55" t="s">
        <v>1625</v>
      </c>
      <c s="319">
        <v>1363</v>
      </c>
      <c s="291">
        <f>SUM(E141:S141)</f>
        <v>602</v>
      </c>
      <c s="319"/>
      <c s="341"/>
      <c s="341"/>
      <c s="357"/>
      <c s="357"/>
      <c s="341"/>
      <c s="341"/>
      <c s="357">
        <v>104</v>
      </c>
      <c s="319">
        <v>498</v>
      </c>
      <c s="319"/>
      <c s="295"/>
      <c s="341"/>
      <c s="357"/>
      <c s="341"/>
      <c s="319"/>
      <c s="291">
        <f>C141+D141</f>
        <v>1965</v>
      </c>
      <c s="291">
        <f>L02!C854</f>
        <v>1965</v>
      </c>
      <c s="291">
        <f>T141-U141</f>
        <v>0</v>
      </c>
      <c s="295"/>
    </row>
    <row customHeight="1" ht="17.25">
      <c s="73">
        <v>21202</v>
      </c>
      <c s="55" t="s">
        <v>2257</v>
      </c>
      <c s="319">
        <v>147</v>
      </c>
      <c s="291">
        <f>SUM(E142:S142)</f>
        <v>314</v>
      </c>
      <c s="319"/>
      <c s="341"/>
      <c s="341">
        <v>170</v>
      </c>
      <c s="357"/>
      <c s="357"/>
      <c s="341"/>
      <c s="341"/>
      <c s="357"/>
      <c s="319">
        <v>144</v>
      </c>
      <c s="319"/>
      <c s="295"/>
      <c s="341"/>
      <c s="357"/>
      <c s="341"/>
      <c s="319"/>
      <c s="291">
        <f>C142+D142</f>
        <v>461</v>
      </c>
      <c s="291">
        <f>L02!C866</f>
        <v>461</v>
      </c>
      <c s="291">
        <f>T142-U142</f>
        <v>0</v>
      </c>
      <c s="295"/>
    </row>
    <row customHeight="1" ht="17.25">
      <c s="73">
        <v>21203</v>
      </c>
      <c s="55" t="s">
        <v>1636</v>
      </c>
      <c s="319">
        <v>1200</v>
      </c>
      <c s="291">
        <f>SUM(E143:S143)</f>
        <v>295</v>
      </c>
      <c s="319"/>
      <c s="341"/>
      <c s="341">
        <v>850</v>
      </c>
      <c s="357"/>
      <c s="357"/>
      <c s="341"/>
      <c s="341"/>
      <c s="357">
        <v>95</v>
      </c>
      <c s="319">
        <v>-650</v>
      </c>
      <c s="319"/>
      <c s="295"/>
      <c s="341"/>
      <c s="357"/>
      <c s="341"/>
      <c s="319"/>
      <c s="291">
        <f>C143+D143</f>
        <v>1495</v>
      </c>
      <c s="291">
        <f>L02!C868</f>
        <v>1495</v>
      </c>
      <c s="291">
        <f>T143-U143</f>
        <v>0</v>
      </c>
      <c s="295"/>
    </row>
    <row customHeight="1" ht="17.25">
      <c s="73">
        <v>21205</v>
      </c>
      <c s="55" t="s">
        <v>2258</v>
      </c>
      <c s="319">
        <v>575</v>
      </c>
      <c s="291">
        <f>SUM(E144:S144)</f>
        <v>216</v>
      </c>
      <c s="319"/>
      <c s="341"/>
      <c s="341"/>
      <c s="357"/>
      <c s="357"/>
      <c s="341"/>
      <c s="341"/>
      <c s="357">
        <v>90</v>
      </c>
      <c s="319">
        <v>126</v>
      </c>
      <c s="319"/>
      <c s="295"/>
      <c s="341"/>
      <c s="357"/>
      <c s="341"/>
      <c s="319"/>
      <c s="291">
        <f>C144+D144</f>
        <v>791</v>
      </c>
      <c s="291">
        <f>L02!C871</f>
        <v>791</v>
      </c>
      <c s="291">
        <f>T144-U144</f>
        <v>0</v>
      </c>
      <c s="295"/>
    </row>
    <row customHeight="1" ht="17.25">
      <c s="73">
        <v>21206</v>
      </c>
      <c s="55" t="s">
        <v>2259</v>
      </c>
      <c s="319"/>
      <c s="291">
        <f>SUM(E145:S145)</f>
        <v>0</v>
      </c>
      <c s="319"/>
      <c s="341"/>
      <c s="341"/>
      <c s="357"/>
      <c s="357"/>
      <c s="341"/>
      <c s="341"/>
      <c s="357"/>
      <c s="319"/>
      <c s="319"/>
      <c s="295"/>
      <c s="341"/>
      <c s="357"/>
      <c s="341"/>
      <c s="319"/>
      <c s="291">
        <f>C145+D145</f>
        <v>0</v>
      </c>
      <c s="291">
        <f>L02!C873</f>
        <v>0</v>
      </c>
      <c s="291">
        <f>T145-U145</f>
        <v>0</v>
      </c>
      <c s="295"/>
    </row>
    <row customHeight="1" ht="17.25">
      <c s="73">
        <v>21299</v>
      </c>
      <c s="55" t="s">
        <v>2260</v>
      </c>
      <c s="319"/>
      <c s="291">
        <f>SUM(E146:S146)</f>
        <v>100</v>
      </c>
      <c s="319"/>
      <c s="341"/>
      <c s="341">
        <v>100</v>
      </c>
      <c s="357"/>
      <c s="357"/>
      <c s="341"/>
      <c s="341"/>
      <c s="357"/>
      <c s="319"/>
      <c s="319"/>
      <c s="295"/>
      <c s="341"/>
      <c s="357"/>
      <c s="341"/>
      <c s="319"/>
      <c s="291">
        <f>C146+D146</f>
        <v>100</v>
      </c>
      <c s="291">
        <f>L02!C875</f>
        <v>100</v>
      </c>
      <c s="291">
        <f>T146-U146</f>
        <v>0</v>
      </c>
      <c s="295"/>
    </row>
    <row customHeight="1" ht="17.25">
      <c s="73">
        <v>213</v>
      </c>
      <c s="95" t="s">
        <v>1645</v>
      </c>
      <c s="291">
        <f>SUM(C148:C150,C152:C158)</f>
        <v>25032</v>
      </c>
      <c s="291">
        <f>SUM(D148:D150,D152:D158)</f>
        <v>15427</v>
      </c>
      <c s="291">
        <f>SUM(E148:E150,E152:E158)</f>
        <v>0</v>
      </c>
      <c s="340">
        <f>SUM(F148:F150,F152:F158)</f>
        <v>1157</v>
      </c>
      <c s="340">
        <f>SUM(G148:G150,G152:G158)</f>
        <v>20845</v>
      </c>
      <c s="340">
        <f>SUM(H148:H150,H152:H158)</f>
        <v>0</v>
      </c>
      <c s="340">
        <f>SUM(I148:I150,I152:I158)</f>
        <v>0</v>
      </c>
      <c s="340">
        <f>SUM(J148:J150,J152:J158)</f>
        <v>0</v>
      </c>
      <c s="340">
        <f>SUM(K148:K150,K152:K158)</f>
        <v>0</v>
      </c>
      <c s="340">
        <f>SUM(L148:L150,L152:L158)</f>
        <v>582</v>
      </c>
      <c s="291">
        <f>SUM(M148:M150,M152:M158)</f>
        <v>-7157</v>
      </c>
      <c s="291">
        <f>SUM(N148:N150,N152:N158)</f>
        <v>0</v>
      </c>
      <c s="291">
        <f>SUM(O148:O150,O152:O158)</f>
        <v>0</v>
      </c>
      <c s="340">
        <f>SUM(P148:P150,P152:P158)</f>
        <v>0</v>
      </c>
      <c s="340">
        <f>SUM(Q148:Q150,Q152:Q158)</f>
        <v>0</v>
      </c>
      <c s="340">
        <f>SUM(R148:R150,R152:R158)</f>
        <v>0</v>
      </c>
      <c s="291">
        <f>SUM(S148:S150,S152:S158)</f>
        <v>0</v>
      </c>
      <c s="291">
        <f>SUM(T148:T150,T152:T158)</f>
        <v>40459</v>
      </c>
      <c s="291">
        <f>SUM(U148:U150,U152:U158)</f>
        <v>40459</v>
      </c>
      <c s="291">
        <f>SUM(V148:V150,V152:V158)</f>
        <v>0</v>
      </c>
      <c s="291">
        <f>SUM(W148:W150,W152:W158)</f>
        <v>0</v>
      </c>
    </row>
    <row customHeight="1" ht="17.25">
      <c s="73">
        <v>21301</v>
      </c>
      <c s="55" t="s">
        <v>1646</v>
      </c>
      <c s="319">
        <v>6543</v>
      </c>
      <c s="291">
        <f>SUM(E148:S148)</f>
        <v>489</v>
      </c>
      <c s="319"/>
      <c s="341"/>
      <c s="341">
        <v>5733</v>
      </c>
      <c s="357"/>
      <c s="357"/>
      <c s="341"/>
      <c s="341"/>
      <c s="357">
        <v>159</v>
      </c>
      <c s="319">
        <v>-5403</v>
      </c>
      <c s="319"/>
      <c s="295"/>
      <c s="341"/>
      <c s="357"/>
      <c s="341"/>
      <c s="319"/>
      <c s="291">
        <f>C148+D148</f>
        <v>7032</v>
      </c>
      <c s="291">
        <f>L02!C878</f>
        <v>7032</v>
      </c>
      <c s="291">
        <f>T148-U148</f>
        <v>0</v>
      </c>
      <c s="295"/>
    </row>
    <row customHeight="1" ht="17.25">
      <c s="73">
        <v>21302</v>
      </c>
      <c s="55" t="s">
        <v>1668</v>
      </c>
      <c s="319">
        <v>2796</v>
      </c>
      <c s="291">
        <f>SUM(E149:S149)</f>
        <v>961</v>
      </c>
      <c s="319"/>
      <c s="341"/>
      <c s="341">
        <v>2090</v>
      </c>
      <c s="357"/>
      <c s="357"/>
      <c s="341"/>
      <c s="341"/>
      <c s="357">
        <v>21</v>
      </c>
      <c s="319">
        <v>-1150</v>
      </c>
      <c s="319"/>
      <c s="295"/>
      <c s="341"/>
      <c s="357"/>
      <c s="341"/>
      <c s="319"/>
      <c s="291">
        <f>C149+D149</f>
        <v>3757</v>
      </c>
      <c s="291">
        <f>L02!C904</f>
        <v>3757</v>
      </c>
      <c s="291">
        <f>T149-U149</f>
        <v>0</v>
      </c>
      <c s="295"/>
    </row>
    <row customHeight="1" ht="17.25">
      <c s="73">
        <v>21303</v>
      </c>
      <c s="55" t="s">
        <v>1693</v>
      </c>
      <c s="319">
        <v>3354</v>
      </c>
      <c s="291">
        <f>SUM(E150:S150)</f>
        <v>3357</v>
      </c>
      <c s="319"/>
      <c s="341"/>
      <c s="341">
        <v>6326</v>
      </c>
      <c s="357"/>
      <c s="357"/>
      <c s="341"/>
      <c s="341"/>
      <c s="357">
        <v>59</v>
      </c>
      <c s="319">
        <v>-3028</v>
      </c>
      <c s="319"/>
      <c s="295"/>
      <c s="341"/>
      <c s="357"/>
      <c s="341"/>
      <c s="319"/>
      <c s="291">
        <f>C150+D150</f>
        <v>6711</v>
      </c>
      <c s="291">
        <f>L02!C932</f>
        <v>6711</v>
      </c>
      <c s="291">
        <f>T150-U150</f>
        <v>0</v>
      </c>
      <c s="295"/>
    </row>
    <row customHeight="1" ht="17.25">
      <c s="73">
        <v>2130331</v>
      </c>
      <c s="55" t="s">
        <v>2261</v>
      </c>
      <c s="319"/>
      <c s="291">
        <f>SUM(E151:S151)</f>
        <v>100</v>
      </c>
      <c s="319"/>
      <c s="341"/>
      <c s="341">
        <v>100</v>
      </c>
      <c s="357"/>
      <c s="357"/>
      <c s="341"/>
      <c s="341"/>
      <c s="357"/>
      <c s="319"/>
      <c s="319"/>
      <c s="295"/>
      <c s="341"/>
      <c s="357"/>
      <c s="341"/>
      <c s="319"/>
      <c s="291">
        <f>C151+D151</f>
        <v>100</v>
      </c>
      <c s="291">
        <f>L02!C954</f>
        <v>100</v>
      </c>
      <c s="291">
        <f>T151-U151</f>
        <v>0</v>
      </c>
      <c s="295"/>
    </row>
    <row customHeight="1" ht="17.25">
      <c s="73">
        <v>21304</v>
      </c>
      <c s="55" t="s">
        <v>1717</v>
      </c>
      <c s="319"/>
      <c s="291">
        <f>SUM(E152:S152)</f>
        <v>0</v>
      </c>
      <c s="319"/>
      <c s="341"/>
      <c s="341"/>
      <c s="357"/>
      <c s="357"/>
      <c s="341"/>
      <c s="341"/>
      <c s="357"/>
      <c s="319"/>
      <c s="319"/>
      <c s="295"/>
      <c s="341"/>
      <c s="357"/>
      <c s="341"/>
      <c s="319"/>
      <c s="291">
        <f>C152+D152</f>
        <v>0</v>
      </c>
      <c s="291">
        <f>L02!C960</f>
        <v>0</v>
      </c>
      <c s="291">
        <f>T152-U152</f>
        <v>0</v>
      </c>
      <c s="295"/>
    </row>
    <row customHeight="1" ht="17.25">
      <c s="73">
        <v>21305</v>
      </c>
      <c s="55" t="s">
        <v>1725</v>
      </c>
      <c s="319">
        <v>4583</v>
      </c>
      <c s="291">
        <f>SUM(E153:S153)</f>
        <v>5681</v>
      </c>
      <c s="319"/>
      <c s="341">
        <v>1157</v>
      </c>
      <c s="341">
        <v>2892</v>
      </c>
      <c s="357"/>
      <c s="357"/>
      <c s="341"/>
      <c s="341"/>
      <c s="357">
        <v>141</v>
      </c>
      <c s="319">
        <v>1491</v>
      </c>
      <c s="319"/>
      <c s="295"/>
      <c s="341"/>
      <c s="357"/>
      <c s="341"/>
      <c s="319"/>
      <c s="291">
        <f>C153+D153</f>
        <v>10264</v>
      </c>
      <c s="291">
        <f>L02!C971</f>
        <v>10264</v>
      </c>
      <c s="291">
        <f>T153-U153</f>
        <v>0</v>
      </c>
      <c s="295"/>
    </row>
    <row customHeight="1" ht="17.25">
      <c s="73">
        <v>21306</v>
      </c>
      <c s="55" t="s">
        <v>1733</v>
      </c>
      <c s="319">
        <v>1161</v>
      </c>
      <c s="291">
        <f>SUM(E154:S154)</f>
        <v>709</v>
      </c>
      <c s="319"/>
      <c s="341"/>
      <c s="341">
        <v>1647</v>
      </c>
      <c s="357"/>
      <c s="357"/>
      <c s="341"/>
      <c s="341"/>
      <c s="357">
        <v>8</v>
      </c>
      <c s="319">
        <v>-946</v>
      </c>
      <c s="319"/>
      <c s="295"/>
      <c s="341"/>
      <c s="357"/>
      <c s="341"/>
      <c s="319"/>
      <c s="291">
        <f>C154+D154</f>
        <v>1870</v>
      </c>
      <c s="291">
        <f>L02!C982</f>
        <v>1870</v>
      </c>
      <c s="291">
        <f>T154-U154</f>
        <v>0</v>
      </c>
      <c s="295"/>
    </row>
    <row customHeight="1" ht="17.25">
      <c s="73">
        <v>21307</v>
      </c>
      <c s="55" t="s">
        <v>1738</v>
      </c>
      <c s="319">
        <v>5383</v>
      </c>
      <c s="291">
        <f>SUM(E155:S155)</f>
        <v>1841</v>
      </c>
      <c s="319"/>
      <c s="341"/>
      <c s="341"/>
      <c s="357"/>
      <c s="357"/>
      <c s="341"/>
      <c s="341"/>
      <c s="357">
        <v>189</v>
      </c>
      <c s="319">
        <v>1652</v>
      </c>
      <c s="319"/>
      <c s="295"/>
      <c s="341"/>
      <c s="357"/>
      <c s="341"/>
      <c s="319"/>
      <c s="291">
        <f>C155+D155</f>
        <v>7224</v>
      </c>
      <c s="291">
        <f>L02!C988</f>
        <v>7224</v>
      </c>
      <c s="291">
        <f>T155-U155</f>
        <v>0</v>
      </c>
      <c s="295"/>
    </row>
    <row customHeight="1" ht="17.25">
      <c s="73">
        <v>21308</v>
      </c>
      <c s="55" t="s">
        <v>1745</v>
      </c>
      <c s="319">
        <v>1212</v>
      </c>
      <c s="291">
        <f>SUM(E156:S156)</f>
        <v>2376</v>
      </c>
      <c s="319"/>
      <c s="341"/>
      <c s="341">
        <v>1511</v>
      </c>
      <c s="357"/>
      <c s="357"/>
      <c s="341"/>
      <c s="341"/>
      <c s="357">
        <v>5</v>
      </c>
      <c s="319">
        <v>860</v>
      </c>
      <c s="319"/>
      <c s="295"/>
      <c s="341"/>
      <c s="357"/>
      <c s="341"/>
      <c s="319"/>
      <c s="291">
        <f>C156+D156</f>
        <v>3588</v>
      </c>
      <c s="291">
        <f>L02!C995</f>
        <v>3588</v>
      </c>
      <c s="291">
        <f>T156-U156</f>
        <v>0</v>
      </c>
      <c s="295"/>
    </row>
    <row customHeight="1" ht="17.25">
      <c s="73">
        <v>21309</v>
      </c>
      <c s="55" t="s">
        <v>1752</v>
      </c>
      <c s="319"/>
      <c s="291">
        <f>SUM(E157:S157)</f>
        <v>8</v>
      </c>
      <c s="319"/>
      <c s="341"/>
      <c s="341">
        <v>8</v>
      </c>
      <c s="357"/>
      <c s="357"/>
      <c s="341"/>
      <c s="341"/>
      <c s="357"/>
      <c s="319"/>
      <c s="319"/>
      <c s="295"/>
      <c s="341"/>
      <c s="357"/>
      <c s="341"/>
      <c s="319"/>
      <c s="291">
        <f>C157+D157</f>
        <v>8</v>
      </c>
      <c s="291">
        <f>L02!C1002</f>
        <v>8</v>
      </c>
      <c s="291">
        <f>T157-U157</f>
        <v>0</v>
      </c>
      <c s="295"/>
    </row>
    <row customHeight="1" ht="17.25">
      <c s="73">
        <v>21399</v>
      </c>
      <c s="55" t="s">
        <v>2262</v>
      </c>
      <c s="319"/>
      <c s="291">
        <f>SUM(E158:S158)</f>
        <v>5</v>
      </c>
      <c s="319"/>
      <c s="341"/>
      <c s="341">
        <v>638</v>
      </c>
      <c s="357"/>
      <c s="357"/>
      <c s="341"/>
      <c s="341"/>
      <c s="357"/>
      <c s="319">
        <v>-633</v>
      </c>
      <c s="319"/>
      <c s="295"/>
      <c s="341"/>
      <c s="357"/>
      <c s="341"/>
      <c s="319"/>
      <c s="291">
        <f>C158+D158</f>
        <v>5</v>
      </c>
      <c s="291">
        <f>L02!C1006</f>
        <v>5</v>
      </c>
      <c s="291">
        <f>T158-U158</f>
        <v>0</v>
      </c>
      <c s="295"/>
    </row>
    <row customHeight="1" ht="17.25">
      <c s="73">
        <v>214</v>
      </c>
      <c s="95" t="s">
        <v>1759</v>
      </c>
      <c s="291">
        <f>SUM(C160:C166)</f>
        <v>1797</v>
      </c>
      <c s="291">
        <f>SUM(D160:D166)</f>
        <v>11960</v>
      </c>
      <c s="291">
        <f>SUM(E160:E166)</f>
        <v>0</v>
      </c>
      <c s="340">
        <f>SUM(F160:F166)</f>
        <v>0</v>
      </c>
      <c s="340">
        <f>SUM(G160:G166)</f>
        <v>2119</v>
      </c>
      <c s="340">
        <f>SUM(H160:H166)</f>
        <v>0</v>
      </c>
      <c s="340">
        <f>SUM(I160:I166)</f>
        <v>2200</v>
      </c>
      <c s="340">
        <f>SUM(J160:J166)</f>
        <v>0</v>
      </c>
      <c s="340">
        <f>SUM(K160:K166)</f>
        <v>5000</v>
      </c>
      <c s="340">
        <f>SUM(L160:L166)</f>
        <v>52</v>
      </c>
      <c s="291">
        <f>SUM(M160:M166)</f>
        <v>2589</v>
      </c>
      <c s="291">
        <f>SUM(N160:N166)</f>
        <v>0</v>
      </c>
      <c s="291">
        <f>SUM(O160:O166)</f>
        <v>0</v>
      </c>
      <c s="340">
        <f>SUM(P160:P166)</f>
        <v>0</v>
      </c>
      <c s="340">
        <f>SUM(Q160:Q166)</f>
        <v>0</v>
      </c>
      <c s="340">
        <f>SUM(R160:R166)</f>
        <v>0</v>
      </c>
      <c s="291">
        <f>SUM(S160:S166)</f>
        <v>0</v>
      </c>
      <c s="291">
        <f>SUM(T160:T166)</f>
        <v>13757</v>
      </c>
      <c s="291">
        <f>SUM(U160:U166)</f>
        <v>13757</v>
      </c>
      <c s="291">
        <f>SUM(V160:V166)</f>
        <v>0</v>
      </c>
      <c s="291">
        <f>SUM(W160:W166)</f>
        <v>0</v>
      </c>
    </row>
    <row customHeight="1" ht="17.25">
      <c s="73">
        <v>21401</v>
      </c>
      <c s="55" t="s">
        <v>1760</v>
      </c>
      <c s="319">
        <v>1797</v>
      </c>
      <c s="291">
        <f>SUM(E160:S160)</f>
        <v>9565</v>
      </c>
      <c s="319"/>
      <c s="341"/>
      <c s="341">
        <v>1930</v>
      </c>
      <c s="357"/>
      <c s="357"/>
      <c s="341"/>
      <c s="341">
        <v>5000</v>
      </c>
      <c s="357">
        <v>52</v>
      </c>
      <c s="319">
        <v>2583</v>
      </c>
      <c s="319"/>
      <c s="295"/>
      <c s="341"/>
      <c s="357"/>
      <c s="341"/>
      <c s="319"/>
      <c s="291">
        <f>C160+D160</f>
        <v>11362</v>
      </c>
      <c s="291">
        <f>L02!C1010</f>
        <v>11362</v>
      </c>
      <c s="291">
        <f>T160-U160</f>
        <v>0</v>
      </c>
      <c s="295"/>
    </row>
    <row customHeight="1" ht="17.25">
      <c s="73">
        <v>21402</v>
      </c>
      <c s="55" t="s">
        <v>1787</v>
      </c>
      <c s="319"/>
      <c s="291">
        <f>SUM(E161:S161)</f>
        <v>0</v>
      </c>
      <c s="319"/>
      <c s="341"/>
      <c s="341"/>
      <c s="357"/>
      <c s="357"/>
      <c s="341"/>
      <c s="341"/>
      <c s="357"/>
      <c s="319"/>
      <c s="319"/>
      <c s="295"/>
      <c s="341"/>
      <c s="357"/>
      <c s="341"/>
      <c s="319"/>
      <c s="291">
        <f>C161+D161</f>
        <v>0</v>
      </c>
      <c s="291">
        <f>L02!C1040</f>
        <v>0</v>
      </c>
      <c s="291">
        <f>T161-U161</f>
        <v>0</v>
      </c>
      <c s="295"/>
    </row>
    <row customHeight="1" ht="17.25">
      <c s="73">
        <v>21403</v>
      </c>
      <c s="55" t="s">
        <v>1794</v>
      </c>
      <c s="319"/>
      <c s="291">
        <f>SUM(E162:S162)</f>
        <v>0</v>
      </c>
      <c s="319"/>
      <c s="341"/>
      <c s="341"/>
      <c s="357"/>
      <c s="357"/>
      <c s="341"/>
      <c s="341"/>
      <c s="357"/>
      <c s="319"/>
      <c s="319"/>
      <c s="295"/>
      <c s="341"/>
      <c s="357"/>
      <c s="341"/>
      <c s="319"/>
      <c s="291">
        <f>C162+D162</f>
        <v>0</v>
      </c>
      <c s="291">
        <f>L02!C1050</f>
        <v>0</v>
      </c>
      <c s="291">
        <f>T162-U162</f>
        <v>0</v>
      </c>
      <c s="295"/>
    </row>
    <row customHeight="1" ht="17.25">
      <c s="73">
        <v>21404</v>
      </c>
      <c s="55" t="s">
        <v>1801</v>
      </c>
      <c s="319"/>
      <c s="291">
        <f>SUM(E163:S163)</f>
        <v>195</v>
      </c>
      <c s="319"/>
      <c s="341"/>
      <c s="341">
        <v>189</v>
      </c>
      <c s="357"/>
      <c s="357"/>
      <c s="341"/>
      <c s="341"/>
      <c s="357"/>
      <c s="319">
        <v>6</v>
      </c>
      <c s="319"/>
      <c s="295"/>
      <c s="341"/>
      <c s="357"/>
      <c s="341"/>
      <c s="319"/>
      <c s="291">
        <f>C163+D163</f>
        <v>195</v>
      </c>
      <c s="291">
        <f>L02!C1060</f>
        <v>195</v>
      </c>
      <c s="291">
        <f>T163-U163</f>
        <v>0</v>
      </c>
      <c s="295"/>
    </row>
    <row customHeight="1" ht="17.25">
      <c s="73">
        <v>21405</v>
      </c>
      <c s="55" t="s">
        <v>1806</v>
      </c>
      <c s="319"/>
      <c s="291">
        <f>SUM(E164:S164)</f>
        <v>0</v>
      </c>
      <c s="319"/>
      <c s="341"/>
      <c s="341"/>
      <c s="357"/>
      <c s="357"/>
      <c s="341"/>
      <c s="341"/>
      <c s="357"/>
      <c s="319"/>
      <c s="319"/>
      <c s="295"/>
      <c s="341"/>
      <c s="357"/>
      <c s="341"/>
      <c s="319"/>
      <c s="291">
        <f>C164+D164</f>
        <v>0</v>
      </c>
      <c s="291">
        <f>L02!C1065</f>
        <v>0</v>
      </c>
      <c s="291">
        <f>T164-U164</f>
        <v>0</v>
      </c>
      <c s="295"/>
    </row>
    <row customHeight="1" ht="17.25">
      <c s="73">
        <v>21406</v>
      </c>
      <c s="55" t="s">
        <v>1809</v>
      </c>
      <c s="319"/>
      <c s="291">
        <f>SUM(E165:S165)</f>
        <v>2200</v>
      </c>
      <c s="319"/>
      <c s="341"/>
      <c s="341"/>
      <c s="357"/>
      <c s="357">
        <v>2200</v>
      </c>
      <c s="341"/>
      <c s="341"/>
      <c s="357"/>
      <c s="319"/>
      <c s="319"/>
      <c s="295"/>
      <c s="341"/>
      <c s="357"/>
      <c s="341"/>
      <c s="319"/>
      <c s="291">
        <f>C165+D165</f>
        <v>2200</v>
      </c>
      <c s="291">
        <f>L02!C1072</f>
        <v>2200</v>
      </c>
      <c s="291">
        <f>T165-U165</f>
        <v>0</v>
      </c>
      <c s="295"/>
    </row>
    <row customHeight="1" ht="17.25">
      <c s="73">
        <v>21499</v>
      </c>
      <c s="55" t="s">
        <v>2263</v>
      </c>
      <c s="319"/>
      <c s="291">
        <f>SUM(E166:S166)</f>
        <v>0</v>
      </c>
      <c s="319"/>
      <c s="341"/>
      <c s="341"/>
      <c s="357"/>
      <c s="357"/>
      <c s="341"/>
      <c s="341"/>
      <c s="357"/>
      <c s="319"/>
      <c s="319"/>
      <c s="295"/>
      <c s="341"/>
      <c s="357"/>
      <c s="341"/>
      <c s="319"/>
      <c s="291">
        <f>C166+D166</f>
        <v>0</v>
      </c>
      <c s="291">
        <f>L02!C1077</f>
        <v>0</v>
      </c>
      <c s="291">
        <f>T166-U166</f>
        <v>0</v>
      </c>
      <c s="295"/>
    </row>
    <row customHeight="1" ht="17.25">
      <c s="73">
        <v>215</v>
      </c>
      <c s="95" t="s">
        <v>1817</v>
      </c>
      <c s="291">
        <f>SUM(C168:C175)</f>
        <v>950</v>
      </c>
      <c s="291">
        <f>SUM(D168:D175)</f>
        <v>584</v>
      </c>
      <c s="291">
        <f>SUM(E168:E175)</f>
        <v>0</v>
      </c>
      <c s="340">
        <f>SUM(F168:F175)</f>
        <v>0</v>
      </c>
      <c s="340">
        <f>SUM(G168:G175)</f>
        <v>609</v>
      </c>
      <c s="340">
        <f>SUM(H168:H175)</f>
        <v>0</v>
      </c>
      <c s="340">
        <f>SUM(I168:I175)</f>
        <v>0</v>
      </c>
      <c s="340">
        <f>SUM(J168:J175)</f>
        <v>0</v>
      </c>
      <c s="340">
        <f>SUM(K168:K175)</f>
        <v>0</v>
      </c>
      <c s="340">
        <f>SUM(L168:L175)</f>
        <v>3</v>
      </c>
      <c s="291">
        <f>SUM(M168:M175)</f>
        <v>-28</v>
      </c>
      <c s="291">
        <f>SUM(N168:N175)</f>
        <v>0</v>
      </c>
      <c s="291">
        <f>SUM(O168:O175)</f>
        <v>0</v>
      </c>
      <c s="340">
        <f>SUM(P168:P175)</f>
        <v>0</v>
      </c>
      <c s="340">
        <f>SUM(Q168:Q175)</f>
        <v>0</v>
      </c>
      <c s="340">
        <f>SUM(R168:R175)</f>
        <v>0</v>
      </c>
      <c s="291">
        <f>SUM(S168:S175)</f>
        <v>0</v>
      </c>
      <c s="291">
        <f>SUM(T168:T175)</f>
        <v>1534</v>
      </c>
      <c s="291">
        <f>SUM(U168:U175)</f>
        <v>1534</v>
      </c>
      <c s="291">
        <f>SUM(V168:V175)</f>
        <v>0</v>
      </c>
      <c s="291">
        <f>SUM(W168:W175)</f>
        <v>0</v>
      </c>
    </row>
    <row customHeight="1" ht="17.25">
      <c s="73">
        <v>21501</v>
      </c>
      <c s="55" t="s">
        <v>1818</v>
      </c>
      <c s="319"/>
      <c s="291">
        <f>SUM(E168:S168)</f>
        <v>0</v>
      </c>
      <c s="319"/>
      <c s="341"/>
      <c s="341"/>
      <c s="357"/>
      <c s="357"/>
      <c s="341"/>
      <c s="341"/>
      <c s="357"/>
      <c s="319"/>
      <c s="319"/>
      <c s="295"/>
      <c s="341"/>
      <c s="357"/>
      <c s="341"/>
      <c s="319"/>
      <c s="291">
        <f>C168+D168</f>
        <v>0</v>
      </c>
      <c s="291">
        <f>L02!C1081</f>
        <v>0</v>
      </c>
      <c s="291">
        <f>T168-U168</f>
        <v>0</v>
      </c>
      <c s="295"/>
    </row>
    <row customHeight="1" ht="17.25">
      <c s="73">
        <v>21502</v>
      </c>
      <c s="55" t="s">
        <v>1825</v>
      </c>
      <c s="319">
        <v>154</v>
      </c>
      <c s="291">
        <f>SUM(E169:S169)</f>
        <v>-72</v>
      </c>
      <c s="319"/>
      <c s="341"/>
      <c s="341"/>
      <c s="357"/>
      <c s="357"/>
      <c s="341"/>
      <c s="341"/>
      <c s="357"/>
      <c s="319">
        <v>-72</v>
      </c>
      <c s="319"/>
      <c s="295"/>
      <c s="341"/>
      <c s="357"/>
      <c s="341"/>
      <c s="319"/>
      <c s="291">
        <f>C169+D169</f>
        <v>82</v>
      </c>
      <c s="291">
        <f>L02!C1091</f>
        <v>82</v>
      </c>
      <c s="291">
        <f>T169-U169</f>
        <v>0</v>
      </c>
      <c s="295"/>
    </row>
    <row customHeight="1" ht="17.25">
      <c s="73">
        <v>21503</v>
      </c>
      <c s="55" t="s">
        <v>1838</v>
      </c>
      <c s="319"/>
      <c s="291">
        <f>SUM(E170:S170)</f>
        <v>0</v>
      </c>
      <c s="319"/>
      <c s="341"/>
      <c s="341"/>
      <c s="357"/>
      <c s="357"/>
      <c s="341"/>
      <c s="341"/>
      <c s="357"/>
      <c s="319"/>
      <c s="319"/>
      <c s="295"/>
      <c s="341"/>
      <c s="357"/>
      <c s="341"/>
      <c s="319"/>
      <c s="291">
        <f>C170+D170</f>
        <v>0</v>
      </c>
      <c s="291">
        <f>L02!C1107</f>
        <v>0</v>
      </c>
      <c s="291">
        <f>T170-U170</f>
        <v>0</v>
      </c>
      <c s="295"/>
    </row>
    <row customHeight="1" ht="17.25">
      <c s="73">
        <v>21505</v>
      </c>
      <c s="55" t="s">
        <v>1840</v>
      </c>
      <c s="319"/>
      <c s="291">
        <f>SUM(E171:S171)</f>
        <v>40</v>
      </c>
      <c s="319"/>
      <c s="341"/>
      <c s="341">
        <v>40</v>
      </c>
      <c s="357"/>
      <c s="357"/>
      <c s="341"/>
      <c s="341"/>
      <c s="357"/>
      <c s="319"/>
      <c s="319"/>
      <c s="295"/>
      <c s="341"/>
      <c s="357"/>
      <c s="341"/>
      <c s="319"/>
      <c s="291">
        <f>C171+D171</f>
        <v>40</v>
      </c>
      <c s="291">
        <f>L02!C1112</f>
        <v>40</v>
      </c>
      <c s="291">
        <f>T171-U171</f>
        <v>0</v>
      </c>
      <c s="295"/>
    </row>
    <row customHeight="1" ht="17.25">
      <c s="73">
        <v>21506</v>
      </c>
      <c s="55" t="s">
        <v>1850</v>
      </c>
      <c s="319">
        <v>356</v>
      </c>
      <c s="291">
        <f>SUM(E172:S172)</f>
        <v>337</v>
      </c>
      <c s="319"/>
      <c s="341"/>
      <c s="341">
        <v>54</v>
      </c>
      <c s="357"/>
      <c s="357"/>
      <c s="341"/>
      <c s="341"/>
      <c s="357">
        <v>3</v>
      </c>
      <c s="319">
        <v>280</v>
      </c>
      <c s="319"/>
      <c s="295"/>
      <c s="341"/>
      <c s="357"/>
      <c s="341"/>
      <c s="319"/>
      <c s="291">
        <f>C172+D172</f>
        <v>693</v>
      </c>
      <c s="291">
        <f>L02!C1126</f>
        <v>693</v>
      </c>
      <c s="291">
        <f>T172-U172</f>
        <v>0</v>
      </c>
      <c s="295"/>
    </row>
    <row customHeight="1" ht="17.25">
      <c s="73">
        <v>21507</v>
      </c>
      <c s="55" t="s">
        <v>1856</v>
      </c>
      <c s="319"/>
      <c s="291">
        <f>SUM(E173:S173)</f>
        <v>0</v>
      </c>
      <c s="319"/>
      <c s="341"/>
      <c s="341"/>
      <c s="357"/>
      <c s="357"/>
      <c s="341"/>
      <c s="341"/>
      <c s="357"/>
      <c s="319"/>
      <c s="319"/>
      <c s="295"/>
      <c s="341"/>
      <c s="357"/>
      <c s="341"/>
      <c s="319"/>
      <c s="291">
        <f>C173+D173</f>
        <v>0</v>
      </c>
      <c s="291">
        <f>L02!C1135</f>
        <v>0</v>
      </c>
      <c s="291">
        <f>T173-U173</f>
        <v>0</v>
      </c>
      <c s="295"/>
    </row>
    <row customHeight="1" ht="17.25">
      <c s="73">
        <v>21508</v>
      </c>
      <c s="55" t="s">
        <v>1860</v>
      </c>
      <c s="319">
        <v>425</v>
      </c>
      <c s="291">
        <f>SUM(E174:S174)</f>
        <v>-135</v>
      </c>
      <c s="319"/>
      <c s="341"/>
      <c s="341">
        <v>103</v>
      </c>
      <c s="357"/>
      <c s="357"/>
      <c s="341"/>
      <c s="341"/>
      <c s="357"/>
      <c s="319">
        <v>-238</v>
      </c>
      <c s="319"/>
      <c s="295"/>
      <c s="341"/>
      <c s="357"/>
      <c s="341"/>
      <c s="319"/>
      <c s="291">
        <f>C174+D174</f>
        <v>290</v>
      </c>
      <c s="291">
        <f>L02!C1142</f>
        <v>290</v>
      </c>
      <c s="291">
        <f>T174-U174</f>
        <v>0</v>
      </c>
      <c s="295"/>
    </row>
    <row customHeight="1" ht="17.25">
      <c s="73">
        <v>21599</v>
      </c>
      <c s="55" t="s">
        <v>2264</v>
      </c>
      <c s="319">
        <v>15</v>
      </c>
      <c s="291">
        <f>SUM(E175:S175)</f>
        <v>414</v>
      </c>
      <c s="319"/>
      <c s="341"/>
      <c s="341">
        <v>412</v>
      </c>
      <c s="357"/>
      <c s="357"/>
      <c s="341"/>
      <c s="341"/>
      <c s="357"/>
      <c s="319">
        <v>2</v>
      </c>
      <c s="319"/>
      <c s="295"/>
      <c s="341"/>
      <c s="357"/>
      <c s="341"/>
      <c s="319"/>
      <c s="291">
        <f>C175+D175</f>
        <v>429</v>
      </c>
      <c s="291">
        <f>L02!C1149</f>
        <v>429</v>
      </c>
      <c s="291">
        <f>T175-U175</f>
        <v>0</v>
      </c>
      <c s="295"/>
    </row>
    <row customHeight="1" ht="17.25">
      <c s="73">
        <v>216</v>
      </c>
      <c s="95" t="s">
        <v>1871</v>
      </c>
      <c s="291">
        <f>SUM(C177:C180)</f>
        <v>985</v>
      </c>
      <c s="291">
        <f>SUM(D177:D180)</f>
        <v>2343</v>
      </c>
      <c s="291">
        <f>SUM(E177:E180)</f>
        <v>0</v>
      </c>
      <c s="340">
        <f>SUM(F177:F180)</f>
        <v>0</v>
      </c>
      <c s="340">
        <f>SUM(G177:G180)</f>
        <v>2416</v>
      </c>
      <c s="340">
        <f>SUM(H177:H180)</f>
        <v>0</v>
      </c>
      <c s="340">
        <f>SUM(I177:I180)</f>
        <v>0</v>
      </c>
      <c s="340">
        <f>SUM(J177:J180)</f>
        <v>0</v>
      </c>
      <c s="340">
        <f>SUM(K177:K180)</f>
        <v>0</v>
      </c>
      <c s="340">
        <f>SUM(L177:L180)</f>
        <v>61</v>
      </c>
      <c s="291">
        <f>SUM(M177:M180)</f>
        <v>-134</v>
      </c>
      <c s="291">
        <f>SUM(N177:N180)</f>
        <v>0</v>
      </c>
      <c s="291">
        <f>SUM(O177:O180)</f>
        <v>0</v>
      </c>
      <c s="340">
        <f>SUM(P177:P180)</f>
        <v>0</v>
      </c>
      <c s="340">
        <f>SUM(Q177:Q180)</f>
        <v>0</v>
      </c>
      <c s="340">
        <f>SUM(R177:R180)</f>
        <v>0</v>
      </c>
      <c s="291">
        <f>SUM(S177:S180)</f>
        <v>0</v>
      </c>
      <c s="291">
        <f>SUM(T177:T180)</f>
        <v>3328</v>
      </c>
      <c s="291">
        <f>SUM(U177:U180)</f>
        <v>3328</v>
      </c>
      <c s="291">
        <f>SUM(V177:V180)</f>
        <v>0</v>
      </c>
      <c s="291">
        <f>SUM(W177:W180)</f>
        <v>0</v>
      </c>
    </row>
    <row customHeight="1" ht="17.25">
      <c s="73">
        <v>21602</v>
      </c>
      <c s="55" t="s">
        <v>1872</v>
      </c>
      <c s="319">
        <v>260</v>
      </c>
      <c s="291">
        <f>SUM(E177:S177)</f>
        <v>453</v>
      </c>
      <c s="319"/>
      <c s="341"/>
      <c s="341">
        <v>204</v>
      </c>
      <c s="357"/>
      <c s="357"/>
      <c s="341"/>
      <c s="341"/>
      <c s="357">
        <v>34</v>
      </c>
      <c s="319">
        <v>215</v>
      </c>
      <c s="319"/>
      <c s="295"/>
      <c s="341"/>
      <c s="357"/>
      <c s="341"/>
      <c s="319"/>
      <c s="291">
        <f>C177+D177</f>
        <v>713</v>
      </c>
      <c s="291">
        <f>L02!C1157</f>
        <v>713</v>
      </c>
      <c s="291">
        <f>T177-U177</f>
        <v>0</v>
      </c>
      <c s="295"/>
    </row>
    <row customHeight="1" ht="17.25">
      <c s="73">
        <v>21605</v>
      </c>
      <c s="55" t="s">
        <v>1878</v>
      </c>
      <c s="319">
        <v>385</v>
      </c>
      <c s="291">
        <f>SUM(E178:S178)</f>
        <v>1792</v>
      </c>
      <c s="319"/>
      <c s="341"/>
      <c s="341">
        <v>2093</v>
      </c>
      <c s="357"/>
      <c s="357"/>
      <c s="341"/>
      <c s="341"/>
      <c s="357">
        <v>27</v>
      </c>
      <c s="319">
        <v>-328</v>
      </c>
      <c s="319"/>
      <c s="295"/>
      <c s="341"/>
      <c s="357"/>
      <c s="341"/>
      <c s="319"/>
      <c s="291">
        <f>C178+D178</f>
        <v>2177</v>
      </c>
      <c s="291">
        <f>L02!C1167</f>
        <v>2177</v>
      </c>
      <c s="291">
        <f>T178-U178</f>
        <v>0</v>
      </c>
      <c s="295"/>
    </row>
    <row customHeight="1" ht="17.25">
      <c s="73">
        <v>21606</v>
      </c>
      <c s="55" t="s">
        <v>1882</v>
      </c>
      <c s="319">
        <v>340</v>
      </c>
      <c s="291">
        <f>SUM(E179:S179)</f>
        <v>28</v>
      </c>
      <c s="319"/>
      <c s="341"/>
      <c s="341">
        <v>49</v>
      </c>
      <c s="357"/>
      <c s="357"/>
      <c s="341"/>
      <c s="341"/>
      <c s="357"/>
      <c s="319">
        <v>-21</v>
      </c>
      <c s="319"/>
      <c s="295"/>
      <c s="341"/>
      <c s="357"/>
      <c s="341"/>
      <c s="319"/>
      <c s="291">
        <f>C179+D179</f>
        <v>368</v>
      </c>
      <c s="291">
        <f>L02!C1174</f>
        <v>368</v>
      </c>
      <c s="291">
        <f>T179-U179</f>
        <v>0</v>
      </c>
      <c s="295"/>
    </row>
    <row customHeight="1" ht="17.25">
      <c s="73">
        <v>21699</v>
      </c>
      <c s="55" t="s">
        <v>2265</v>
      </c>
      <c s="319"/>
      <c s="291">
        <f>SUM(E180:S180)</f>
        <v>70</v>
      </c>
      <c s="319"/>
      <c s="341"/>
      <c s="341">
        <v>70</v>
      </c>
      <c s="357"/>
      <c s="357"/>
      <c s="341"/>
      <c s="341"/>
      <c s="357"/>
      <c s="319"/>
      <c s="319"/>
      <c s="295"/>
      <c s="341"/>
      <c s="357"/>
      <c s="341"/>
      <c s="319"/>
      <c s="291">
        <f>C180+D180</f>
        <v>70</v>
      </c>
      <c s="291">
        <f>L02!C1180</f>
        <v>70</v>
      </c>
      <c s="291">
        <f>T180-U180</f>
        <v>0</v>
      </c>
      <c s="295"/>
    </row>
    <row customHeight="1" ht="17.25">
      <c s="73">
        <v>217</v>
      </c>
      <c s="95" t="s">
        <v>1888</v>
      </c>
      <c s="291">
        <f>SUM(C182:C186)</f>
        <v>0</v>
      </c>
      <c s="291">
        <f>SUM(D182:D186)</f>
        <v>0</v>
      </c>
      <c s="291">
        <f>SUM(E182:E186)</f>
        <v>0</v>
      </c>
      <c s="340">
        <f>SUM(F182:F186)</f>
        <v>0</v>
      </c>
      <c s="340">
        <f>SUM(G182:G186)</f>
        <v>0</v>
      </c>
      <c s="340">
        <f>SUM(H182:H186)</f>
        <v>0</v>
      </c>
      <c s="340">
        <f>SUM(I182:I186)</f>
        <v>0</v>
      </c>
      <c s="340">
        <f>SUM(J182:J186)</f>
        <v>0</v>
      </c>
      <c s="340">
        <f>SUM(K182:K186)</f>
        <v>0</v>
      </c>
      <c s="340">
        <f>SUM(L182:L186)</f>
        <v>0</v>
      </c>
      <c s="291">
        <f>SUM(M182:M186)</f>
        <v>0</v>
      </c>
      <c s="291">
        <f>SUM(N182:N186)</f>
        <v>0</v>
      </c>
      <c s="291">
        <f>SUM(O182:O186)</f>
        <v>0</v>
      </c>
      <c s="340">
        <f>SUM(P182:P186)</f>
        <v>0</v>
      </c>
      <c s="340">
        <f>SUM(Q182:Q186)</f>
        <v>0</v>
      </c>
      <c s="340">
        <f>SUM(R182:R186)</f>
        <v>0</v>
      </c>
      <c s="291">
        <f>SUM(S182:S186)</f>
        <v>0</v>
      </c>
      <c s="291">
        <f>SUM(T182:T186)</f>
        <v>0</v>
      </c>
      <c s="291">
        <f>SUM(U182:U186)</f>
        <v>0</v>
      </c>
      <c s="291">
        <f>SUM(V182:V186)</f>
        <v>0</v>
      </c>
      <c s="291">
        <f>SUM(W182:W186)</f>
        <v>0</v>
      </c>
    </row>
    <row customHeight="1" ht="17.25">
      <c s="73">
        <v>21701</v>
      </c>
      <c s="55" t="s">
        <v>1889</v>
      </c>
      <c s="319"/>
      <c s="291">
        <f>SUM(E182:S182)</f>
        <v>0</v>
      </c>
      <c s="319"/>
      <c s="341"/>
      <c s="341"/>
      <c s="357"/>
      <c s="357"/>
      <c s="341"/>
      <c s="341"/>
      <c s="357"/>
      <c s="319"/>
      <c s="319"/>
      <c s="295"/>
      <c s="341"/>
      <c s="357"/>
      <c s="341"/>
      <c s="319"/>
      <c s="291">
        <f>C182+D182</f>
        <v>0</v>
      </c>
      <c s="291">
        <f>L02!C1184</f>
        <v>0</v>
      </c>
      <c s="291">
        <f>T182-U182</f>
        <v>0</v>
      </c>
      <c s="295"/>
    </row>
    <row customHeight="1" ht="17.25">
      <c s="73">
        <v>21702</v>
      </c>
      <c s="55" t="s">
        <v>1892</v>
      </c>
      <c s="319"/>
      <c s="291">
        <f>SUM(E183:S183)</f>
        <v>0</v>
      </c>
      <c s="319"/>
      <c s="341"/>
      <c s="341"/>
      <c s="357"/>
      <c s="357"/>
      <c s="341"/>
      <c s="341"/>
      <c s="357"/>
      <c s="319"/>
      <c s="319"/>
      <c s="295"/>
      <c s="341"/>
      <c s="357"/>
      <c s="341"/>
      <c s="319"/>
      <c s="291">
        <f>C183+D183</f>
        <v>0</v>
      </c>
      <c s="291">
        <f>L02!C1191</f>
        <v>0</v>
      </c>
      <c s="291">
        <f>T183-U183</f>
        <v>0</v>
      </c>
      <c s="295"/>
    </row>
    <row customHeight="1" ht="17.25">
      <c s="73">
        <v>21703</v>
      </c>
      <c s="55" t="s">
        <v>1902</v>
      </c>
      <c s="319"/>
      <c s="291">
        <f>SUM(E184:S184)</f>
        <v>0</v>
      </c>
      <c s="319"/>
      <c s="341"/>
      <c s="341"/>
      <c s="357"/>
      <c s="357"/>
      <c s="341"/>
      <c s="341"/>
      <c s="357"/>
      <c s="319"/>
      <c s="319"/>
      <c s="295"/>
      <c s="341"/>
      <c s="357"/>
      <c s="341"/>
      <c s="319"/>
      <c s="291">
        <f>C184+D184</f>
        <v>0</v>
      </c>
      <c s="291">
        <f>L02!C1201</f>
        <v>0</v>
      </c>
      <c s="291">
        <f>T184-U184</f>
        <v>0</v>
      </c>
      <c s="295"/>
    </row>
    <row customHeight="1" ht="17.25">
      <c s="73">
        <v>21704</v>
      </c>
      <c s="55" t="s">
        <v>1908</v>
      </c>
      <c s="319"/>
      <c s="291">
        <f>SUM(E185:S185)</f>
        <v>0</v>
      </c>
      <c s="319"/>
      <c s="341"/>
      <c s="341"/>
      <c s="357"/>
      <c s="357"/>
      <c s="341"/>
      <c s="341"/>
      <c s="357"/>
      <c s="319"/>
      <c s="319"/>
      <c s="295"/>
      <c s="341"/>
      <c s="357"/>
      <c s="341"/>
      <c s="319"/>
      <c s="291">
        <f>C185+D185</f>
        <v>0</v>
      </c>
      <c s="291">
        <f>L02!C1207</f>
        <v>0</v>
      </c>
      <c s="291">
        <f>T185-U185</f>
        <v>0</v>
      </c>
      <c s="295"/>
    </row>
    <row customHeight="1" ht="17.25">
      <c s="73">
        <v>21799</v>
      </c>
      <c s="55" t="s">
        <v>2266</v>
      </c>
      <c s="319"/>
      <c s="291">
        <f>SUM(E186:S186)</f>
        <v>0</v>
      </c>
      <c s="319"/>
      <c s="341"/>
      <c s="341"/>
      <c s="357"/>
      <c s="357"/>
      <c s="341"/>
      <c s="341"/>
      <c s="357"/>
      <c s="319"/>
      <c s="319"/>
      <c s="295"/>
      <c s="341"/>
      <c s="357"/>
      <c s="341"/>
      <c s="319"/>
      <c s="291">
        <f>C186+D186</f>
        <v>0</v>
      </c>
      <c s="291">
        <f>L02!C1210</f>
        <v>0</v>
      </c>
      <c s="291">
        <f>T186-U186</f>
        <v>0</v>
      </c>
      <c s="295"/>
    </row>
    <row customHeight="1" ht="17.25">
      <c s="73">
        <v>219</v>
      </c>
      <c s="95" t="s">
        <v>1913</v>
      </c>
      <c s="291">
        <f>SUM(C188:C196)</f>
        <v>0</v>
      </c>
      <c s="291">
        <f>SUM(D188:D196)</f>
        <v>0</v>
      </c>
      <c s="291">
        <f>SUM(E188:E196)</f>
        <v>0</v>
      </c>
      <c s="340">
        <f>SUM(F188:F196)</f>
        <v>0</v>
      </c>
      <c s="340">
        <f>SUM(G188:G196)</f>
        <v>0</v>
      </c>
      <c s="340">
        <f>SUM(H188:H196)</f>
        <v>0</v>
      </c>
      <c s="340">
        <f>SUM(I188:I196)</f>
        <v>0</v>
      </c>
      <c s="340">
        <f>SUM(J188:J196)</f>
        <v>0</v>
      </c>
      <c s="340">
        <f>SUM(K188:K196)</f>
        <v>0</v>
      </c>
      <c s="340">
        <f>SUM(L188:L196)</f>
        <v>0</v>
      </c>
      <c s="291">
        <f>SUM(M188:M196)</f>
        <v>0</v>
      </c>
      <c s="291">
        <f>SUM(N188:N196)</f>
        <v>0</v>
      </c>
      <c s="291">
        <f>SUM(O188:O196)</f>
        <v>0</v>
      </c>
      <c s="340">
        <f>SUM(P188:P196)</f>
        <v>0</v>
      </c>
      <c s="340">
        <f>SUM(Q188:Q196)</f>
        <v>0</v>
      </c>
      <c s="340">
        <f>SUM(R188:R196)</f>
        <v>0</v>
      </c>
      <c s="291">
        <f>SUM(S188:S196)</f>
        <v>0</v>
      </c>
      <c s="291">
        <f>SUM(T188:T196)</f>
        <v>0</v>
      </c>
      <c s="291">
        <f>SUM(U188:U196)</f>
        <v>0</v>
      </c>
      <c s="291">
        <f>SUM(V188:V196)</f>
        <v>0</v>
      </c>
      <c s="291">
        <f>SUM(W188:W196)</f>
        <v>0</v>
      </c>
    </row>
    <row customHeight="1" ht="17.25">
      <c s="73">
        <v>21901</v>
      </c>
      <c s="55" t="s">
        <v>1914</v>
      </c>
      <c s="319"/>
      <c s="291">
        <f>SUM(E188:S188)</f>
        <v>0</v>
      </c>
      <c s="319"/>
      <c s="341"/>
      <c s="341"/>
      <c s="357"/>
      <c s="357"/>
      <c s="341"/>
      <c s="341"/>
      <c s="357"/>
      <c s="319"/>
      <c s="319"/>
      <c s="295"/>
      <c s="341"/>
      <c s="357"/>
      <c s="341"/>
      <c s="319"/>
      <c s="291">
        <f>C188+D188</f>
        <v>0</v>
      </c>
      <c s="291">
        <f>L02!C1213</f>
        <v>0</v>
      </c>
      <c s="291">
        <f>T188-U188</f>
        <v>0</v>
      </c>
      <c s="295"/>
    </row>
    <row customHeight="1" ht="17.25">
      <c s="73">
        <v>21902</v>
      </c>
      <c s="55" t="s">
        <v>1915</v>
      </c>
      <c s="319"/>
      <c s="291">
        <f>SUM(E189:S189)</f>
        <v>0</v>
      </c>
      <c s="319"/>
      <c s="341"/>
      <c s="341"/>
      <c s="357"/>
      <c s="357"/>
      <c s="341"/>
      <c s="341"/>
      <c s="357"/>
      <c s="319"/>
      <c s="319"/>
      <c s="295"/>
      <c s="341"/>
      <c s="357"/>
      <c s="341"/>
      <c s="319"/>
      <c s="291">
        <f>C189+D189</f>
        <v>0</v>
      </c>
      <c s="291">
        <f>L02!C1214</f>
        <v>0</v>
      </c>
      <c s="291">
        <f>T189-U189</f>
        <v>0</v>
      </c>
      <c s="295"/>
    </row>
    <row customHeight="1" ht="17.25">
      <c s="73">
        <v>21903</v>
      </c>
      <c s="55" t="s">
        <v>1916</v>
      </c>
      <c s="319"/>
      <c s="291">
        <f>SUM(E190:S190)</f>
        <v>0</v>
      </c>
      <c s="319"/>
      <c s="341"/>
      <c s="341"/>
      <c s="357"/>
      <c s="357"/>
      <c s="341"/>
      <c s="341"/>
      <c s="357"/>
      <c s="319"/>
      <c s="319"/>
      <c s="295"/>
      <c s="341"/>
      <c s="357"/>
      <c s="341"/>
      <c s="319"/>
      <c s="291">
        <f>C190+D190</f>
        <v>0</v>
      </c>
      <c s="291">
        <f>L02!C1215</f>
        <v>0</v>
      </c>
      <c s="291">
        <f>T190-U190</f>
        <v>0</v>
      </c>
      <c s="295"/>
    </row>
    <row customHeight="1" ht="17.25">
      <c s="73">
        <v>21904</v>
      </c>
      <c s="55" t="s">
        <v>1917</v>
      </c>
      <c s="319"/>
      <c s="291">
        <f>SUM(E191:S191)</f>
        <v>0</v>
      </c>
      <c s="319"/>
      <c s="341"/>
      <c s="341"/>
      <c s="357"/>
      <c s="357"/>
      <c s="341"/>
      <c s="341"/>
      <c s="357"/>
      <c s="319"/>
      <c s="319"/>
      <c s="295"/>
      <c s="341"/>
      <c s="357"/>
      <c s="341"/>
      <c s="319"/>
      <c s="291">
        <f>C191+D191</f>
        <v>0</v>
      </c>
      <c s="291">
        <f>L02!C1216</f>
        <v>0</v>
      </c>
      <c s="291">
        <f>T191-U191</f>
        <v>0</v>
      </c>
      <c s="295"/>
    </row>
    <row customHeight="1" ht="17.25">
      <c s="73">
        <v>21905</v>
      </c>
      <c s="55" t="s">
        <v>1918</v>
      </c>
      <c s="319"/>
      <c s="291">
        <f>SUM(E192:S192)</f>
        <v>0</v>
      </c>
      <c s="319"/>
      <c s="341"/>
      <c s="341"/>
      <c s="357"/>
      <c s="357"/>
      <c s="341"/>
      <c s="341"/>
      <c s="357"/>
      <c s="319"/>
      <c s="319"/>
      <c s="295"/>
      <c s="341"/>
      <c s="357"/>
      <c s="341"/>
      <c s="319"/>
      <c s="291">
        <f>C192+D192</f>
        <v>0</v>
      </c>
      <c s="291">
        <f>L02!C1217</f>
        <v>0</v>
      </c>
      <c s="291">
        <f>T192-U192</f>
        <v>0</v>
      </c>
      <c s="295"/>
    </row>
    <row customHeight="1" ht="17.25">
      <c s="73">
        <v>21906</v>
      </c>
      <c s="55" t="s">
        <v>1646</v>
      </c>
      <c s="319"/>
      <c s="291">
        <f>SUM(E193:S193)</f>
        <v>0</v>
      </c>
      <c s="319"/>
      <c s="341"/>
      <c s="341"/>
      <c s="357"/>
      <c s="357"/>
      <c s="341"/>
      <c s="341"/>
      <c s="357"/>
      <c s="319"/>
      <c s="319"/>
      <c s="295"/>
      <c s="341"/>
      <c s="357"/>
      <c s="341"/>
      <c s="319"/>
      <c s="291">
        <f>C193+D193</f>
        <v>0</v>
      </c>
      <c s="291">
        <f>L02!C1218</f>
        <v>0</v>
      </c>
      <c s="291">
        <f>T193-U193</f>
        <v>0</v>
      </c>
      <c s="295"/>
    </row>
    <row customHeight="1" ht="17.25">
      <c s="73">
        <v>21907</v>
      </c>
      <c s="55" t="s">
        <v>1919</v>
      </c>
      <c s="319"/>
      <c s="291">
        <f>SUM(E194:S194)</f>
        <v>0</v>
      </c>
      <c s="319"/>
      <c s="341"/>
      <c s="341"/>
      <c s="357"/>
      <c s="357"/>
      <c s="341"/>
      <c s="341"/>
      <c s="357"/>
      <c s="319"/>
      <c s="319"/>
      <c s="295"/>
      <c s="341"/>
      <c s="357"/>
      <c s="341"/>
      <c s="319"/>
      <c s="291">
        <f>C194+D194</f>
        <v>0</v>
      </c>
      <c s="291">
        <f>L02!C1219</f>
        <v>0</v>
      </c>
      <c s="291">
        <f>T194-U194</f>
        <v>0</v>
      </c>
      <c s="295"/>
    </row>
    <row customHeight="1" ht="17.25">
      <c s="73">
        <v>21908</v>
      </c>
      <c s="55" t="s">
        <v>1920</v>
      </c>
      <c s="319"/>
      <c s="291">
        <f>SUM(E195:S195)</f>
        <v>0</v>
      </c>
      <c s="319"/>
      <c s="341"/>
      <c s="341"/>
      <c s="357"/>
      <c s="357"/>
      <c s="341"/>
      <c s="341"/>
      <c s="357"/>
      <c s="319"/>
      <c s="319"/>
      <c s="295"/>
      <c s="341"/>
      <c s="357"/>
      <c s="341"/>
      <c s="319"/>
      <c s="291">
        <f>C195+D195</f>
        <v>0</v>
      </c>
      <c s="291">
        <f>L02!C1220</f>
        <v>0</v>
      </c>
      <c s="291">
        <f>T195-U195</f>
        <v>0</v>
      </c>
      <c s="295"/>
    </row>
    <row customHeight="1" ht="17.25">
      <c s="73">
        <v>21999</v>
      </c>
      <c s="55" t="s">
        <v>1921</v>
      </c>
      <c s="319"/>
      <c s="291">
        <f>SUM(E196:S196)</f>
        <v>0</v>
      </c>
      <c s="319"/>
      <c s="341"/>
      <c s="341"/>
      <c s="357"/>
      <c s="357"/>
      <c s="341"/>
      <c s="341"/>
      <c s="357"/>
      <c s="319"/>
      <c s="319"/>
      <c s="295"/>
      <c s="341"/>
      <c s="357"/>
      <c s="341"/>
      <c s="319"/>
      <c s="291">
        <f>C196+D196</f>
        <v>0</v>
      </c>
      <c s="291">
        <f>L02!C1221</f>
        <v>0</v>
      </c>
      <c s="291">
        <f>T196-U196</f>
        <v>0</v>
      </c>
      <c s="295"/>
    </row>
    <row customHeight="1" ht="17.25">
      <c s="73">
        <v>220</v>
      </c>
      <c s="95" t="s">
        <v>1922</v>
      </c>
      <c s="291">
        <f>SUM(C198:C203)</f>
        <v>1077</v>
      </c>
      <c s="291">
        <f>SUM(D198:D203)</f>
        <v>1402</v>
      </c>
      <c s="291">
        <f>SUM(E198:E203)</f>
        <v>0</v>
      </c>
      <c s="340">
        <f>SUM(F198:F203)</f>
        <v>0</v>
      </c>
      <c s="291">
        <f>SUM(G198:G203)</f>
        <v>111</v>
      </c>
      <c s="340">
        <f>SUM(H198:H203)</f>
        <v>0</v>
      </c>
      <c s="291">
        <f>SUM(I198:I203)</f>
        <v>0</v>
      </c>
      <c s="291">
        <f>SUM(J198:J203)</f>
        <v>0</v>
      </c>
      <c s="291">
        <f>SUM(K198:K203)</f>
        <v>0</v>
      </c>
      <c s="340">
        <f>SUM(L198:L203)</f>
        <v>66</v>
      </c>
      <c s="291">
        <f>SUM(M198:M203)</f>
        <v>1225</v>
      </c>
      <c s="291">
        <f>SUM(N198:N203)</f>
        <v>0</v>
      </c>
      <c s="291">
        <f>SUM(O198:O203)</f>
        <v>0</v>
      </c>
      <c s="291">
        <f>SUM(P198:P203)</f>
        <v>0</v>
      </c>
      <c s="291">
        <f>SUM(Q198:Q203)</f>
        <v>0</v>
      </c>
      <c s="291">
        <f>SUM(R198:R203)</f>
        <v>0</v>
      </c>
      <c s="291">
        <f>SUM(S198:S203)</f>
        <v>0</v>
      </c>
      <c s="291">
        <f>SUM(T198:T203)</f>
        <v>2479</v>
      </c>
      <c s="291">
        <f>SUM(U198:U203)</f>
        <v>2479</v>
      </c>
      <c s="291">
        <f>SUM(V198:V203)</f>
        <v>0</v>
      </c>
      <c s="291">
        <f>SUM(W198:W203)</f>
        <v>0</v>
      </c>
    </row>
    <row customHeight="1" ht="17.25">
      <c s="73">
        <v>22001</v>
      </c>
      <c s="55" t="s">
        <v>1923</v>
      </c>
      <c s="319">
        <v>1039</v>
      </c>
      <c s="291">
        <f>SUM(E198:S198)</f>
        <v>1372</v>
      </c>
      <c s="319"/>
      <c s="341"/>
      <c s="341">
        <v>111</v>
      </c>
      <c s="357"/>
      <c s="357"/>
      <c s="341"/>
      <c s="341"/>
      <c s="357">
        <v>38</v>
      </c>
      <c s="319">
        <v>1223</v>
      </c>
      <c s="319"/>
      <c s="295"/>
      <c s="341"/>
      <c s="357"/>
      <c s="341"/>
      <c s="319"/>
      <c s="291">
        <f>C198+D198</f>
        <v>2411</v>
      </c>
      <c s="291">
        <f>L02!C1223</f>
        <v>2411</v>
      </c>
      <c s="291">
        <f>T198-U198</f>
        <v>0</v>
      </c>
      <c s="295"/>
    </row>
    <row customHeight="1" ht="17.25">
      <c s="73">
        <v>22002</v>
      </c>
      <c s="55" t="s">
        <v>1939</v>
      </c>
      <c s="319"/>
      <c s="291">
        <f>SUM(E199:S199)</f>
        <v>0</v>
      </c>
      <c s="319"/>
      <c s="341"/>
      <c s="341"/>
      <c s="357"/>
      <c s="357"/>
      <c s="341"/>
      <c s="341"/>
      <c s="357"/>
      <c s="319"/>
      <c s="319"/>
      <c s="295"/>
      <c s="341"/>
      <c s="357"/>
      <c s="341"/>
      <c s="319"/>
      <c s="291">
        <f>C199+D199</f>
        <v>0</v>
      </c>
      <c s="291">
        <f>L02!C1243</f>
        <v>0</v>
      </c>
      <c s="291">
        <f>T199-U199</f>
        <v>0</v>
      </c>
      <c s="295"/>
    </row>
    <row customHeight="1" ht="17.25">
      <c s="73">
        <v>22003</v>
      </c>
      <c s="55" t="s">
        <v>1955</v>
      </c>
      <c s="319"/>
      <c s="291">
        <f>SUM(E200:S200)</f>
        <v>0</v>
      </c>
      <c s="319"/>
      <c s="341"/>
      <c s="341"/>
      <c s="357"/>
      <c s="357"/>
      <c s="341"/>
      <c s="341"/>
      <c s="357"/>
      <c s="319"/>
      <c s="319"/>
      <c s="295"/>
      <c s="341"/>
      <c s="357"/>
      <c s="341"/>
      <c s="319"/>
      <c s="291">
        <f>C200+D200</f>
        <v>0</v>
      </c>
      <c s="291">
        <f>L02!C1263</f>
        <v>0</v>
      </c>
      <c s="291">
        <f>T200-U200</f>
        <v>0</v>
      </c>
      <c s="295"/>
    </row>
    <row customHeight="1" ht="17.25">
      <c s="73">
        <v>22004</v>
      </c>
      <c s="55" t="s">
        <v>1960</v>
      </c>
      <c s="319"/>
      <c s="291">
        <f>SUM(E201:S201)</f>
        <v>0</v>
      </c>
      <c s="319"/>
      <c s="341"/>
      <c s="341"/>
      <c s="357"/>
      <c s="357"/>
      <c s="341"/>
      <c s="341"/>
      <c s="357"/>
      <c s="319"/>
      <c s="319"/>
      <c s="295"/>
      <c s="341"/>
      <c s="357"/>
      <c s="341"/>
      <c s="319"/>
      <c s="291">
        <f>C201+D201</f>
        <v>0</v>
      </c>
      <c s="291">
        <f>L02!C1272</f>
        <v>0</v>
      </c>
      <c s="291">
        <f>T201-U201</f>
        <v>0</v>
      </c>
      <c s="295"/>
    </row>
    <row customHeight="1" ht="17.25">
      <c s="73">
        <v>22005</v>
      </c>
      <c s="55" t="s">
        <v>1970</v>
      </c>
      <c s="319">
        <v>38</v>
      </c>
      <c s="291">
        <f>SUM(E202:S202)</f>
        <v>30</v>
      </c>
      <c s="319"/>
      <c s="341"/>
      <c s="341"/>
      <c s="357"/>
      <c s="357"/>
      <c s="341"/>
      <c s="341"/>
      <c s="357">
        <v>28</v>
      </c>
      <c s="319">
        <v>2</v>
      </c>
      <c s="319"/>
      <c s="295"/>
      <c s="341"/>
      <c s="357"/>
      <c s="341"/>
      <c s="319"/>
      <c s="291">
        <f>C202+D202</f>
        <v>68</v>
      </c>
      <c s="291">
        <f>L02!C1285</f>
        <v>68</v>
      </c>
      <c s="291">
        <f>T202-U202</f>
        <v>0</v>
      </c>
      <c s="295"/>
    </row>
    <row customHeight="1" ht="17.25">
      <c s="73">
        <v>22099</v>
      </c>
      <c s="55" t="s">
        <v>2267</v>
      </c>
      <c s="319"/>
      <c s="291">
        <f>SUM(E203:S203)</f>
        <v>0</v>
      </c>
      <c s="319"/>
      <c s="341"/>
      <c s="341"/>
      <c s="357"/>
      <c s="357"/>
      <c s="341"/>
      <c s="341"/>
      <c s="357"/>
      <c s="319"/>
      <c s="319"/>
      <c s="295"/>
      <c s="341"/>
      <c s="357"/>
      <c s="341"/>
      <c s="319"/>
      <c s="291">
        <f>C203+D203</f>
        <v>0</v>
      </c>
      <c s="291">
        <f>L02!C1300</f>
        <v>0</v>
      </c>
      <c s="291">
        <f>T203-U203</f>
        <v>0</v>
      </c>
      <c s="295"/>
    </row>
    <row s="342" customFormat="1" customHeight="1" ht="17.25">
      <c s="73">
        <v>221</v>
      </c>
      <c s="95" t="s">
        <v>1984</v>
      </c>
      <c s="291">
        <f>SUM(C205:C207)</f>
        <v>5101</v>
      </c>
      <c s="291">
        <f>SUM(D205:D207)</f>
        <v>11425</v>
      </c>
      <c s="291">
        <f>SUM(E205:E207)</f>
        <v>0</v>
      </c>
      <c s="340">
        <f>SUM(F205:F207)</f>
        <v>0</v>
      </c>
      <c s="340">
        <f>SUM(G205:G207)</f>
        <v>16526</v>
      </c>
      <c s="340">
        <f>SUM(H205:H207)</f>
        <v>0</v>
      </c>
      <c s="340">
        <f>SUM(I205:I207)</f>
        <v>0</v>
      </c>
      <c s="340">
        <f>SUM(J205:J207)</f>
        <v>0</v>
      </c>
      <c s="340">
        <f>SUM(K205:K207)</f>
        <v>0</v>
      </c>
      <c s="340">
        <f>SUM(L205:L207)</f>
        <v>0</v>
      </c>
      <c s="291">
        <f>SUM(M205:M207)</f>
        <v>-5101</v>
      </c>
      <c s="291">
        <f>SUM(N205:N207)</f>
        <v>0</v>
      </c>
      <c s="291">
        <f>SUM(O205:O207)</f>
        <v>0</v>
      </c>
      <c s="340">
        <f>SUM(P205:P207)</f>
        <v>0</v>
      </c>
      <c s="340">
        <f>SUM(Q205:Q207)</f>
        <v>0</v>
      </c>
      <c s="340">
        <f>SUM(R205:R207)</f>
        <v>0</v>
      </c>
      <c s="291">
        <f>SUM(S205:S207)</f>
        <v>0</v>
      </c>
      <c s="291">
        <f>SUM(T205:T207)</f>
        <v>16526</v>
      </c>
      <c s="291">
        <f>SUM(U205:U207)</f>
        <v>16526</v>
      </c>
      <c s="291">
        <f>SUM(V205:V207)</f>
        <v>0</v>
      </c>
      <c s="291">
        <f>SUM(W205:W207)</f>
        <v>0</v>
      </c>
    </row>
    <row customHeight="1" ht="17.25">
      <c s="73">
        <v>22101</v>
      </c>
      <c s="55" t="s">
        <v>1985</v>
      </c>
      <c s="319">
        <v>5101</v>
      </c>
      <c s="291">
        <f>SUM(E205:S205)</f>
        <v>11425</v>
      </c>
      <c s="319"/>
      <c s="341"/>
      <c s="341">
        <v>16526</v>
      </c>
      <c s="357"/>
      <c s="357"/>
      <c s="341"/>
      <c s="341"/>
      <c s="357"/>
      <c s="319">
        <v>-5101</v>
      </c>
      <c s="319"/>
      <c s="295"/>
      <c s="341"/>
      <c s="357"/>
      <c s="341"/>
      <c s="319"/>
      <c s="291">
        <f>C205+D205</f>
        <v>16526</v>
      </c>
      <c s="291">
        <f>L02!C1303</f>
        <v>16526</v>
      </c>
      <c s="291">
        <f>T205-U205</f>
        <v>0</v>
      </c>
      <c s="295"/>
    </row>
    <row customHeight="1" ht="17.25">
      <c s="73">
        <v>22102</v>
      </c>
      <c s="55" t="s">
        <v>1994</v>
      </c>
      <c s="319"/>
      <c s="291">
        <f>SUM(E206:S206)</f>
        <v>0</v>
      </c>
      <c s="319"/>
      <c s="341"/>
      <c s="341"/>
      <c s="357"/>
      <c s="357"/>
      <c s="341"/>
      <c s="341"/>
      <c s="357"/>
      <c s="319"/>
      <c s="319"/>
      <c s="295"/>
      <c s="341"/>
      <c s="357"/>
      <c s="341"/>
      <c s="319"/>
      <c s="291">
        <f>C206+D206</f>
        <v>0</v>
      </c>
      <c s="291">
        <f>L02!C1312</f>
        <v>0</v>
      </c>
      <c s="291">
        <f>T206-U206</f>
        <v>0</v>
      </c>
      <c s="295"/>
    </row>
    <row customHeight="1" ht="17.25">
      <c s="73">
        <v>22103</v>
      </c>
      <c s="55" t="s">
        <v>1998</v>
      </c>
      <c s="319"/>
      <c s="291">
        <f>SUM(E207:S207)</f>
        <v>0</v>
      </c>
      <c s="319"/>
      <c s="341"/>
      <c s="341"/>
      <c s="357"/>
      <c s="357"/>
      <c s="341"/>
      <c s="341"/>
      <c s="357"/>
      <c s="319"/>
      <c s="319"/>
      <c s="295"/>
      <c s="341"/>
      <c s="357"/>
      <c s="341"/>
      <c s="319"/>
      <c s="291">
        <f>C207+D207</f>
        <v>0</v>
      </c>
      <c s="291">
        <f>L02!C1316</f>
        <v>0</v>
      </c>
      <c s="291">
        <f>T207-U207</f>
        <v>0</v>
      </c>
      <c s="295"/>
    </row>
    <row customHeight="1" ht="17.25">
      <c s="73">
        <v>222</v>
      </c>
      <c s="95" t="s">
        <v>2002</v>
      </c>
      <c s="291">
        <f>SUM(C209:C213)</f>
        <v>300</v>
      </c>
      <c s="291">
        <f>SUM(D209:D213)</f>
        <v>3061</v>
      </c>
      <c s="291">
        <f>SUM(E209:E213)</f>
        <v>0</v>
      </c>
      <c s="340">
        <f>SUM(F209:F213)</f>
        <v>0</v>
      </c>
      <c s="340">
        <f>SUM(G209:G213)</f>
        <v>111</v>
      </c>
      <c s="340">
        <f>SUM(H209:H213)</f>
        <v>0</v>
      </c>
      <c s="340">
        <f>SUM(I209:I213)</f>
        <v>0</v>
      </c>
      <c s="340">
        <f>SUM(J209:J213)</f>
        <v>0</v>
      </c>
      <c s="340">
        <f>SUM(K209:K213)</f>
        <v>0</v>
      </c>
      <c s="340">
        <f>SUM(L209:L213)</f>
        <v>5</v>
      </c>
      <c s="291">
        <f>SUM(M209:M213)</f>
        <v>2945</v>
      </c>
      <c s="291">
        <f>SUM(N209:N213)</f>
        <v>0</v>
      </c>
      <c s="291">
        <f>SUM(O209:O213)</f>
        <v>0</v>
      </c>
      <c s="340">
        <f>SUM(P209:P213)</f>
        <v>0</v>
      </c>
      <c s="340">
        <f>SUM(Q209:Q213)</f>
        <v>0</v>
      </c>
      <c s="340">
        <f>SUM(R209:R213)</f>
        <v>0</v>
      </c>
      <c s="291">
        <f>SUM(S209:S213)</f>
        <v>0</v>
      </c>
      <c s="291">
        <f>SUM(T209:T213)</f>
        <v>3361</v>
      </c>
      <c s="291">
        <f>SUM(U209:U213)</f>
        <v>3361</v>
      </c>
      <c s="291">
        <f>SUM(V209:V213)</f>
        <v>0</v>
      </c>
      <c s="291">
        <f>SUM(W209:W213)</f>
        <v>0</v>
      </c>
    </row>
    <row customHeight="1" ht="17.25">
      <c s="73">
        <v>22201</v>
      </c>
      <c s="55" t="s">
        <v>2003</v>
      </c>
      <c s="319">
        <v>252</v>
      </c>
      <c s="291">
        <f>SUM(E209:S209)</f>
        <v>3039</v>
      </c>
      <c s="319"/>
      <c s="341"/>
      <c s="341">
        <v>111</v>
      </c>
      <c s="357"/>
      <c s="357"/>
      <c s="341"/>
      <c s="341"/>
      <c s="357">
        <v>5</v>
      </c>
      <c s="319">
        <v>2923</v>
      </c>
      <c s="319"/>
      <c s="295"/>
      <c s="341"/>
      <c s="357"/>
      <c s="341"/>
      <c s="319"/>
      <c s="291">
        <f>C209+D209</f>
        <v>3291</v>
      </c>
      <c s="291">
        <f>L02!C1321</f>
        <v>3291</v>
      </c>
      <c s="291">
        <f>T209-U209</f>
        <v>0</v>
      </c>
      <c s="295"/>
    </row>
    <row s="342" customFormat="1" customHeight="1" ht="17.25">
      <c s="73">
        <v>22202</v>
      </c>
      <c s="55" t="s">
        <v>2014</v>
      </c>
      <c s="319">
        <v>48</v>
      </c>
      <c s="291">
        <f>SUM(E210:S210)</f>
        <v>22</v>
      </c>
      <c s="319"/>
      <c s="341"/>
      <c s="341"/>
      <c s="357"/>
      <c s="357"/>
      <c s="341"/>
      <c s="341"/>
      <c s="357"/>
      <c s="319">
        <v>22</v>
      </c>
      <c s="319"/>
      <c s="295"/>
      <c s="341"/>
      <c s="357"/>
      <c s="341"/>
      <c s="319"/>
      <c s="291">
        <f>C210+D210</f>
        <v>70</v>
      </c>
      <c s="291">
        <f>L02!C1336</f>
        <v>70</v>
      </c>
      <c s="291">
        <f>T210-U210</f>
        <v>0</v>
      </c>
      <c s="295"/>
    </row>
    <row s="342" customFormat="1" customHeight="1" ht="17.25">
      <c s="73">
        <v>22203</v>
      </c>
      <c s="55" t="s">
        <v>2024</v>
      </c>
      <c s="319"/>
      <c s="291">
        <f>SUM(E211:S211)</f>
        <v>0</v>
      </c>
      <c s="319"/>
      <c s="341"/>
      <c s="341"/>
      <c s="357"/>
      <c s="357"/>
      <c s="341"/>
      <c s="341"/>
      <c s="357"/>
      <c s="319"/>
      <c s="319"/>
      <c s="295"/>
      <c s="341"/>
      <c s="357"/>
      <c s="341"/>
      <c s="319"/>
      <c s="291">
        <f>C211+D211</f>
        <v>0</v>
      </c>
      <c s="291">
        <f>L02!C1350</f>
        <v>0</v>
      </c>
      <c s="291">
        <f>T211-U211</f>
        <v>0</v>
      </c>
      <c s="295"/>
    </row>
    <row s="342" customFormat="1" customHeight="1" ht="17.25">
      <c s="73">
        <v>22204</v>
      </c>
      <c s="55" t="s">
        <v>2030</v>
      </c>
      <c s="319"/>
      <c s="291">
        <f>SUM(E212:S212)</f>
        <v>0</v>
      </c>
      <c s="319"/>
      <c s="341"/>
      <c s="341"/>
      <c s="357"/>
      <c s="357"/>
      <c s="341"/>
      <c s="341"/>
      <c s="357"/>
      <c s="319"/>
      <c s="319"/>
      <c s="295"/>
      <c s="341"/>
      <c s="357"/>
      <c s="341"/>
      <c s="319"/>
      <c s="291">
        <f>C212+D212</f>
        <v>0</v>
      </c>
      <c s="291">
        <f>L02!C1356</f>
        <v>0</v>
      </c>
      <c s="291">
        <f>T212-U212</f>
        <v>0</v>
      </c>
      <c s="295"/>
    </row>
    <row s="342" customFormat="1" customHeight="1" ht="17.25">
      <c s="73">
        <v>22205</v>
      </c>
      <c s="55" t="s">
        <v>2036</v>
      </c>
      <c s="319"/>
      <c s="291">
        <f>SUM(E213:S213)</f>
        <v>0</v>
      </c>
      <c s="319"/>
      <c s="341"/>
      <c s="341"/>
      <c s="357"/>
      <c s="357"/>
      <c s="341"/>
      <c s="341"/>
      <c s="357"/>
      <c s="319"/>
      <c s="319"/>
      <c s="295"/>
      <c s="341"/>
      <c s="357"/>
      <c s="341"/>
      <c s="319"/>
      <c s="291">
        <f>C213+D213</f>
        <v>0</v>
      </c>
      <c s="291">
        <f>L02!C1362</f>
        <v>0</v>
      </c>
      <c s="291">
        <f>T213-U213</f>
        <v>0</v>
      </c>
      <c s="295"/>
    </row>
    <row customHeight="1" ht="17.25">
      <c s="73">
        <v>227</v>
      </c>
      <c s="95" t="s">
        <v>2268</v>
      </c>
      <c s="319">
        <v>3000</v>
      </c>
      <c s="291">
        <f>SUM(E214:S214)</f>
        <v>-3000</v>
      </c>
      <c s="319"/>
      <c s="341"/>
      <c s="341"/>
      <c s="357"/>
      <c s="357"/>
      <c s="341"/>
      <c s="341"/>
      <c s="357">
        <v>-3000</v>
      </c>
      <c s="319"/>
      <c s="319"/>
      <c s="295"/>
      <c s="341"/>
      <c s="357"/>
      <c s="341"/>
      <c s="319"/>
      <c s="291">
        <f>C214+D214</f>
        <v>0</v>
      </c>
      <c s="295"/>
      <c s="291">
        <f>T214-U214</f>
        <v>0</v>
      </c>
      <c s="295"/>
    </row>
    <row customHeight="1" ht="17.25">
      <c s="73">
        <v>229</v>
      </c>
      <c s="95" t="s">
        <v>2048</v>
      </c>
      <c s="291">
        <f>SUM(C216:C217)</f>
        <v>0</v>
      </c>
      <c s="291">
        <f>SUM(D216:D217)</f>
        <v>118</v>
      </c>
      <c s="291">
        <f>SUM(E216:E217)</f>
        <v>0</v>
      </c>
      <c s="340">
        <f>SUM(F216:F217)</f>
        <v>0</v>
      </c>
      <c s="340">
        <f>SUM(G216:G217)</f>
        <v>95</v>
      </c>
      <c s="340">
        <f>SUM(H216:H217)</f>
        <v>130</v>
      </c>
      <c s="340">
        <f>SUM(I216:I217)</f>
        <v>0</v>
      </c>
      <c s="340">
        <f>SUM(J216:J217)</f>
        <v>0</v>
      </c>
      <c s="340">
        <f>SUM(K216:K217)</f>
        <v>0</v>
      </c>
      <c s="340">
        <f>SUM(L216:L217)</f>
        <v>0</v>
      </c>
      <c s="291">
        <f>SUM(M216:M217)</f>
        <v>-107</v>
      </c>
      <c s="291">
        <f>SUM(N216:N217)</f>
        <v>0</v>
      </c>
      <c s="291">
        <f>SUM(O216:O217)</f>
        <v>0</v>
      </c>
      <c s="340">
        <f>SUM(P216:P217)</f>
        <v>0</v>
      </c>
      <c s="340">
        <f>SUM(Q216:Q217)</f>
        <v>0</v>
      </c>
      <c s="340">
        <f>SUM(R216:R217)</f>
        <v>0</v>
      </c>
      <c s="291">
        <f>SUM(S216:S217)</f>
        <v>0</v>
      </c>
      <c s="291">
        <f>SUM(T216:T217)</f>
        <v>118</v>
      </c>
      <c s="291">
        <f>SUM(U216:U217)</f>
        <v>5</v>
      </c>
      <c s="291">
        <f>SUM(V216:V217)</f>
        <v>113</v>
      </c>
      <c s="291">
        <f>SUM(W216:W217)</f>
        <v>113</v>
      </c>
    </row>
    <row customHeight="1" ht="17.25">
      <c s="73">
        <v>22902</v>
      </c>
      <c s="55" t="s">
        <v>2269</v>
      </c>
      <c s="319"/>
      <c s="291">
        <f>SUM(E216:S216)</f>
        <v>0</v>
      </c>
      <c s="319"/>
      <c s="341"/>
      <c s="341"/>
      <c s="357"/>
      <c s="357"/>
      <c s="341"/>
      <c s="341"/>
      <c s="357"/>
      <c s="319"/>
      <c s="319"/>
      <c s="295"/>
      <c s="341"/>
      <c s="357"/>
      <c s="341"/>
      <c s="319"/>
      <c s="291">
        <f>C216+D216</f>
        <v>0</v>
      </c>
      <c s="295"/>
      <c s="291">
        <f>T216-U216</f>
        <v>0</v>
      </c>
      <c s="295"/>
    </row>
    <row customHeight="1" ht="17.25">
      <c s="73">
        <v>22999</v>
      </c>
      <c s="55" t="s">
        <v>2049</v>
      </c>
      <c s="319"/>
      <c s="291">
        <f>SUM(E217:S217)</f>
        <v>118</v>
      </c>
      <c s="319"/>
      <c s="341"/>
      <c s="341">
        <v>95</v>
      </c>
      <c s="357">
        <v>130</v>
      </c>
      <c s="357"/>
      <c s="341"/>
      <c s="341"/>
      <c s="357"/>
      <c s="319">
        <v>-107</v>
      </c>
      <c s="319"/>
      <c s="295"/>
      <c s="341"/>
      <c s="357"/>
      <c s="341"/>
      <c s="319"/>
      <c s="291">
        <f>C217+D217</f>
        <v>118</v>
      </c>
      <c s="291">
        <f>L02!C1376</f>
        <v>5</v>
      </c>
      <c s="291">
        <f>T217-U217</f>
        <v>113</v>
      </c>
      <c s="295">
        <v>113</v>
      </c>
    </row>
    <row customHeight="1" ht="17.25">
      <c s="73">
        <v>232</v>
      </c>
      <c s="95" t="s">
        <v>2051</v>
      </c>
      <c s="291">
        <f>SUM(C219:C221)</f>
        <v>2560</v>
      </c>
      <c s="291">
        <f>SUM(D219:D221)</f>
        <v>-314</v>
      </c>
      <c s="291">
        <f>SUM(E219:E221)</f>
        <v>0</v>
      </c>
      <c s="340">
        <f>SUM(F219:F221)</f>
        <v>0</v>
      </c>
      <c s="291">
        <f>SUM(G219:G221)</f>
        <v>0</v>
      </c>
      <c s="340">
        <f>SUM(H219:H221)</f>
        <v>0</v>
      </c>
      <c s="291">
        <f>SUM(I219:I221)</f>
        <v>0</v>
      </c>
      <c s="291">
        <f>SUM(J219:J221)</f>
        <v>0</v>
      </c>
      <c s="291">
        <f>SUM(K219:K221)</f>
        <v>0</v>
      </c>
      <c s="340">
        <f>SUM(L219:L221)</f>
        <v>0</v>
      </c>
      <c s="291">
        <f>SUM(M219:M221)</f>
        <v>-314</v>
      </c>
      <c s="291">
        <f>SUM(N219:N221)</f>
        <v>0</v>
      </c>
      <c s="291">
        <f>SUM(O219:O221)</f>
        <v>0</v>
      </c>
      <c s="291">
        <f>SUM(P219:P221)</f>
        <v>0</v>
      </c>
      <c s="291">
        <f>SUM(Q219:Q221)</f>
        <v>0</v>
      </c>
      <c s="291">
        <f>SUM(R219:R221)</f>
        <v>0</v>
      </c>
      <c s="291">
        <f>SUM(S219:S221)</f>
        <v>0</v>
      </c>
      <c s="291">
        <f>SUM(T219:T221)</f>
        <v>2246</v>
      </c>
      <c s="291">
        <f>SUM(U219:U221)</f>
        <v>2246</v>
      </c>
      <c s="291">
        <f>SUM(V219:V221)</f>
        <v>0</v>
      </c>
      <c s="291">
        <f>SUM(W219:W221)</f>
        <v>0</v>
      </c>
    </row>
    <row customHeight="1" ht="17.25">
      <c s="73">
        <v>23201</v>
      </c>
      <c s="55" t="s">
        <v>2052</v>
      </c>
      <c s="319"/>
      <c s="291">
        <f>SUM(E219:S219)</f>
        <v>0</v>
      </c>
      <c s="319"/>
      <c s="341"/>
      <c s="341"/>
      <c s="357"/>
      <c s="357"/>
      <c s="341"/>
      <c s="341"/>
      <c s="357"/>
      <c s="319"/>
      <c s="319"/>
      <c s="295"/>
      <c s="319"/>
      <c s="295"/>
      <c s="319"/>
      <c s="319"/>
      <c s="291">
        <f>C219+D219</f>
        <v>0</v>
      </c>
      <c s="291">
        <f>L02!C1378</f>
        <v>0</v>
      </c>
      <c s="291">
        <f>T219-U219</f>
        <v>0</v>
      </c>
      <c s="295"/>
    </row>
    <row customHeight="1" ht="17.25">
      <c s="73">
        <v>23202</v>
      </c>
      <c s="55" t="s">
        <v>2053</v>
      </c>
      <c s="319"/>
      <c s="291">
        <f>SUM(E220:S220)</f>
        <v>0</v>
      </c>
      <c s="319"/>
      <c s="341"/>
      <c s="341"/>
      <c s="357"/>
      <c s="357"/>
      <c s="341"/>
      <c s="341"/>
      <c s="357"/>
      <c s="319"/>
      <c s="319"/>
      <c s="295"/>
      <c s="319"/>
      <c s="295"/>
      <c s="319"/>
      <c s="319"/>
      <c s="291">
        <f>C220+D220</f>
        <v>0</v>
      </c>
      <c s="291">
        <f>L02!C1379</f>
        <v>0</v>
      </c>
      <c s="291">
        <f>T220-U220</f>
        <v>0</v>
      </c>
      <c s="295"/>
    </row>
    <row customHeight="1" ht="17.25">
      <c s="73">
        <v>23203</v>
      </c>
      <c s="55" t="s">
        <v>2058</v>
      </c>
      <c s="319">
        <v>2560</v>
      </c>
      <c s="291">
        <f>SUM(E221:S221)</f>
        <v>-314</v>
      </c>
      <c s="319"/>
      <c s="341"/>
      <c s="341"/>
      <c s="358"/>
      <c s="357"/>
      <c s="341"/>
      <c s="341"/>
      <c s="357"/>
      <c s="319">
        <v>-314</v>
      </c>
      <c s="319"/>
      <c s="295"/>
      <c s="319"/>
      <c s="295"/>
      <c s="319"/>
      <c s="319"/>
      <c s="291">
        <f>C221+D221</f>
        <v>2246</v>
      </c>
      <c s="291">
        <f>L02!C1384</f>
        <v>2246</v>
      </c>
      <c s="291">
        <f>T221-U221</f>
        <v>0</v>
      </c>
      <c s="295"/>
    </row>
    <row customHeight="1" ht="17.25">
      <c s="73">
        <v>233</v>
      </c>
      <c s="95" t="s">
        <v>2063</v>
      </c>
      <c s="291">
        <f>SUM(C223:C225)</f>
        <v>0</v>
      </c>
      <c s="291">
        <f>SUM(D223:D225)</f>
        <v>0</v>
      </c>
      <c s="291">
        <f>SUM(E223:E225)</f>
        <v>0</v>
      </c>
      <c s="340">
        <f>SUM(F223:F225)</f>
        <v>0</v>
      </c>
      <c s="301">
        <f>SUM(G223:G225)</f>
        <v>0</v>
      </c>
      <c s="340">
        <f>SUM(H223:H225)</f>
        <v>0</v>
      </c>
      <c s="291">
        <f>SUM(I223:I225)</f>
        <v>0</v>
      </c>
      <c s="291">
        <f>SUM(J223:J225)</f>
        <v>0</v>
      </c>
      <c s="291">
        <f>SUM(K223:K225)</f>
        <v>0</v>
      </c>
      <c s="340">
        <f>SUM(L223:L225)</f>
        <v>0</v>
      </c>
      <c s="291">
        <f>SUM(M223:M225)</f>
        <v>0</v>
      </c>
      <c s="291">
        <f>SUM(N223:N225)</f>
        <v>0</v>
      </c>
      <c s="291">
        <f>SUM(O223:O225)</f>
        <v>0</v>
      </c>
      <c s="291">
        <f>SUM(P223:P225)</f>
        <v>0</v>
      </c>
      <c s="291">
        <f>SUM(Q223:Q225)</f>
        <v>0</v>
      </c>
      <c s="291">
        <f>SUM(R223:R225)</f>
        <v>0</v>
      </c>
      <c s="291">
        <f>SUM(S223:S225)</f>
        <v>0</v>
      </c>
      <c s="291">
        <f>SUM(T223:T225)</f>
        <v>0</v>
      </c>
      <c s="291">
        <f>SUM(U223:U225)</f>
        <v>0</v>
      </c>
      <c s="291">
        <f>SUM(V223:V225)</f>
        <v>0</v>
      </c>
      <c s="291">
        <f>SUM(W223:W225)</f>
        <v>0</v>
      </c>
    </row>
    <row customHeight="1" ht="17.25">
      <c s="73">
        <v>23301</v>
      </c>
      <c s="55" t="s">
        <v>2064</v>
      </c>
      <c s="319"/>
      <c s="291">
        <f>SUM(E223:S223)</f>
        <v>0</v>
      </c>
      <c s="319"/>
      <c s="341"/>
      <c s="341"/>
      <c s="357"/>
      <c s="357"/>
      <c s="341"/>
      <c s="341"/>
      <c s="357"/>
      <c s="319"/>
      <c s="319"/>
      <c s="295"/>
      <c s="319"/>
      <c s="295"/>
      <c s="319"/>
      <c s="319"/>
      <c s="291">
        <f>C223+D223</f>
        <v>0</v>
      </c>
      <c s="291">
        <f>L02!C1390</f>
        <v>0</v>
      </c>
      <c s="291">
        <f>T223-U223</f>
        <v>0</v>
      </c>
      <c s="295"/>
    </row>
    <row customHeight="1" ht="17.25">
      <c s="73">
        <v>23302</v>
      </c>
      <c s="55" t="s">
        <v>2065</v>
      </c>
      <c s="319"/>
      <c s="291">
        <f>SUM(E224:S224)</f>
        <v>0</v>
      </c>
      <c s="319"/>
      <c s="341"/>
      <c s="341"/>
      <c s="357"/>
      <c s="357"/>
      <c s="341"/>
      <c s="341"/>
      <c s="357"/>
      <c s="319"/>
      <c s="319"/>
      <c s="295"/>
      <c s="319"/>
      <c s="295"/>
      <c s="319"/>
      <c s="319"/>
      <c s="291">
        <f>C224+D224</f>
        <v>0</v>
      </c>
      <c s="291">
        <f>L02!C1391</f>
        <v>0</v>
      </c>
      <c s="291">
        <f>T224-U224</f>
        <v>0</v>
      </c>
      <c s="295"/>
    </row>
    <row customHeight="1" ht="17.25">
      <c s="73">
        <v>23303</v>
      </c>
      <c s="73" t="s">
        <v>2066</v>
      </c>
      <c s="319"/>
      <c s="291">
        <f>SUM(E225:S225)</f>
        <v>0</v>
      </c>
      <c s="319"/>
      <c s="341"/>
      <c s="319"/>
      <c s="357"/>
      <c s="295"/>
      <c s="319"/>
      <c s="319"/>
      <c s="357"/>
      <c s="319"/>
      <c s="319"/>
      <c s="295"/>
      <c s="319"/>
      <c s="295"/>
      <c s="319"/>
      <c s="319"/>
      <c s="291">
        <f>C225+D225</f>
        <v>0</v>
      </c>
      <c s="291">
        <f>L02!C1392</f>
        <v>0</v>
      </c>
      <c s="291">
        <f>T225-U225</f>
        <v>0</v>
      </c>
      <c s="295"/>
    </row>
  </sheetData>
  <sheetProtection autoFilter="0" sort="1" allowResizeRows="1" allowResizeColumns="1" objects="1" allowDragInsertRows="1" allowDragInsertColumns="1" insertRows="1" insertColumns="1" deleteRows="1" deleteColumns="1"/>
  <mergeCells count="27">
    <mergeCell ref="T4:T6"/>
    <mergeCell ref="U4:U6"/>
    <mergeCell ref="V4:V6"/>
    <mergeCell ref="W4:W6"/>
    <mergeCell ref="B4:B6"/>
    <mergeCell ref="A4:A6"/>
    <mergeCell ref="P5:P6"/>
    <mergeCell ref="O5:O6"/>
    <mergeCell ref="N5:N6"/>
    <mergeCell ref="M5:M6"/>
    <mergeCell ref="L5:L6"/>
    <mergeCell ref="K5:K6"/>
    <mergeCell ref="J5:J6"/>
    <mergeCell ref="I5:I6"/>
    <mergeCell ref="G5:G6"/>
    <mergeCell ref="F5:F6"/>
    <mergeCell ref="E5:E6"/>
    <mergeCell ref="D5:D6"/>
    <mergeCell ref="S5:S6"/>
    <mergeCell ref="R5:R6"/>
    <mergeCell ref="Q5:Q6"/>
    <mergeCell ref="C4:C6"/>
    <mergeCell ref="D4:S4"/>
    <mergeCell ref="A3:W3"/>
    <mergeCell ref="A2:W2"/>
    <mergeCell ref="A1:W1"/>
    <mergeCell ref="H5:H6"/>
  </mergeCells>
  <dataValidations count="1">
    <dataValidation type="decimal" allowBlank="1" showInputMessage="1" showErrorMessage="1" sqref="C7:W225">
      <formula1>-99999999999999</formula1>
      <formula2>99999999999999</formula2>
    </dataValidation>
  </dataValidations>
  <printOptions gridLines="1" horizontalCentered="1" verticalCentered="1"/>
  <pageMargins left="3.00" right="2.00" top="1.00" bottom="1.00" header="0.00" footer="0.00"/>
  <pageSetup scale="75" pageOrder="downThenOver" orientation="landscape" blackAndWhite="1"/>
  <headerFooter>
    <oddHeader>&amp;L&amp;C@$&amp;R</oddHeader>
    <oddFooter>&amp;L&amp;C@&amp;- &amp;P&amp;-$&amp;R</oddFooter>
    <evenHeader>&amp;L&amp;C@$&amp;R</evenHeader>
    <evenFooter>&amp;L&amp;C@&amp;- &amp;P&amp;-$&amp;R</evenFooter>
  </headerFooter>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Status/>
</cp:coreProperties>
</file>