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 tabRatio="875" activeTab="1"/>
  </bookViews>
  <sheets>
    <sheet name="##BASEINFO" sheetId="1" state="hidden" r:id="rId2"/>
    <sheet name="IB" sheetId="2" r:id="rId3"/>
    <sheet name="ML" sheetId="3" r:id="rId4"/>
    <sheet name="sheet1" sheetId="4" r:id="rId5"/>
    <sheet name="L01" sheetId="5" r:id="rId6"/>
    <sheet name="L02" sheetId="6" r:id="rId7"/>
    <sheet name="L03" sheetId="7" r:id="rId8"/>
    <sheet name="L04" sheetId="8" r:id="rId9"/>
    <sheet name="L05" sheetId="9" r:id="rId10"/>
    <sheet name="sheet2" sheetId="10" r:id="rId11"/>
    <sheet name="L06" sheetId="11" r:id="rId12"/>
    <sheet name="L07" sheetId="12" r:id="rId13"/>
    <sheet name="L08" sheetId="13" r:id="rId14"/>
    <sheet name="L09" sheetId="14" r:id="rId15"/>
    <sheet name="sheet3" sheetId="15" r:id="rId16"/>
    <sheet name="L10" sheetId="16" r:id="rId17"/>
    <sheet name="L11" sheetId="17" r:id="rId18"/>
    <sheet name="sheet4" sheetId="18" r:id="rId19"/>
    <sheet name="L12" sheetId="19" r:id="rId20"/>
    <sheet name="L13" sheetId="20" r:id="rId21"/>
    <sheet name="L14" sheetId="21" r:id="rId22"/>
    <sheet name="sheet5" sheetId="22" r:id="rId23"/>
    <sheet name="L15" sheetId="23" r:id="rId24"/>
    <sheet name="L16" sheetId="24" r:id="rId25"/>
    <sheet name="L17" sheetId="25" r:id="rId26"/>
    <sheet name="sheet6" sheetId="26" r:id="rId27"/>
    <sheet name="L18" sheetId="27" r:id="rId28"/>
    <sheet name="L19" sheetId="28" r:id="rId29"/>
    <sheet name="L20" sheetId="29" r:id="rId30"/>
    <sheet name="L21" sheetId="30" r:id="rId31"/>
    <sheet name="L22" sheetId="31" r:id="rId32"/>
    <sheet name="L23" sheetId="32" r:id="rId33"/>
    <sheet name="L24" sheetId="33" r:id="rId34"/>
  </sheets>
  <calcPr calcId="0"/>
</workbook>
</file>

<file path=xl/sharedStrings.xml><?xml version="1.0" encoding="utf-8"?>
<sst xmlns="http://schemas.openxmlformats.org/spreadsheetml/2006/main" count="5358" uniqueCount="3126">
  <si>
    <t>001</t>
  </si>
  <si>
    <t>IB</t>
  </si>
  <si>
    <t>信息表</t>
  </si>
  <si>
    <t>期间名称</t>
  </si>
  <si>
    <t>2011年</t>
  </si>
  <si>
    <t>002</t>
  </si>
  <si>
    <t>ML</t>
  </si>
  <si>
    <t>录入表目录</t>
  </si>
  <si>
    <t>单位体系编码</t>
  </si>
  <si>
    <t>ZJS001DW</t>
  </si>
  <si>
    <t>003</t>
  </si>
  <si>
    <t>sheet1</t>
  </si>
  <si>
    <t>第一部分：一般预算</t>
  </si>
  <si>
    <t>单位编码</t>
  </si>
  <si>
    <t>00902290139006</t>
  </si>
  <si>
    <t>004</t>
  </si>
  <si>
    <t>L01</t>
  </si>
  <si>
    <t>一般预算收入决算录入表</t>
  </si>
  <si>
    <t>上级单位编码</t>
  </si>
  <si>
    <t>00902290139</t>
  </si>
  <si>
    <t>005</t>
  </si>
  <si>
    <t>L02</t>
  </si>
  <si>
    <t>一般预算支出功能分类录入表</t>
  </si>
  <si>
    <t>单位级次</t>
  </si>
  <si>
    <t>6</t>
  </si>
  <si>
    <t>006</t>
  </si>
  <si>
    <t>L03</t>
  </si>
  <si>
    <t>一般预算转移性收支决算录入表</t>
  </si>
  <si>
    <t>单位全称</t>
  </si>
  <si>
    <t>芷江侗族自治县</t>
  </si>
  <si>
    <t>007</t>
  </si>
  <si>
    <t>L04</t>
  </si>
  <si>
    <t>一般预算收入预算变动情况录入表</t>
  </si>
  <si>
    <t>单位简称</t>
  </si>
  <si>
    <t>008</t>
  </si>
  <si>
    <t>L05</t>
  </si>
  <si>
    <t>一般预算支出预算变动及结余、结转情况录入表</t>
  </si>
  <si>
    <t>创建单位的级次</t>
  </si>
  <si>
    <t>null</t>
  </si>
  <si>
    <t>009</t>
  </si>
  <si>
    <t>sheet2</t>
  </si>
  <si>
    <t>第二部分：政府性基金</t>
  </si>
  <si>
    <t>助记符 拼音首字母</t>
  </si>
  <si>
    <t>431228000KCAAAAAAAAAAAAAAAAAA001</t>
  </si>
  <si>
    <t>0010</t>
  </si>
  <si>
    <t>L06</t>
  </si>
  <si>
    <t>政府性基金收支及结余情况录入表</t>
  </si>
  <si>
    <t>0011</t>
  </si>
  <si>
    <t>L07</t>
  </si>
  <si>
    <t>政府性基金转移性收支决算录入表</t>
  </si>
  <si>
    <t>行政区划代码</t>
  </si>
  <si>
    <t>431228000</t>
  </si>
  <si>
    <t>0012</t>
  </si>
  <si>
    <t>L08</t>
  </si>
  <si>
    <t>政府性基金收入预算变动情况录入表</t>
  </si>
  <si>
    <t xml:space="preserve">行政区划类型 </t>
  </si>
  <si>
    <t/>
  </si>
  <si>
    <t>0013</t>
  </si>
  <si>
    <t>L09</t>
  </si>
  <si>
    <t>政府性基金支出预算变动情况录入表</t>
  </si>
  <si>
    <t>财政区划代码</t>
  </si>
  <si>
    <t>0014</t>
  </si>
  <si>
    <t>sheet3</t>
  </si>
  <si>
    <t>第三部分：国有资本经营预算</t>
  </si>
  <si>
    <t xml:space="preserve">财政区划类型 </t>
  </si>
  <si>
    <t>0015</t>
  </si>
  <si>
    <t>L10</t>
  </si>
  <si>
    <t>国有资本经营预算收支决算录入表</t>
  </si>
  <si>
    <t>单位年度</t>
  </si>
  <si>
    <t>2011</t>
  </si>
  <si>
    <t>0016</t>
  </si>
  <si>
    <t>L11</t>
  </si>
  <si>
    <t>国有资本经营预算转移性收支决算录入表</t>
  </si>
  <si>
    <t>期间代码</t>
  </si>
  <si>
    <t>2011N</t>
  </si>
  <si>
    <t>0017</t>
  </si>
  <si>
    <t>sheet4</t>
  </si>
  <si>
    <t>第四部分：财政专户管理资金</t>
  </si>
  <si>
    <t>舍位状态</t>
  </si>
  <si>
    <t>0</t>
  </si>
  <si>
    <t>0018</t>
  </si>
  <si>
    <t>L12</t>
  </si>
  <si>
    <t>财政专户管理资金收入决算录入表</t>
  </si>
  <si>
    <t>数值单位</t>
  </si>
  <si>
    <t>万元</t>
  </si>
  <si>
    <t>0019</t>
  </si>
  <si>
    <t>L13</t>
  </si>
  <si>
    <t>财政专户管理资金支出决算功能分类录入表</t>
  </si>
  <si>
    <t>0020</t>
  </si>
  <si>
    <t>L14</t>
  </si>
  <si>
    <t>财政专户管理资金转移性收支决算录入表</t>
  </si>
  <si>
    <t>0021</t>
  </si>
  <si>
    <t>sheet5</t>
  </si>
  <si>
    <t>第五部分：政府性收支及资产负债表</t>
  </si>
  <si>
    <t>0022</t>
  </si>
  <si>
    <t>L15</t>
  </si>
  <si>
    <t>预算资金年终资产负债录入表</t>
  </si>
  <si>
    <t>0023</t>
  </si>
  <si>
    <t>L16</t>
  </si>
  <si>
    <t>财政专户管理资金年终资产负债录入表</t>
  </si>
  <si>
    <t>0024</t>
  </si>
  <si>
    <t>L17</t>
  </si>
  <si>
    <t>社会保险基金收支决算录入表</t>
  </si>
  <si>
    <t>0025</t>
  </si>
  <si>
    <t>sheet6</t>
  </si>
  <si>
    <t>第六部分：补充材料</t>
  </si>
  <si>
    <t>0026</t>
  </si>
  <si>
    <t>L18</t>
  </si>
  <si>
    <t>乡镇一般预算收支决算录入表</t>
  </si>
  <si>
    <t>0027</t>
  </si>
  <si>
    <t>L19</t>
  </si>
  <si>
    <t>乡镇政府性基金预算收支决算录入表</t>
  </si>
  <si>
    <t>0028</t>
  </si>
  <si>
    <t>L20</t>
  </si>
  <si>
    <t>乡镇国有资本经营预算收支决算录入表</t>
  </si>
  <si>
    <t>0029</t>
  </si>
  <si>
    <t>L21</t>
  </si>
  <si>
    <t>乡镇财政专户管理资金收支决算录入表</t>
  </si>
  <si>
    <t>0030</t>
  </si>
  <si>
    <t>L22</t>
  </si>
  <si>
    <t>乡镇基本情况录入表</t>
  </si>
  <si>
    <t>0031</t>
  </si>
  <si>
    <t>L23</t>
  </si>
  <si>
    <t>基本数字录入表</t>
  </si>
  <si>
    <t>0032</t>
  </si>
  <si>
    <t>L24</t>
  </si>
  <si>
    <t>相关指标录入表</t>
  </si>
  <si>
    <t xml:space="preserve">单位名称  </t>
  </si>
  <si>
    <t>湖南省怀化市芷江侗族自治县</t>
  </si>
  <si>
    <t xml:space="preserve">单位负责人  </t>
  </si>
  <si>
    <t>杨全滢</t>
  </si>
  <si>
    <t xml:space="preserve">处（科、股）负责人  </t>
  </si>
  <si>
    <t>陈志栾</t>
  </si>
  <si>
    <t xml:space="preserve">经办人  </t>
  </si>
  <si>
    <t>杨梅梅</t>
  </si>
  <si>
    <t xml:space="preserve">联系电话  </t>
  </si>
  <si>
    <t>0745-6827706</t>
  </si>
  <si>
    <t xml:space="preserve">单位地址  </t>
  </si>
  <si>
    <t>芷江北正街24号</t>
  </si>
  <si>
    <t xml:space="preserve">单位邮编  </t>
  </si>
  <si>
    <t>419100</t>
  </si>
  <si>
    <t xml:space="preserve">单位级次  </t>
  </si>
  <si>
    <t>区县级</t>
  </si>
  <si>
    <t xml:space="preserve">所在地区类型  </t>
  </si>
  <si>
    <t>省</t>
  </si>
  <si>
    <t xml:space="preserve">地区属性  </t>
  </si>
  <si>
    <t>中部</t>
  </si>
  <si>
    <t xml:space="preserve">计划单列市属性  </t>
  </si>
  <si>
    <t>无</t>
  </si>
  <si>
    <t xml:space="preserve">自治州属性  </t>
  </si>
  <si>
    <t xml:space="preserve">区县类型  </t>
  </si>
  <si>
    <t>县(市)</t>
  </si>
  <si>
    <t xml:space="preserve">国家扶贫重点县  </t>
  </si>
  <si>
    <t>否</t>
  </si>
  <si>
    <t xml:space="preserve">自治县  </t>
  </si>
  <si>
    <t>是</t>
  </si>
  <si>
    <t xml:space="preserve">省直管县  </t>
  </si>
  <si>
    <t xml:space="preserve">省直属县  </t>
  </si>
  <si>
    <t xml:space="preserve">区域面积  </t>
  </si>
  <si>
    <t>2099</t>
  </si>
  <si>
    <t>(平方公里)</t>
  </si>
  <si>
    <t xml:space="preserve">行政区划编码  </t>
  </si>
  <si>
    <t>431228</t>
  </si>
  <si>
    <t>录 入 表 目 录</t>
  </si>
  <si>
    <t>表号</t>
  </si>
  <si>
    <t>表名</t>
  </si>
  <si>
    <t>页码</t>
  </si>
  <si>
    <t>基础信息表</t>
  </si>
  <si>
    <t>录入01表</t>
  </si>
  <si>
    <t>第一部分:一般预算</t>
  </si>
  <si>
    <t>录入02表</t>
  </si>
  <si>
    <t>一般预算支出决算功能分类录入表</t>
  </si>
  <si>
    <t>录入03表</t>
  </si>
  <si>
    <t>录入04表</t>
  </si>
  <si>
    <t>录入05表</t>
  </si>
  <si>
    <t>录入06表</t>
  </si>
  <si>
    <t>第二部分:政府性基金</t>
  </si>
  <si>
    <t>录入07表</t>
  </si>
  <si>
    <t>录入08表</t>
  </si>
  <si>
    <t>录入09表</t>
  </si>
  <si>
    <t>录入10表</t>
  </si>
  <si>
    <t>第三部分:国有资本经营预算</t>
  </si>
  <si>
    <t>录入11表</t>
  </si>
  <si>
    <t>录入12表</t>
  </si>
  <si>
    <t>第四部分:财政专户管理资金</t>
  </si>
  <si>
    <t>录入13表</t>
  </si>
  <si>
    <t>录入14表</t>
  </si>
  <si>
    <t>录入15表</t>
  </si>
  <si>
    <t>第五部分:政府性收支及资产负债情况</t>
  </si>
  <si>
    <t>录入16表</t>
  </si>
  <si>
    <t>录入17表</t>
  </si>
  <si>
    <t>录入18表</t>
  </si>
  <si>
    <t>第六部分:补充资料</t>
  </si>
  <si>
    <t>录入19表</t>
  </si>
  <si>
    <t>乡镇政府性基金收支决算录入表</t>
  </si>
  <si>
    <t>录入20表</t>
  </si>
  <si>
    <t>录入21表</t>
  </si>
  <si>
    <t>录入22表</t>
  </si>
  <si>
    <t>录入23表</t>
  </si>
  <si>
    <t>录入24表</t>
  </si>
  <si>
    <t>第一部分: 一般预算</t>
  </si>
  <si>
    <t>单位:万元</t>
  </si>
  <si>
    <t>科目编码</t>
  </si>
  <si>
    <t>科目名称</t>
  </si>
  <si>
    <t>决算数</t>
  </si>
  <si>
    <t>一般预算收入</t>
  </si>
  <si>
    <t>税收收入</t>
  </si>
  <si>
    <t xml:space="preserve">  增值税</t>
  </si>
  <si>
    <t xml:space="preserve">    国内增值税</t>
  </si>
  <si>
    <t xml:space="preserve">      国有企业增值税</t>
  </si>
  <si>
    <t xml:space="preserve">      集体企业增值税</t>
  </si>
  <si>
    <t xml:space="preserve">      股份制企业增值税</t>
  </si>
  <si>
    <t xml:space="preserve">      联营企业增值税</t>
  </si>
  <si>
    <t xml:space="preserve">      港澳台和外商投资企业增值税</t>
  </si>
  <si>
    <t xml:space="preserve">      私营企业增值税</t>
  </si>
  <si>
    <t xml:space="preserve">      其他增值税</t>
  </si>
  <si>
    <t xml:space="preserve">      增值税税款滞纳金、罚款收入</t>
  </si>
  <si>
    <t xml:space="preserve">      福利企业增值税退税</t>
  </si>
  <si>
    <t xml:space="preserve">      软件集成电路增值税退税</t>
  </si>
  <si>
    <t xml:space="preserve">      三线搬迁增值税退税</t>
  </si>
  <si>
    <t xml:space="preserve">      民贸企业增值税退税</t>
  </si>
  <si>
    <t xml:space="preserve">      宣传文化单位增值税退税</t>
  </si>
  <si>
    <t xml:space="preserve">      森工综合利用增值税退税</t>
  </si>
  <si>
    <t xml:space="preserve">      其他增值税退税</t>
  </si>
  <si>
    <t xml:space="preserve">      免抵调增增值税</t>
  </si>
  <si>
    <t xml:space="preserve">      成品油价格和税费改革增值税划出</t>
  </si>
  <si>
    <t xml:space="preserve">      成品油价格和税费改革增值税划入</t>
  </si>
  <si>
    <t xml:space="preserve">    进口货物增值税(项)</t>
  </si>
  <si>
    <t xml:space="preserve">      进口货物增值税(目)</t>
  </si>
  <si>
    <t xml:space="preserve">      特定区域进口自用物资增值税</t>
  </si>
  <si>
    <t xml:space="preserve">      进口货物增值税税款滞纳金、罚款收入</t>
  </si>
  <si>
    <t xml:space="preserve">      进口货物退增值税</t>
  </si>
  <si>
    <t xml:space="preserve">      特定区域进口自用物资退增值税</t>
  </si>
  <si>
    <t xml:space="preserve">    出口货物退增值税(项)</t>
  </si>
  <si>
    <t xml:space="preserve">      出口货物退增值税(目)</t>
  </si>
  <si>
    <t xml:space="preserve">      免抵调减增值税</t>
  </si>
  <si>
    <t xml:space="preserve">  消费税</t>
  </si>
  <si>
    <t xml:space="preserve">    国内消费税</t>
  </si>
  <si>
    <t xml:space="preserve">      国有企业消费税</t>
  </si>
  <si>
    <t xml:space="preserve">      集体企业消费税</t>
  </si>
  <si>
    <t xml:space="preserve">      股份制企业消费税</t>
  </si>
  <si>
    <t xml:space="preserve">      联营企业消费税</t>
  </si>
  <si>
    <t xml:space="preserve">      港澳台和外商投资企业消费税</t>
  </si>
  <si>
    <t xml:space="preserve">      私营企业消费税</t>
  </si>
  <si>
    <t xml:space="preserve">      成品油消费税</t>
  </si>
  <si>
    <t xml:space="preserve">      其他消费税</t>
  </si>
  <si>
    <t xml:space="preserve">      消费税税款滞纳金、罚款收入</t>
  </si>
  <si>
    <t xml:space="preserve">      成品油消费税退税</t>
  </si>
  <si>
    <t xml:space="preserve">      其他消费税退税</t>
  </si>
  <si>
    <t xml:space="preserve">    进口消费品消费税</t>
  </si>
  <si>
    <t xml:space="preserve">      进口成品油消费税</t>
  </si>
  <si>
    <t xml:space="preserve">      进口其他消费品消费税</t>
  </si>
  <si>
    <t xml:space="preserve">      进口消费品消费税税款滞纳金、罚款收入</t>
  </si>
  <si>
    <t xml:space="preserve">      进口成品油消费税退税</t>
  </si>
  <si>
    <t xml:space="preserve">      进口其他消费品退消费税</t>
  </si>
  <si>
    <t xml:space="preserve">    出口消费品退消费税</t>
  </si>
  <si>
    <t xml:space="preserve">  营业税</t>
  </si>
  <si>
    <t xml:space="preserve">    铁道营业税</t>
  </si>
  <si>
    <t xml:space="preserve">    金融保险业营业税(中央)</t>
  </si>
  <si>
    <t xml:space="preserve">    金融保险业营业税(地方)</t>
  </si>
  <si>
    <t xml:space="preserve">      交强险营业税</t>
  </si>
  <si>
    <t xml:space="preserve">      其他金融保险业营业税(地方)</t>
  </si>
  <si>
    <t xml:space="preserve">    一般营业税</t>
  </si>
  <si>
    <t xml:space="preserve">    营业税税款滞纳金、罚款收入</t>
  </si>
  <si>
    <t xml:space="preserve">    营业税退税</t>
  </si>
  <si>
    <t xml:space="preserve">  企业所得税</t>
  </si>
  <si>
    <t xml:space="preserve">    国有冶金工业所得税</t>
  </si>
  <si>
    <t xml:space="preserve">    国有有色金属工业所得税</t>
  </si>
  <si>
    <t xml:space="preserve">    国有煤炭工业所得税</t>
  </si>
  <si>
    <t xml:space="preserve">    国有电力工业所得税</t>
  </si>
  <si>
    <t xml:space="preserve">    国有石油和化学工业所得税</t>
  </si>
  <si>
    <t xml:space="preserve">    国有机械工业所得税</t>
  </si>
  <si>
    <t xml:space="preserve">    国有汽车工业所得税</t>
  </si>
  <si>
    <t xml:space="preserve">    国有核工业所得税</t>
  </si>
  <si>
    <t xml:space="preserve">    国有航空工业所得税</t>
  </si>
  <si>
    <t xml:space="preserve">    国有航天工业所得税</t>
  </si>
  <si>
    <t xml:space="preserve">    国有电子工业所得税</t>
  </si>
  <si>
    <t xml:space="preserve">    国有兵器工业所得税</t>
  </si>
  <si>
    <t xml:space="preserve">    国有船舶工业所得税</t>
  </si>
  <si>
    <t xml:space="preserve">    国有建筑材料工业所得税</t>
  </si>
  <si>
    <t xml:space="preserve">    国有烟草企业所得税</t>
  </si>
  <si>
    <t xml:space="preserve">    国有纺织企业所得税</t>
  </si>
  <si>
    <t xml:space="preserve">    国有铁道企业所得税</t>
  </si>
  <si>
    <t xml:space="preserve">      铁路运输企业所得税</t>
  </si>
  <si>
    <t xml:space="preserve">      其他国有铁道企业所得税</t>
  </si>
  <si>
    <t xml:space="preserve">    国有交通企业所得税</t>
  </si>
  <si>
    <t xml:space="preserve">    国有邮政企业所得税</t>
  </si>
  <si>
    <t xml:space="preserve">    国有民航企业所得税</t>
  </si>
  <si>
    <t xml:space="preserve">    国有海洋石油天然气企业所得税</t>
  </si>
  <si>
    <t xml:space="preserve">    国有外贸企业所得税</t>
  </si>
  <si>
    <t xml:space="preserve">    国有银行所得税</t>
  </si>
  <si>
    <t xml:space="preserve">      中国进出口银行所得税</t>
  </si>
  <si>
    <t xml:space="preserve">      中国农业发展银行所得税</t>
  </si>
  <si>
    <t xml:space="preserve">      其他国有银行所得税</t>
  </si>
  <si>
    <t xml:space="preserve">    国有非银行金融企业所得税</t>
  </si>
  <si>
    <t xml:space="preserve">      中央汇金投资有限责任公司所得税</t>
  </si>
  <si>
    <t xml:space="preserve">      中国建银投资有限责任公司所得税</t>
  </si>
  <si>
    <t xml:space="preserve">      中国投资有限责任公司所得税</t>
  </si>
  <si>
    <t xml:space="preserve">      中投公司其他子公司所得税</t>
  </si>
  <si>
    <t xml:space="preserve">      中国信达资产管理股份有限公司所得税</t>
  </si>
  <si>
    <t xml:space="preserve">      其他国有非银行金融企业所得税</t>
  </si>
  <si>
    <t xml:space="preserve">    国有保险企业所得税</t>
  </si>
  <si>
    <t xml:space="preserve">    国有文教企业所得税</t>
  </si>
  <si>
    <t xml:space="preserve">      国有电影企业所得税</t>
  </si>
  <si>
    <t xml:space="preserve">      国有出版企业所得税</t>
  </si>
  <si>
    <t xml:space="preserve">      其他国有文教企业所得税</t>
  </si>
  <si>
    <t xml:space="preserve">    国有水产企业所得税</t>
  </si>
  <si>
    <t xml:space="preserve">    国有森林工业企业所得税</t>
  </si>
  <si>
    <t xml:space="preserve">    国有电信企业所得税</t>
  </si>
  <si>
    <t xml:space="preserve">    国有农垦企业所得税</t>
  </si>
  <si>
    <t xml:space="preserve">    其他国有企业所得税</t>
  </si>
  <si>
    <t xml:space="preserve">    集体企业所得税</t>
  </si>
  <si>
    <t xml:space="preserve">    股份制企业所得税</t>
  </si>
  <si>
    <t xml:space="preserve">      股份制海洋石油天然气企业所得税</t>
  </si>
  <si>
    <t xml:space="preserve">      中国石油天然气股份有限公司所得税</t>
  </si>
  <si>
    <t xml:space="preserve">      中国石油化工股份有限公司所得税</t>
  </si>
  <si>
    <t xml:space="preserve">      中国工商银行股份有限公司所得税</t>
  </si>
  <si>
    <t xml:space="preserve">      中国建设银行股份有限公司所得税</t>
  </si>
  <si>
    <t xml:space="preserve">      中国银行股份有限公司所得税</t>
  </si>
  <si>
    <t xml:space="preserve">      广东发展银行股份有限公司所得税</t>
  </si>
  <si>
    <t xml:space="preserve">      长江电力股份有限公司所得税</t>
  </si>
  <si>
    <t xml:space="preserve">      中国农业银行股份有限公司所得税</t>
  </si>
  <si>
    <t xml:space="preserve">      国家开发银行股份有限公司所得税</t>
  </si>
  <si>
    <t xml:space="preserve">      其他股份制企业所得税</t>
  </si>
  <si>
    <t xml:space="preserve">    联营企业所得税</t>
  </si>
  <si>
    <t xml:space="preserve">    港澳台和外商投资企业所得税</t>
  </si>
  <si>
    <t xml:space="preserve">      港澳台和外商投资海上石油天然气企业所得税</t>
  </si>
  <si>
    <t xml:space="preserve">      其他港澳台和外商投资企业所得税</t>
  </si>
  <si>
    <t xml:space="preserve">    私营企业所得税</t>
  </si>
  <si>
    <t xml:space="preserve">    其他企业所得税</t>
  </si>
  <si>
    <t xml:space="preserve">    分支机构预缴所得税</t>
  </si>
  <si>
    <t xml:space="preserve">      国有企业分支机构预缴所得税</t>
  </si>
  <si>
    <t xml:space="preserve">      股份制企业分支机构预缴所得税</t>
  </si>
  <si>
    <t xml:space="preserve">      港澳台和外商投资企业分支机构预缴所得税</t>
  </si>
  <si>
    <t xml:space="preserve">      其他企业分支机构预缴所得税</t>
  </si>
  <si>
    <t xml:space="preserve">    总机构预缴所得税</t>
  </si>
  <si>
    <t xml:space="preserve">      国有企业总机构预缴所得税</t>
  </si>
  <si>
    <t xml:space="preserve">      股份制企业总机构预缴所得税</t>
  </si>
  <si>
    <t xml:space="preserve">      港澳台和外商投资企业总机构预缴所得税</t>
  </si>
  <si>
    <t xml:space="preserve">      其他企业总机构预缴所得税</t>
  </si>
  <si>
    <t xml:space="preserve">    总机构汇算清缴所得税</t>
  </si>
  <si>
    <t xml:space="preserve">      国有企业总机构汇算清缴所得税</t>
  </si>
  <si>
    <t xml:space="preserve">      股份制企业总机构汇算清缴所得税</t>
  </si>
  <si>
    <t xml:space="preserve">      港澳台和外商投资企业总机构汇算清缴所得税</t>
  </si>
  <si>
    <t xml:space="preserve">      其他企业总机构汇算清缴所得税</t>
  </si>
  <si>
    <t xml:space="preserve">    企业所得税待分配收入</t>
  </si>
  <si>
    <t xml:space="preserve">      国有企业所得税待分配收入</t>
  </si>
  <si>
    <t xml:space="preserve">      股份制企业所得税待分配收入</t>
  </si>
  <si>
    <t xml:space="preserve">      港澳台和外商投资企业所得税待分配收入</t>
  </si>
  <si>
    <t xml:space="preserve">      其他企业所得税待分配收入</t>
  </si>
  <si>
    <t xml:space="preserve">    跨市县分支机构预缴所得税</t>
  </si>
  <si>
    <t xml:space="preserve">    跨市县总机构预缴所得税</t>
  </si>
  <si>
    <t xml:space="preserve">    跨市县总机构汇算清缴所得税</t>
  </si>
  <si>
    <t xml:space="preserve">    省以下企业所得税待分配收入</t>
  </si>
  <si>
    <t xml:space="preserve">    企业所得税税款滞纳金、罚款、加收利息收入</t>
  </si>
  <si>
    <t xml:space="preserve">      内资企业所得税税款滞纳金、罚款、加收利息收入</t>
  </si>
  <si>
    <t xml:space="preserve">      港澳台和外商投资企业所得税税款滞纳金、罚款、加收利息收入</t>
  </si>
  <si>
    <t xml:space="preserve">      中央企业所得税税款滞纳金、罚款、加收利息收入</t>
  </si>
  <si>
    <t xml:space="preserve">  企业所得税退税</t>
  </si>
  <si>
    <t xml:space="preserve">    国有冶金工业所得税退税</t>
  </si>
  <si>
    <t xml:space="preserve">    国有有色金属工业所得税退税</t>
  </si>
  <si>
    <t xml:space="preserve">    国有煤炭工业所得税退税</t>
  </si>
  <si>
    <t xml:space="preserve">    国有电力工业所得税退税</t>
  </si>
  <si>
    <t xml:space="preserve">    国有石油和化学工业所得税退税</t>
  </si>
  <si>
    <t xml:space="preserve">    国有机械工业所得税退税</t>
  </si>
  <si>
    <t xml:space="preserve">    国有汽车工业所得税退税</t>
  </si>
  <si>
    <t xml:space="preserve">    国有核工业所得税退税</t>
  </si>
  <si>
    <t xml:space="preserve">    国有航空工业所得税退税</t>
  </si>
  <si>
    <t xml:space="preserve">    国有航天工业所得税退税</t>
  </si>
  <si>
    <t xml:space="preserve">    国有电子工业所得税退税</t>
  </si>
  <si>
    <t xml:space="preserve">    国有兵器工业所得税退税</t>
  </si>
  <si>
    <t xml:space="preserve">    国有船舶工业所得税退税</t>
  </si>
  <si>
    <t xml:space="preserve">    国有建筑材料工业所得税退税</t>
  </si>
  <si>
    <t xml:space="preserve">    国有烟草企业所得税退税</t>
  </si>
  <si>
    <t xml:space="preserve">    国有纺织企业所得税退税</t>
  </si>
  <si>
    <t xml:space="preserve">    国有铁道企业所得税退税</t>
  </si>
  <si>
    <t xml:space="preserve">    国有交通企业所得税退税</t>
  </si>
  <si>
    <t xml:space="preserve">    国有邮政企业所得税退税</t>
  </si>
  <si>
    <t xml:space="preserve">    国有民航企业所得税退税</t>
  </si>
  <si>
    <t xml:space="preserve">    海洋石油天然气企业所得税退税</t>
  </si>
  <si>
    <t xml:space="preserve">    国有外贸企业所得税退税</t>
  </si>
  <si>
    <t xml:space="preserve">    国有银行所得税退税</t>
  </si>
  <si>
    <t xml:space="preserve">      中国进出口银行所得税退税</t>
  </si>
  <si>
    <t xml:space="preserve">      中国农业发展银行所得税退税</t>
  </si>
  <si>
    <t xml:space="preserve">      其他国有银行所得税退税</t>
  </si>
  <si>
    <t xml:space="preserve">    国有非银行金融企业所得税退税</t>
  </si>
  <si>
    <t xml:space="preserve">      中国投资有限责任公司所得税退税</t>
  </si>
  <si>
    <t xml:space="preserve">      中国信达资产管理股份有限公司所得税退税</t>
  </si>
  <si>
    <t xml:space="preserve">      其他国有非银行金融企业所得税退税</t>
  </si>
  <si>
    <t xml:space="preserve">    国有保险企业所得税退税</t>
  </si>
  <si>
    <t xml:space="preserve">    国有文教企业所得税退税</t>
  </si>
  <si>
    <t xml:space="preserve">      国有电影企业所得税退税</t>
  </si>
  <si>
    <t xml:space="preserve">      国有出版企业所得税退税</t>
  </si>
  <si>
    <t xml:space="preserve">      其他国有文教企业所得税退税</t>
  </si>
  <si>
    <t xml:space="preserve">    国有水产企业所得税退税</t>
  </si>
  <si>
    <t xml:space="preserve">    国有森林工业企业所得税退税</t>
  </si>
  <si>
    <t xml:space="preserve">    国有电信企业所得税退税</t>
  </si>
  <si>
    <t xml:space="preserve">    其他国有企业所得税退税</t>
  </si>
  <si>
    <t xml:space="preserve">    集体企业所得税退税</t>
  </si>
  <si>
    <t xml:space="preserve">    股份制企业所得税退税</t>
  </si>
  <si>
    <t xml:space="preserve">      中国工商银行股份有限公司所得税退税</t>
  </si>
  <si>
    <t xml:space="preserve">      中国建设银行股份有限公司所得税退税</t>
  </si>
  <si>
    <t xml:space="preserve">      中国银行股份有限公司所得税退税</t>
  </si>
  <si>
    <t xml:space="preserve">      广东发展银行股份有限公司所得税退税</t>
  </si>
  <si>
    <t xml:space="preserve">      中国农业银行股份有限公司所得税退税</t>
  </si>
  <si>
    <t xml:space="preserve">      国家开发银行股份有限公司所得税退税</t>
  </si>
  <si>
    <t xml:space="preserve">      其他股份制企业所得税退税</t>
  </si>
  <si>
    <t xml:space="preserve">    联营企业所得税退税</t>
  </si>
  <si>
    <t xml:space="preserve">    私营企业所得税退税</t>
  </si>
  <si>
    <t xml:space="preserve">    跨省市总分机构企业所得税退税</t>
  </si>
  <si>
    <t xml:space="preserve">      国有跨省市总分机构企业所得税退税</t>
  </si>
  <si>
    <t xml:space="preserve">      股份制跨省市总分机构企业所得税退税</t>
  </si>
  <si>
    <t xml:space="preserve">      港澳台和外商投资跨省市总分机构企业所得税退税</t>
  </si>
  <si>
    <t xml:space="preserve">      其他跨省市总分机构企业所得税退税</t>
  </si>
  <si>
    <t xml:space="preserve">    跨市县总分机构企业所得税退税</t>
  </si>
  <si>
    <t xml:space="preserve">      国有跨市县总分机构企业所得税退税</t>
  </si>
  <si>
    <t xml:space="preserve">      股份制跨市县总分机构企业所得税退税</t>
  </si>
  <si>
    <t xml:space="preserve">      港澳台和外商投资跨市县总分机构企业所得税退税</t>
  </si>
  <si>
    <t xml:space="preserve">      其他跨市县总分机构企业所得税退税</t>
  </si>
  <si>
    <t xml:space="preserve">    其他企业所得税退税</t>
  </si>
  <si>
    <t xml:space="preserve">  个人所得税(款)</t>
  </si>
  <si>
    <t xml:space="preserve">    个人所得税(项)</t>
  </si>
  <si>
    <t xml:space="preserve">      储蓄存款利息所得税</t>
  </si>
  <si>
    <t xml:space="preserve">      军队个人所得税</t>
  </si>
  <si>
    <t xml:space="preserve">      其他个人所得税</t>
  </si>
  <si>
    <t xml:space="preserve">    个人所得税税款滞纳金、罚款收入</t>
  </si>
  <si>
    <t xml:space="preserve">  资源税</t>
  </si>
  <si>
    <t xml:space="preserve">    海洋石油资源税</t>
  </si>
  <si>
    <t xml:space="preserve">    其他资源税</t>
  </si>
  <si>
    <t xml:space="preserve">    资源税税款滞纳金、罚款收入</t>
  </si>
  <si>
    <t xml:space="preserve">  固定资产投资方向调节税</t>
  </si>
  <si>
    <t xml:space="preserve">    国有企业固定资产投资方向调节税</t>
  </si>
  <si>
    <t xml:space="preserve">    集体企业固定资产投资方向调节税</t>
  </si>
  <si>
    <t xml:space="preserve">    股份制企业固定资产投资方向调节税</t>
  </si>
  <si>
    <t xml:space="preserve">    联营企业固定资产投资方向调节税</t>
  </si>
  <si>
    <t xml:space="preserve">    港澳台和外商投资企业固定资产投资方向调节税</t>
  </si>
  <si>
    <t xml:space="preserve">    私营企业固定资产投资方向调节税</t>
  </si>
  <si>
    <t xml:space="preserve">    其他固定资产投资方向调节税</t>
  </si>
  <si>
    <t xml:space="preserve">    固定资产投资方向调节税税款滞纳金、罚款收入</t>
  </si>
  <si>
    <t xml:space="preserve">  城市维护建设税</t>
  </si>
  <si>
    <t xml:space="preserve">    国有企业城市维护建设税</t>
  </si>
  <si>
    <t xml:space="preserve">    集体企业城市维护建设税</t>
  </si>
  <si>
    <t xml:space="preserve">    股份制企业城市维护建设税</t>
  </si>
  <si>
    <t xml:space="preserve">    联营企业城市维护建设税</t>
  </si>
  <si>
    <t xml:space="preserve">    港澳台和外商投资企业城市维护建设税</t>
  </si>
  <si>
    <t xml:space="preserve">    私营企业城市维护建设税</t>
  </si>
  <si>
    <t xml:space="preserve">    其他企业城市维护建设税</t>
  </si>
  <si>
    <t xml:space="preserve">    城市维护建设税税款滞纳金、罚款收入</t>
  </si>
  <si>
    <t xml:space="preserve">    成品油价格和税费改革城市维护建设税划出</t>
  </si>
  <si>
    <t xml:space="preserve">    成品油价格和税费改革城市维护建设税划入</t>
  </si>
  <si>
    <t xml:space="preserve">  房产税</t>
  </si>
  <si>
    <t xml:space="preserve">    国有企业房产税</t>
  </si>
  <si>
    <t xml:space="preserve">    集体企业房产税</t>
  </si>
  <si>
    <t xml:space="preserve">    股份制企业房产税</t>
  </si>
  <si>
    <t xml:space="preserve">    联营企业房产税</t>
  </si>
  <si>
    <t xml:space="preserve">    港澳台和外商投资企业房产税</t>
  </si>
  <si>
    <t xml:space="preserve">    私营企业房产税</t>
  </si>
  <si>
    <t xml:space="preserve">    其他房产税</t>
  </si>
  <si>
    <t xml:space="preserve">    房产税税款滞纳金、罚款收入</t>
  </si>
  <si>
    <t xml:space="preserve">  印花税</t>
  </si>
  <si>
    <t xml:space="preserve">    证券交易印花税(项)</t>
  </si>
  <si>
    <t xml:space="preserve">      证券交易印花税(目)</t>
  </si>
  <si>
    <t xml:space="preserve">      证券交易印花税退库</t>
  </si>
  <si>
    <t xml:space="preserve">    其他印花税</t>
  </si>
  <si>
    <t xml:space="preserve">    印花税税款滞纳金、罚款收入</t>
  </si>
  <si>
    <t xml:space="preserve">  城镇土地使用税</t>
  </si>
  <si>
    <t xml:space="preserve">    国有企业城镇土地使用税</t>
  </si>
  <si>
    <t xml:space="preserve">    集体企业城镇土地使用税</t>
  </si>
  <si>
    <t xml:space="preserve">    股份制企业城镇土地使用税</t>
  </si>
  <si>
    <t xml:space="preserve">    联营企业城镇土地使用税</t>
  </si>
  <si>
    <t xml:space="preserve">    私营企业城镇土地使用税</t>
  </si>
  <si>
    <t xml:space="preserve">    港澳台和外商投资企业城镇土地使用税</t>
  </si>
  <si>
    <t xml:space="preserve">    其他城镇土地使用税</t>
  </si>
  <si>
    <t xml:space="preserve">    城镇土地使用税税款滞纳金、罚款收入</t>
  </si>
  <si>
    <t xml:space="preserve">  土地增值税</t>
  </si>
  <si>
    <t xml:space="preserve">    国有企业土地增值税</t>
  </si>
  <si>
    <t xml:space="preserve">    集体企业土地增值税</t>
  </si>
  <si>
    <t xml:space="preserve">    股份制企业土地增值税</t>
  </si>
  <si>
    <t xml:space="preserve">    联营企业土地增值税</t>
  </si>
  <si>
    <t xml:space="preserve">    港澳台和外商投资企业土地增值税</t>
  </si>
  <si>
    <t xml:space="preserve">    私营企业土地增值税</t>
  </si>
  <si>
    <t xml:space="preserve">    其他土地增值税</t>
  </si>
  <si>
    <t xml:space="preserve">    土地增值税税款滞纳金、罚款收入</t>
  </si>
  <si>
    <t xml:space="preserve">  车船税(款)</t>
  </si>
  <si>
    <t xml:space="preserve">    车船税(项)</t>
  </si>
  <si>
    <t xml:space="preserve">    车船税税款滞纳金、罚款收入</t>
  </si>
  <si>
    <t xml:space="preserve">  船舶吨税(款)</t>
  </si>
  <si>
    <t xml:space="preserve">    船舶吨税(项)</t>
  </si>
  <si>
    <t xml:space="preserve">    船舶吨税税款滞纳金、罚款收入</t>
  </si>
  <si>
    <t xml:space="preserve">  车辆购置税(款)</t>
  </si>
  <si>
    <t xml:space="preserve">    车辆购置税(项)</t>
  </si>
  <si>
    <t xml:space="preserve">    车辆购置税税款滞纳金、罚款收入</t>
  </si>
  <si>
    <t xml:space="preserve">  关税(款)</t>
  </si>
  <si>
    <t xml:space="preserve">    关税(项)</t>
  </si>
  <si>
    <t xml:space="preserve">    特定区域进口自用物资关税</t>
  </si>
  <si>
    <t xml:space="preserve">    特别关税</t>
  </si>
  <si>
    <t xml:space="preserve">      反倾销税</t>
  </si>
  <si>
    <t xml:space="preserve">      反补贴税</t>
  </si>
  <si>
    <t xml:space="preserve">      保障措施</t>
  </si>
  <si>
    <t xml:space="preserve">    关税和特别关税税款滞纳金、罚款收入</t>
  </si>
  <si>
    <t xml:space="preserve">    关税退税</t>
  </si>
  <si>
    <t xml:space="preserve">    特定区域进口自用物资退关税</t>
  </si>
  <si>
    <t xml:space="preserve">  耕地占用税(款)</t>
  </si>
  <si>
    <t xml:space="preserve">    耕地占用税(项)</t>
  </si>
  <si>
    <t xml:space="preserve">    耕地占用税退税</t>
  </si>
  <si>
    <t xml:space="preserve">    耕地占用税税款滞纳金、罚款收入</t>
  </si>
  <si>
    <t xml:space="preserve">  契税(款)</t>
  </si>
  <si>
    <t xml:space="preserve">    契税(项)</t>
  </si>
  <si>
    <t xml:space="preserve">    契税税款滞纳金、罚款收入</t>
  </si>
  <si>
    <t xml:space="preserve">  烟叶税(款)</t>
  </si>
  <si>
    <t xml:space="preserve">    烟叶税(项)</t>
  </si>
  <si>
    <t xml:space="preserve">    烟叶税税款滞纳金、罚款收入</t>
  </si>
  <si>
    <t xml:space="preserve">  其他税收收入</t>
  </si>
  <si>
    <t>非税收入</t>
  </si>
  <si>
    <t xml:space="preserve">  专项收入</t>
  </si>
  <si>
    <t xml:space="preserve">    排污费收入(项)</t>
  </si>
  <si>
    <t xml:space="preserve">      排污费收入(目)</t>
  </si>
  <si>
    <t xml:space="preserve">      海洋工程排污费收入</t>
  </si>
  <si>
    <t xml:space="preserve">    水资源费收入</t>
  </si>
  <si>
    <t xml:space="preserve">      三峡电站水资源费收入</t>
  </si>
  <si>
    <t xml:space="preserve">      其他水资源费收入</t>
  </si>
  <si>
    <t xml:space="preserve">    教育费附加收入(项)</t>
  </si>
  <si>
    <t xml:space="preserve">      教育费附加收入(目)</t>
  </si>
  <si>
    <t xml:space="preserve">      成品油价格和税费改革教育费附加收入划出</t>
  </si>
  <si>
    <t xml:space="preserve">      成品油价格和税费改革教育费附加收入划入</t>
  </si>
  <si>
    <t xml:space="preserve">      教育费附加滞纳金、罚款收入</t>
  </si>
  <si>
    <t xml:space="preserve">    铀产品出售收入</t>
  </si>
  <si>
    <t xml:space="preserve">    三峡库区移民专项收入</t>
  </si>
  <si>
    <t xml:space="preserve">    国家留成油上缴收入</t>
  </si>
  <si>
    <t xml:space="preserve">    场外核应急准备收入</t>
  </si>
  <si>
    <t xml:space="preserve">    草原植被恢复费收入</t>
  </si>
  <si>
    <t xml:space="preserve">    矿产资源专项收入</t>
  </si>
  <si>
    <t xml:space="preserve">      矿产资源补偿费收入</t>
  </si>
  <si>
    <t xml:space="preserve">      探矿权、采矿权使用费收入</t>
  </si>
  <si>
    <t xml:space="preserve">      探矿权、采矿权价款收入</t>
  </si>
  <si>
    <t xml:space="preserve">    其他专项收入(项)</t>
  </si>
  <si>
    <t xml:space="preserve">      广告收入</t>
  </si>
  <si>
    <t xml:space="preserve">      其他专项收入(目)</t>
  </si>
  <si>
    <t xml:space="preserve">  行政事业性收费收入</t>
  </si>
  <si>
    <t xml:space="preserve">    公安行政事业性收费收入</t>
  </si>
  <si>
    <t xml:space="preserve">      外国人签证费</t>
  </si>
  <si>
    <t xml:space="preserve">      外国人证件费</t>
  </si>
  <si>
    <t xml:space="preserve">      公民出入境证件费</t>
  </si>
  <si>
    <t xml:space="preserve">      中国国籍申请手续费</t>
  </si>
  <si>
    <t xml:space="preserve">      口岸以外边防检查监护费</t>
  </si>
  <si>
    <t xml:space="preserve">      往来港澳小型船舶查验簿收费</t>
  </si>
  <si>
    <t xml:space="preserve">      户籍管理证件工本费</t>
  </si>
  <si>
    <t xml:space="preserve">      居民身份证工本费</t>
  </si>
  <si>
    <t xml:space="preserve">      机动车号牌工本费</t>
  </si>
  <si>
    <t xml:space="preserve">      机动车行驶证工本费</t>
  </si>
  <si>
    <t xml:space="preserve">      机动车登记证书工本费</t>
  </si>
  <si>
    <t xml:space="preserve">      机动车抵押登记费</t>
  </si>
  <si>
    <t xml:space="preserve">      机动车安全技术检验费</t>
  </si>
  <si>
    <t xml:space="preserve">      驾驶证工本费</t>
  </si>
  <si>
    <t xml:space="preserve">      驾驶许可考试费</t>
  </si>
  <si>
    <t xml:space="preserve">      菲律宾船员检查费</t>
  </si>
  <si>
    <t xml:space="preserve">      临时入境机动车号牌和行驶工本费</t>
  </si>
  <si>
    <t xml:space="preserve">      临时机动车驾驶证工本费</t>
  </si>
  <si>
    <t xml:space="preserve">      其他缴入国库的公安行政事业性收费</t>
  </si>
  <si>
    <t xml:space="preserve">    法院行政事业性收费收入</t>
  </si>
  <si>
    <t xml:space="preserve">      诉讼费</t>
  </si>
  <si>
    <t xml:space="preserve">      培训费、资料工本费和住宿费</t>
  </si>
  <si>
    <t xml:space="preserve">      其他缴入国库的法院行政事业性收费</t>
  </si>
  <si>
    <t xml:space="preserve">    司法行政事业性收费收入</t>
  </si>
  <si>
    <t xml:space="preserve">      外国律师事务所办事处申请手续费</t>
  </si>
  <si>
    <t xml:space="preserve">      外国律师事务所办事处年检费</t>
  </si>
  <si>
    <t xml:space="preserve">      公证费</t>
  </si>
  <si>
    <t xml:space="preserve">      司法考试考务费</t>
  </si>
  <si>
    <t xml:space="preserve">      其他缴入国库的司法行政事业性收费</t>
  </si>
  <si>
    <t xml:space="preserve">    外交行政事业性收费收入</t>
  </si>
  <si>
    <t xml:space="preserve">      护照费</t>
  </si>
  <si>
    <t xml:space="preserve">      认证费</t>
  </si>
  <si>
    <t xml:space="preserve">      签证费</t>
  </si>
  <si>
    <t xml:space="preserve">      驻外使领馆公证翻译费</t>
  </si>
  <si>
    <t xml:space="preserve">      代发电报收费</t>
  </si>
  <si>
    <t xml:space="preserve">      其他缴入国库的外交行政事业性收费</t>
  </si>
  <si>
    <t xml:space="preserve">    工商行政事业性收费收入</t>
  </si>
  <si>
    <t xml:space="preserve">      企业注册登记费</t>
  </si>
  <si>
    <t xml:space="preserve">      个体工商户注册登记费</t>
  </si>
  <si>
    <t xml:space="preserve">      商标注册收费</t>
  </si>
  <si>
    <t xml:space="preserve">      其他缴入国库的工商行政事业性收费</t>
  </si>
  <si>
    <t xml:space="preserve">    商贸行政事业性收费收入</t>
  </si>
  <si>
    <t xml:space="preserve">      证书工本费</t>
  </si>
  <si>
    <t xml:space="preserve">      其他缴入国库的商贸行政事业性收费</t>
  </si>
  <si>
    <t xml:space="preserve">    财政行政事业性收费收入</t>
  </si>
  <si>
    <t xml:space="preserve">      考试考务费</t>
  </si>
  <si>
    <t xml:space="preserve">      其他缴入国库的财政行政事业性收费</t>
  </si>
  <si>
    <t xml:space="preserve">    税务行政事业性收费收入</t>
  </si>
  <si>
    <t xml:space="preserve">      税务发票工本费</t>
  </si>
  <si>
    <t xml:space="preserve">      税务登记证工本费</t>
  </si>
  <si>
    <t xml:space="preserve">      其他缴入国库的税务行政事业性收费</t>
  </si>
  <si>
    <t xml:space="preserve">    海关行政事业性收费收入</t>
  </si>
  <si>
    <t xml:space="preserve">      海关监管手续费</t>
  </si>
  <si>
    <t xml:space="preserve">      施封锁成本费</t>
  </si>
  <si>
    <t xml:space="preserve">      进口货物滞报金</t>
  </si>
  <si>
    <t xml:space="preserve">      知识产权海关保护备案费</t>
  </si>
  <si>
    <t xml:space="preserve">      ATA单证册调整费</t>
  </si>
  <si>
    <t xml:space="preserve">      报关员培训考试发证费</t>
  </si>
  <si>
    <t xml:space="preserve">      货物行李物品保管费</t>
  </si>
  <si>
    <t xml:space="preserve">      其他缴入国库的海关行政事业性收费</t>
  </si>
  <si>
    <t xml:space="preserve">    审计行政事业性收费收入</t>
  </si>
  <si>
    <t xml:space="preserve">      其他缴入国库的审计行政事业性收费</t>
  </si>
  <si>
    <t xml:space="preserve">    人口和计划生育行政事业性收费收入</t>
  </si>
  <si>
    <t xml:space="preserve">      社会抚养费</t>
  </si>
  <si>
    <t xml:space="preserve">      其他缴入国库的人口和计划生育行政事业性收费</t>
  </si>
  <si>
    <t xml:space="preserve">    国管局行政事业性收费收入</t>
  </si>
  <si>
    <t xml:space="preserve">      会计从业资格考试费</t>
  </si>
  <si>
    <t xml:space="preserve">      工人技术等级鉴定考核费</t>
  </si>
  <si>
    <t xml:space="preserve">      其他缴入国库的国管局行政事业性收费</t>
  </si>
  <si>
    <t xml:space="preserve">    外专局行政事业性收费收入</t>
  </si>
  <si>
    <t xml:space="preserve">      出国培训备选人员外语考务费、考试费</t>
  </si>
  <si>
    <t xml:space="preserve">      其他缴入国库的外专局行政事业性收费</t>
  </si>
  <si>
    <t xml:space="preserve">    保密行政事业性收费收入</t>
  </si>
  <si>
    <t xml:space="preserve">      保密证表包装材料费</t>
  </si>
  <si>
    <t xml:space="preserve">      其他缴入国库的保密行政事业性收费</t>
  </si>
  <si>
    <t xml:space="preserve">    质量监督检验检疫行政事业性收费收入</t>
  </si>
  <si>
    <t xml:space="preserve">      客运索道运营审查检验和定期检验费</t>
  </si>
  <si>
    <t xml:space="preserve">      压力管道安装审查检验和定期检验费</t>
  </si>
  <si>
    <t xml:space="preserve">      压力管道元件制造审查检验费</t>
  </si>
  <si>
    <t xml:space="preserve">      特种劳动防护用品检验费</t>
  </si>
  <si>
    <t xml:space="preserve">      一般劳动防护用品检验费</t>
  </si>
  <si>
    <t xml:space="preserve">      棉花监督检验费</t>
  </si>
  <si>
    <t xml:space="preserve">      锅炉、压力容器检验费</t>
  </si>
  <si>
    <t xml:space="preserve">      工业产品生产许可证收费</t>
  </si>
  <si>
    <t xml:space="preserve">      计量收费</t>
  </si>
  <si>
    <t xml:space="preserve">      组织机构代码证书收费</t>
  </si>
  <si>
    <t xml:space="preserve">      出入境检验检疫收费</t>
  </si>
  <si>
    <t xml:space="preserve">      检疫处理等业务收费</t>
  </si>
  <si>
    <t xml:space="preserve">      实验室检验项目、鉴定收费</t>
  </si>
  <si>
    <t xml:space="preserve">      设备监理单位资格评审费</t>
  </si>
  <si>
    <t xml:space="preserve">      滞纳金</t>
  </si>
  <si>
    <t xml:space="preserve">      特种设备检验检测费</t>
  </si>
  <si>
    <t xml:space="preserve">      产品质量监督检验费</t>
  </si>
  <si>
    <t xml:space="preserve">      其他缴入国库的质检行政事业性收费</t>
  </si>
  <si>
    <t xml:space="preserve">    出版行政事业性收费收入</t>
  </si>
  <si>
    <t xml:space="preserve">      计算机软件著作权登记费</t>
  </si>
  <si>
    <t xml:space="preserve">      其他缴入国库的出版行政事业性收费</t>
  </si>
  <si>
    <t xml:space="preserve">    安全生产行政事业性收费收入</t>
  </si>
  <si>
    <t xml:space="preserve">      其他缴入国库的安全生产行政事业性收费</t>
  </si>
  <si>
    <t xml:space="preserve">    档案行政事业性收费收入</t>
  </si>
  <si>
    <t xml:space="preserve">      档案收费</t>
  </si>
  <si>
    <t xml:space="preserve">      科学技术档案信息资源收费</t>
  </si>
  <si>
    <t xml:space="preserve">      其他缴入国库的档案行政事业性收费</t>
  </si>
  <si>
    <t xml:space="preserve">    港澳办行政事业性收费收入</t>
  </si>
  <si>
    <t xml:space="preserve">      往来香港澳门通行证工本费及签注费</t>
  </si>
  <si>
    <t xml:space="preserve">      派驻香港澳门身份证明工本费</t>
  </si>
  <si>
    <t xml:space="preserve">      其他缴入国库的港澳办行政事业性收费</t>
  </si>
  <si>
    <t xml:space="preserve">    贸促会行政事业性收费收入</t>
  </si>
  <si>
    <t xml:space="preserve">      ATA单证册收费</t>
  </si>
  <si>
    <t xml:space="preserve">      其他缴入国库的贸促会行政事业性收费</t>
  </si>
  <si>
    <t xml:space="preserve">    宗教行政事业性收费收入</t>
  </si>
  <si>
    <t xml:space="preserve">      清真食品认证费</t>
  </si>
  <si>
    <t xml:space="preserve">      其他缴入国库的宗教行政事业性收费</t>
  </si>
  <si>
    <t xml:space="preserve">    人防办行政事业性收费收入</t>
  </si>
  <si>
    <t xml:space="preserve">      防空地下室易地建设费</t>
  </si>
  <si>
    <t xml:space="preserve">      其他缴入国库的人防办行政事业性收费</t>
  </si>
  <si>
    <t xml:space="preserve">    中直管理局行政事业性收费收入</t>
  </si>
  <si>
    <t xml:space="preserve">      工人培训考核费</t>
  </si>
  <si>
    <t xml:space="preserve">      机要交通文件(物件)传递费</t>
  </si>
  <si>
    <t xml:space="preserve">      培训费</t>
  </si>
  <si>
    <t xml:space="preserve">      住宿费</t>
  </si>
  <si>
    <t xml:space="preserve">      学费</t>
  </si>
  <si>
    <t xml:space="preserve">      其他缴入国库的中直管理局行政事业性收费</t>
  </si>
  <si>
    <t xml:space="preserve">    文化行政事业性收费收入</t>
  </si>
  <si>
    <t xml:space="preserve">      摄影师预备资格考试费</t>
  </si>
  <si>
    <t xml:space="preserve">      音像制品防伪标识费</t>
  </si>
  <si>
    <t xml:space="preserve">      其他缴入国库的文化行政事业性收费</t>
  </si>
  <si>
    <t xml:space="preserve">    教育行政事业性收费收入</t>
  </si>
  <si>
    <t xml:space="preserve">      中小学阅读图书评审费</t>
  </si>
  <si>
    <t xml:space="preserve">      教师资格考试费</t>
  </si>
  <si>
    <t xml:space="preserve">      普通话水平测试费</t>
  </si>
  <si>
    <t xml:space="preserve">      其他缴入国库的教育行政事业性收费</t>
  </si>
  <si>
    <t xml:space="preserve">    科技行政事业性收费收入</t>
  </si>
  <si>
    <t xml:space="preserve">      其他缴入国库的科技行政事业性收费</t>
  </si>
  <si>
    <t xml:space="preserve">    体育行政事业性收费收入</t>
  </si>
  <si>
    <t xml:space="preserve">      运动员或运动团体注册费</t>
  </si>
  <si>
    <t xml:space="preserve">      俱乐部运动员转会手续费</t>
  </si>
  <si>
    <t xml:space="preserve">      段位考评认定费</t>
  </si>
  <si>
    <t xml:space="preserve">      比赛报名费</t>
  </si>
  <si>
    <t xml:space="preserve">      运动马匹注册费</t>
  </si>
  <si>
    <t xml:space="preserve">      兴奋剂检测费</t>
  </si>
  <si>
    <t xml:space="preserve">      体育特殊专业招生考务费</t>
  </si>
  <si>
    <t xml:space="preserve">      其他缴入国库的体育行政事业性收费</t>
  </si>
  <si>
    <t xml:space="preserve">    发展与改革(物价)行政事业性收费收入</t>
  </si>
  <si>
    <t xml:space="preserve">      非刑事案件财物价格鉴定费</t>
  </si>
  <si>
    <t xml:space="preserve">      其他缴入国库的发展与改革(物价)行政事业性收费</t>
  </si>
  <si>
    <t xml:space="preserve">    统计行政事业性收费收入</t>
  </si>
  <si>
    <t xml:space="preserve">      统计专业技术资格考试考务费</t>
  </si>
  <si>
    <t xml:space="preserve">      统计人员岗位培训费</t>
  </si>
  <si>
    <t xml:space="preserve">      其他缴入国库的统计行政事业性收费</t>
  </si>
  <si>
    <t xml:space="preserve">    国土资源行政事业性收费收入</t>
  </si>
  <si>
    <t xml:space="preserve">      石油(天然气)勘查、开采登记费</t>
  </si>
  <si>
    <t xml:space="preserve">      矿产资源勘查登记费</t>
  </si>
  <si>
    <t xml:space="preserve">      采矿登记收费</t>
  </si>
  <si>
    <t xml:space="preserve">      土地复垦费</t>
  </si>
  <si>
    <t xml:space="preserve">      土地闲置费</t>
  </si>
  <si>
    <t xml:space="preserve">      土地登记费</t>
  </si>
  <si>
    <t xml:space="preserve">      征(土)地管理费</t>
  </si>
  <si>
    <t xml:space="preserve">      耕地开垦费</t>
  </si>
  <si>
    <t xml:space="preserve">      地质成果资料费</t>
  </si>
  <si>
    <t xml:space="preserve">      土地评估师考试考务费</t>
  </si>
  <si>
    <t xml:space="preserve">      其他缴入国库的国土资源行政事业性收费</t>
  </si>
  <si>
    <t xml:space="preserve">    建设行政事业性收费收入</t>
  </si>
  <si>
    <t xml:space="preserve">      房屋所有权登记费</t>
  </si>
  <si>
    <t xml:space="preserve">      城市房屋安全鉴定费</t>
  </si>
  <si>
    <t xml:space="preserve">      城市排水设施有偿使用费</t>
  </si>
  <si>
    <t xml:space="preserve">      城市道路占用挖掘费</t>
  </si>
  <si>
    <t xml:space="preserve">      白蚁防治费</t>
  </si>
  <si>
    <t xml:space="preserve">      人力资源开发中心收费</t>
  </si>
  <si>
    <t xml:space="preserve">      城市污水处理费</t>
  </si>
  <si>
    <t xml:space="preserve">      其他缴入国库的建设行政事业性收费</t>
  </si>
  <si>
    <t xml:space="preserve">    知识产权行政事业性收费收入</t>
  </si>
  <si>
    <t xml:space="preserve">      专利收费</t>
  </si>
  <si>
    <t xml:space="preserve">      专利代理人资格考试报名考务费</t>
  </si>
  <si>
    <t xml:space="preserve">      集成电路布图设计保护收费</t>
  </si>
  <si>
    <t xml:space="preserve">      其他缴入国库的知识产权行政事业性收费</t>
  </si>
  <si>
    <t xml:space="preserve">    环保行政事业性收费收入</t>
  </si>
  <si>
    <t xml:space="preserve">      核安全技术审评费</t>
  </si>
  <si>
    <t xml:space="preserve">      化学品进口登记费</t>
  </si>
  <si>
    <t xml:space="preserve">      城市放射性废物送贮费</t>
  </si>
  <si>
    <t xml:space="preserve">      环境监测服务费</t>
  </si>
  <si>
    <t xml:space="preserve">      进口废物环境保护审查登记费</t>
  </si>
  <si>
    <t xml:space="preserve">      其他缴入国库的环保行政事业性收费</t>
  </si>
  <si>
    <t xml:space="preserve">    旅游行政事业性收费收入</t>
  </si>
  <si>
    <t xml:space="preserve">      入境签证费</t>
  </si>
  <si>
    <t xml:space="preserve">      星级标牌工本费</t>
  </si>
  <si>
    <t xml:space="preserve">      导游人员资格考试费和等级考核费</t>
  </si>
  <si>
    <t xml:space="preserve">      工农业旅游示范点标牌工本费</t>
  </si>
  <si>
    <t xml:space="preserve">      A级旅游景区标牌工本费</t>
  </si>
  <si>
    <t xml:space="preserve">      其他缴入国库的旅游行政事业性收费</t>
  </si>
  <si>
    <t xml:space="preserve">    海洋行政事业性收费收入</t>
  </si>
  <si>
    <t xml:space="preserve">      海洋废弃物收费</t>
  </si>
  <si>
    <t xml:space="preserve">      其他缴入国库的海洋行政事业性收费</t>
  </si>
  <si>
    <t xml:space="preserve">    测绘行政事业性收费收入</t>
  </si>
  <si>
    <t xml:space="preserve">      测绘成果成图资料收费</t>
  </si>
  <si>
    <t xml:space="preserve">      测绘产品质量监督检验费</t>
  </si>
  <si>
    <t xml:space="preserve">      测绘仪器检测收费</t>
  </si>
  <si>
    <t xml:space="preserve">      其他缴入国库的测绘行政事业性收费</t>
  </si>
  <si>
    <t xml:space="preserve">    铁路行政事业性收费收入</t>
  </si>
  <si>
    <t xml:space="preserve">      其他缴入国库的铁路行政事业性收费</t>
  </si>
  <si>
    <t xml:space="preserve">    交通运输行政事业性收费收入</t>
  </si>
  <si>
    <t xml:space="preserve">      船舶电信业务岸台费</t>
  </si>
  <si>
    <t xml:space="preserve">      民用航空器国籍登记费</t>
  </si>
  <si>
    <t xml:space="preserve">      民用航空器权利登记费</t>
  </si>
  <si>
    <t xml:space="preserve">      航空业务权补偿费</t>
  </si>
  <si>
    <t xml:space="preserve">      适航审查费</t>
  </si>
  <si>
    <t xml:space="preserve">      船舶登记费</t>
  </si>
  <si>
    <t xml:space="preserve">      船舶证明签证费</t>
  </si>
  <si>
    <t xml:space="preserve">      船舶申请安全检查复查费</t>
  </si>
  <si>
    <t xml:space="preserve">      油污水化验费</t>
  </si>
  <si>
    <t xml:space="preserve">      海事调解费</t>
  </si>
  <si>
    <t xml:space="preserve">      浮油回收费</t>
  </si>
  <si>
    <t xml:space="preserve">      海岸电台无线电电报电话费</t>
  </si>
  <si>
    <t xml:space="preserve">      特种船舶和水上水下工程护航费</t>
  </si>
  <si>
    <t xml:space="preserve">      船舶及船用产品设施检验费</t>
  </si>
  <si>
    <t xml:space="preserve">      其他缴入国库的交通运输行政事业性收费</t>
  </si>
  <si>
    <t xml:space="preserve">    工业和信息产业行政事业性收费收入</t>
  </si>
  <si>
    <t xml:space="preserve">      电子工程概预算人员培训费</t>
  </si>
  <si>
    <t xml:space="preserve">      卫星转发器信道费</t>
  </si>
  <si>
    <t xml:space="preserve">      无线电设备检测费</t>
  </si>
  <si>
    <t xml:space="preserve">      电信网码号资源占用费</t>
  </si>
  <si>
    <t xml:space="preserve">      烟草制品及原辅材料检验费</t>
  </si>
  <si>
    <t xml:space="preserve">      进网许可标志工本费</t>
  </si>
  <si>
    <t xml:space="preserve">      其他缴入国库的工业和信息产业行政事业性收费</t>
  </si>
  <si>
    <t xml:space="preserve">    农业行政事业性收费收入</t>
  </si>
  <si>
    <t xml:space="preserve">      植物新品种保护权收费</t>
  </si>
  <si>
    <t xml:space="preserve">      国内植物检疫费</t>
  </si>
  <si>
    <t xml:space="preserve">      畜禽及畜禽产品检疫费</t>
  </si>
  <si>
    <t xml:space="preserve">      水生野生动物资源保护费</t>
  </si>
  <si>
    <t xml:space="preserve">      农药登记费</t>
  </si>
  <si>
    <t xml:space="preserve">      新兽药审批费</t>
  </si>
  <si>
    <t xml:space="preserve">      进口兽药注册登记审批、发证收费</t>
  </si>
  <si>
    <t xml:space="preserve">      《进口兽药许可证》审批费</t>
  </si>
  <si>
    <t xml:space="preserve">      生产审批费</t>
  </si>
  <si>
    <t xml:space="preserve">      已生产兽药品种注册登记费</t>
  </si>
  <si>
    <t xml:space="preserve">      农业转基因生物检测费</t>
  </si>
  <si>
    <t xml:space="preserve">      农机监理费</t>
  </si>
  <si>
    <t xml:space="preserve">      渔业资源增殖保护费</t>
  </si>
  <si>
    <t xml:space="preserve">      渔业船舶登记或变更登记费</t>
  </si>
  <si>
    <t xml:space="preserve">      海洋渔业船舶船员考试费</t>
  </si>
  <si>
    <t xml:space="preserve">      农业转基因生物安全评价费</t>
  </si>
  <si>
    <t xml:space="preserve">      农机产品测试检验费</t>
  </si>
  <si>
    <t xml:space="preserve">      新饲料添加剂质量复核检验费</t>
  </si>
  <si>
    <t xml:space="preserve">      进口饲料添加剂质量复核检验费</t>
  </si>
  <si>
    <t xml:space="preserve">      饲料及饲料添加剂委托检验费</t>
  </si>
  <si>
    <t xml:space="preserve">      进口兽药质量标准复核检验费</t>
  </si>
  <si>
    <t xml:space="preserve">      进口兽药检验费</t>
  </si>
  <si>
    <t xml:space="preserve">      出口兽药检验费</t>
  </si>
  <si>
    <t xml:space="preserve">      新兽药质量复核检验费</t>
  </si>
  <si>
    <t xml:space="preserve">      兽药委托检验费</t>
  </si>
  <si>
    <t xml:space="preserve">      农作物委托检验费</t>
  </si>
  <si>
    <t xml:space="preserve">      渔业船舶和船用产品检验费</t>
  </si>
  <si>
    <t xml:space="preserve">      档案使用费</t>
  </si>
  <si>
    <t xml:space="preserve">      档案保管费</t>
  </si>
  <si>
    <t xml:space="preserve">      工人技术等级考核或职业技能鉴定费</t>
  </si>
  <si>
    <t xml:space="preserve">      农药实验费</t>
  </si>
  <si>
    <t xml:space="preserve">      执业兽医资格考试考务费</t>
  </si>
  <si>
    <t xml:space="preserve">      其他缴入国库的农业行政事业性收费</t>
  </si>
  <si>
    <t xml:space="preserve">    林业行政事业性收费收入</t>
  </si>
  <si>
    <t xml:space="preserve">      野生动植物进出口管理费</t>
  </si>
  <si>
    <t xml:space="preserve">      森林植物检疫费</t>
  </si>
  <si>
    <t xml:space="preserve">      绿化费</t>
  </si>
  <si>
    <t xml:space="preserve">      陆生野生动物资源保护管理费</t>
  </si>
  <si>
    <t xml:space="preserve">      林权勘测费</t>
  </si>
  <si>
    <t xml:space="preserve">      林权证收费</t>
  </si>
  <si>
    <t xml:space="preserve">      其他缴入国库的林业行政事业性收费收入</t>
  </si>
  <si>
    <t xml:space="preserve">    水利行政事业性收费收入</t>
  </si>
  <si>
    <t xml:space="preserve">      河道采砂管理费</t>
  </si>
  <si>
    <t xml:space="preserve">      河道工程修建维护管理费</t>
  </si>
  <si>
    <t xml:space="preserve">      水土流失防治费</t>
  </si>
  <si>
    <t xml:space="preserve">      水土保持设施补偿费</t>
  </si>
  <si>
    <t xml:space="preserve">      长江河道砂石资源费</t>
  </si>
  <si>
    <t xml:space="preserve">      灌溉水源灌排工程补偿费收入</t>
  </si>
  <si>
    <t xml:space="preserve">      其他缴入国库的水利行政事业性收费</t>
  </si>
  <si>
    <t xml:space="preserve">    卫生行政事业性收费收入</t>
  </si>
  <si>
    <t xml:space="preserve">      卫生监测费</t>
  </si>
  <si>
    <t xml:space="preserve">      卫生质量检验费</t>
  </si>
  <si>
    <t xml:space="preserve">      预防性体检费</t>
  </si>
  <si>
    <t xml:space="preserve">      预防接种劳务费</t>
  </si>
  <si>
    <t xml:space="preserve">      委托性卫生防疫服务费</t>
  </si>
  <si>
    <t xml:space="preserve">      疫情处理费</t>
  </si>
  <si>
    <t xml:space="preserve">      医疗事故鉴定费</t>
  </si>
  <si>
    <t xml:space="preserve">      预防接种异常反应鉴定费</t>
  </si>
  <si>
    <t xml:space="preserve">      进口药品注册审批费</t>
  </si>
  <si>
    <t xml:space="preserve">      GMP认证费</t>
  </si>
  <si>
    <t xml:space="preserve">      GSP认证费</t>
  </si>
  <si>
    <t xml:space="preserve">      已生产药品登记费</t>
  </si>
  <si>
    <t xml:space="preserve">      药品行政保护费</t>
  </si>
  <si>
    <t xml:space="preserve">      生产药典、标准品种审批费</t>
  </si>
  <si>
    <t xml:space="preserve">      新药审批费</t>
  </si>
  <si>
    <t xml:space="preserve">      新药开发评审费</t>
  </si>
  <si>
    <t xml:space="preserve">      中药品种保护费</t>
  </si>
  <si>
    <t xml:space="preserve">      登记费</t>
  </si>
  <si>
    <t xml:space="preserve">      造血干细胞配型费</t>
  </si>
  <si>
    <t xml:space="preserve">      药品检验费</t>
  </si>
  <si>
    <t xml:space="preserve">      医疗器械、制药机械检验费</t>
  </si>
  <si>
    <t xml:space="preserve">      其他缴入国库的卫生行政事业性收费</t>
  </si>
  <si>
    <t xml:space="preserve">    民政行政事业性收费收入</t>
  </si>
  <si>
    <t xml:space="preserve">      婚姻登记证书工本费</t>
  </si>
  <si>
    <t xml:space="preserve">      收养登记费</t>
  </si>
  <si>
    <t xml:space="preserve">      殡葬收费</t>
  </si>
  <si>
    <t xml:space="preserve">      其他缴入国库的民政行政事业性收费</t>
  </si>
  <si>
    <t xml:space="preserve">    人力资源和社会保障行政事业性收费收入</t>
  </si>
  <si>
    <t xml:space="preserve">      职业技能鉴定费</t>
  </si>
  <si>
    <t xml:space="preserve">      人才流动中心收费</t>
  </si>
  <si>
    <t xml:space="preserve">      其他缴入国库的人力资源和社会保障行政事业性收费</t>
  </si>
  <si>
    <t xml:space="preserve">    证监会行政事业性收费收入</t>
  </si>
  <si>
    <t xml:space="preserve">      证券市场监管费</t>
  </si>
  <si>
    <t xml:space="preserve">      期货市场监管费</t>
  </si>
  <si>
    <t xml:space="preserve">      证券、期货从业人员资格报名考试费</t>
  </si>
  <si>
    <t xml:space="preserve">      其他缴入国库的证监会行政事业性收费</t>
  </si>
  <si>
    <t xml:space="preserve">    银监会行政事业性收费收入</t>
  </si>
  <si>
    <t xml:space="preserve">      机构监管费</t>
  </si>
  <si>
    <t xml:space="preserve">      业务监管费</t>
  </si>
  <si>
    <t xml:space="preserve">      其他缴入国库的银监会行政事业性收费</t>
  </si>
  <si>
    <t xml:space="preserve">    保监会行政事业性收费收入</t>
  </si>
  <si>
    <t xml:space="preserve">      保险业务监管费</t>
  </si>
  <si>
    <t xml:space="preserve">      其他缴入国库的保监会行政事业性收费</t>
  </si>
  <si>
    <t xml:space="preserve">    电力市场监管行政事业性收费收入</t>
  </si>
  <si>
    <t xml:space="preserve">      电力监管费</t>
  </si>
  <si>
    <t xml:space="preserve">      其他缴入国库的电力市场监管行政事业性收费</t>
  </si>
  <si>
    <t xml:space="preserve">    仲裁委行政事业性收费收入</t>
  </si>
  <si>
    <t xml:space="preserve">      仲裁收费</t>
  </si>
  <si>
    <t xml:space="preserve">      其他缴入国库的仲裁委行政事业性收费</t>
  </si>
  <si>
    <t xml:space="preserve">    编办行政事业性收费收入</t>
  </si>
  <si>
    <t xml:space="preserve">      其他缴入国库的编办行政事业性收费</t>
  </si>
  <si>
    <t xml:space="preserve">    党校行政事业性收费收入</t>
  </si>
  <si>
    <t xml:space="preserve">      其他缴入国库的党校行政事业性收费</t>
  </si>
  <si>
    <t xml:space="preserve">    监察行政事业性收费收入</t>
  </si>
  <si>
    <t xml:space="preserve">      资料工本费</t>
  </si>
  <si>
    <t xml:space="preserve">      其他缴入国库的监察行政事业性收费</t>
  </si>
  <si>
    <t xml:space="preserve">    外文局行政事业性收费收入</t>
  </si>
  <si>
    <t xml:space="preserve">      翻译专业资格(水平)考试考务费</t>
  </si>
  <si>
    <t xml:space="preserve">      其他缴入国库的外文局行政事业性收费</t>
  </si>
  <si>
    <t xml:space="preserve">    南水北调办行政事业性收费收入</t>
  </si>
  <si>
    <t xml:space="preserve">      其他缴入国库的南水北调办行政事业性收费</t>
  </si>
  <si>
    <t xml:space="preserve">    国资委行政事业性收费收入</t>
  </si>
  <si>
    <t xml:space="preserve">      其他缴入国库的国资委行政事业性收费</t>
  </si>
  <si>
    <t xml:space="preserve">    其他行政事业性收费收入</t>
  </si>
  <si>
    <t xml:space="preserve">      其他缴入国库的行政事业性收费</t>
  </si>
  <si>
    <t xml:space="preserve">  罚没收入</t>
  </si>
  <si>
    <t xml:space="preserve">    一般罚没收入</t>
  </si>
  <si>
    <t xml:space="preserve">      公安罚没收入</t>
  </si>
  <si>
    <t xml:space="preserve">      检察院罚没收入</t>
  </si>
  <si>
    <t xml:space="preserve">      法院罚没收入</t>
  </si>
  <si>
    <t xml:space="preserve">      工商罚没收入</t>
  </si>
  <si>
    <t xml:space="preserve">      新闻出版罚没收入</t>
  </si>
  <si>
    <t xml:space="preserve">      技术监督罚没收入</t>
  </si>
  <si>
    <t xml:space="preserve">      税务部门罚没收入</t>
  </si>
  <si>
    <t xml:space="preserve">      海关罚没收入</t>
  </si>
  <si>
    <t xml:space="preserve">      食品药品监督罚没收入</t>
  </si>
  <si>
    <t xml:space="preserve">      卫生罚没收入</t>
  </si>
  <si>
    <t xml:space="preserve">      检验检疫罚没收入</t>
  </si>
  <si>
    <t xml:space="preserve">      证监会罚没收入</t>
  </si>
  <si>
    <t xml:space="preserve">      保监会罚没收入</t>
  </si>
  <si>
    <t xml:space="preserve">      交通罚没收入</t>
  </si>
  <si>
    <t xml:space="preserve">      铁道罚没收入</t>
  </si>
  <si>
    <t xml:space="preserve">      审计罚没收入</t>
  </si>
  <si>
    <t xml:space="preserve">      渔政罚没收入</t>
  </si>
  <si>
    <t xml:space="preserve">      银行监督罚没收入</t>
  </si>
  <si>
    <t xml:space="preserve">      民航罚没收入</t>
  </si>
  <si>
    <t xml:space="preserve">      电监会罚没收入</t>
  </si>
  <si>
    <t xml:space="preserve">      交强险罚没收入</t>
  </si>
  <si>
    <t xml:space="preserve">      物价罚没收入</t>
  </si>
  <si>
    <t xml:space="preserve">      其他一般罚没收入</t>
  </si>
  <si>
    <t xml:space="preserve">    缉私罚没收入</t>
  </si>
  <si>
    <t xml:space="preserve">      公安缉私罚没收入</t>
  </si>
  <si>
    <t xml:space="preserve">      工商缉私罚没收入</t>
  </si>
  <si>
    <t xml:space="preserve">      海关缉私罚没收入</t>
  </si>
  <si>
    <t xml:space="preserve">      边防武警缉私罚没收入</t>
  </si>
  <si>
    <t xml:space="preserve">      其他部门缉私罚没收入</t>
  </si>
  <si>
    <t xml:space="preserve">    缉毒罚没收入</t>
  </si>
  <si>
    <t xml:space="preserve">    罚没收入退库</t>
  </si>
  <si>
    <t xml:space="preserve">  国有资本经营收入</t>
  </si>
  <si>
    <t xml:space="preserve">    利润收入</t>
  </si>
  <si>
    <t xml:space="preserve">      中国人民银行上缴收入</t>
  </si>
  <si>
    <t xml:space="preserve">      金融企业利润收入</t>
  </si>
  <si>
    <t xml:space="preserve">      其他企业利润收入</t>
  </si>
  <si>
    <t xml:space="preserve">    股利、股息收入</t>
  </si>
  <si>
    <t xml:space="preserve">      金融业公司股利、股息收入</t>
  </si>
  <si>
    <t xml:space="preserve">      其他股利、股息收入</t>
  </si>
  <si>
    <t xml:space="preserve">    产权转让收入</t>
  </si>
  <si>
    <t xml:space="preserve">      其他产权转让收入</t>
  </si>
  <si>
    <t xml:space="preserve">    国有资本经营收入退库</t>
  </si>
  <si>
    <t xml:space="preserve">    国有企业计划亏损补贴</t>
  </si>
  <si>
    <t xml:space="preserve">      工业企业计划亏损补贴</t>
  </si>
  <si>
    <t xml:space="preserve">      农业企业计划亏损补贴</t>
  </si>
  <si>
    <t xml:space="preserve">      其他国有企业计划亏损补贴</t>
  </si>
  <si>
    <t xml:space="preserve">    其他国有资本经营收入</t>
  </si>
  <si>
    <t xml:space="preserve">  国有资源(资产)有偿使用收入</t>
  </si>
  <si>
    <t xml:space="preserve">    海域使用金收入</t>
  </si>
  <si>
    <t xml:space="preserve">      中央海域使用金收入</t>
  </si>
  <si>
    <t xml:space="preserve">      地方海域使用金收入</t>
  </si>
  <si>
    <t xml:space="preserve">    场地和矿区使用费收入</t>
  </si>
  <si>
    <t xml:space="preserve">      陆上石油矿区使用费</t>
  </si>
  <si>
    <t xml:space="preserve">      海上石油矿区使用费</t>
  </si>
  <si>
    <t xml:space="preserve">      中央合资合作企业场地使用费收入</t>
  </si>
  <si>
    <t xml:space="preserve">      中央和地方合资合作企业场地使用费收入</t>
  </si>
  <si>
    <t xml:space="preserve">      地方合资合作企业场地使用费收入</t>
  </si>
  <si>
    <t xml:space="preserve">      港澳台和外商独资企业场地使用费收入</t>
  </si>
  <si>
    <t xml:space="preserve">    特种矿产品出售收入</t>
  </si>
  <si>
    <t xml:space="preserve">    专项储备物资销售收入</t>
  </si>
  <si>
    <t xml:space="preserve">    利息收入</t>
  </si>
  <si>
    <t xml:space="preserve">      国库存款利息收入</t>
  </si>
  <si>
    <t xml:space="preserve">      财政专户存款利息收入</t>
  </si>
  <si>
    <t xml:space="preserve">      有价证券利息收入</t>
  </si>
  <si>
    <t xml:space="preserve">      其他利息收入</t>
  </si>
  <si>
    <t xml:space="preserve">    非经营性国有资产收入</t>
  </si>
  <si>
    <t xml:space="preserve">      行政单位国有资产出租、出借收入</t>
  </si>
  <si>
    <t xml:space="preserve">      行政单位国有资产处置收入</t>
  </si>
  <si>
    <t xml:space="preserve">      事业单位国有资产处置收入</t>
  </si>
  <si>
    <t xml:space="preserve">      其他非经营性国有资产收入</t>
  </si>
  <si>
    <t xml:space="preserve">    出租车经营权有偿出让和转让收入</t>
  </si>
  <si>
    <t xml:space="preserve">    无居民海岛使用金收入</t>
  </si>
  <si>
    <t xml:space="preserve">      中央无居民海岛使用金收入</t>
  </si>
  <si>
    <t xml:space="preserve">      地方无居民海岛使用金收入</t>
  </si>
  <si>
    <t xml:space="preserve">    其他国有资源(资产)有偿使用收入</t>
  </si>
  <si>
    <t xml:space="preserve">  其他收入(款)</t>
  </si>
  <si>
    <t xml:space="preserve">    捐赠收入</t>
  </si>
  <si>
    <t xml:space="preserve">      国外捐赠收入</t>
  </si>
  <si>
    <t xml:space="preserve">      国内捐赠收入</t>
  </si>
  <si>
    <t xml:space="preserve">      汶川地震捐赠收入</t>
  </si>
  <si>
    <t xml:space="preserve">    动用国储棉、糖、油上交财政收入</t>
  </si>
  <si>
    <t xml:space="preserve">    动用国家储备粮油上交差价收入</t>
  </si>
  <si>
    <t xml:space="preserve">    主管部门集中收入</t>
  </si>
  <si>
    <t xml:space="preserve">    国际赠款有偿使用费收入</t>
  </si>
  <si>
    <t xml:space="preserve">    乡镇自筹和统筹收入</t>
  </si>
  <si>
    <t xml:space="preserve">    免税商品特许经营费收入</t>
  </si>
  <si>
    <t xml:space="preserve">    基本建设收入</t>
  </si>
  <si>
    <t xml:space="preserve">    石油特别收益金专项收入</t>
  </si>
  <si>
    <t xml:space="preserve">      石油特别收益金专项收入</t>
  </si>
  <si>
    <t xml:space="preserve">      石油特别收益金退库</t>
  </si>
  <si>
    <t xml:space="preserve">    动用国储盐上交财政收入</t>
  </si>
  <si>
    <t xml:space="preserve">    差别电价收入</t>
  </si>
  <si>
    <t xml:space="preserve">    成品油价格和税费改革清退补缴收入</t>
  </si>
  <si>
    <t xml:space="preserve">    其他收入(项)</t>
  </si>
  <si>
    <t>上划中央收入</t>
  </si>
  <si>
    <t xml:space="preserve">　　上划中央两税</t>
  </si>
  <si>
    <t xml:space="preserve">　　　　上划中央增值税</t>
  </si>
  <si>
    <t xml:space="preserve">　　　　上划中央消费税</t>
  </si>
  <si>
    <t xml:space="preserve">　　上划中央所得税</t>
  </si>
  <si>
    <t xml:space="preserve">　　　　上划中央企业所得税</t>
  </si>
  <si>
    <t xml:space="preserve">　　　　上划中央个人所得税</t>
  </si>
  <si>
    <t xml:space="preserve">　　上划中央其他收入</t>
  </si>
  <si>
    <t xml:space="preserve">　　　　上划成品油新增城建税</t>
  </si>
  <si>
    <t xml:space="preserve">　　　　上划成品油新增教育费附加</t>
  </si>
  <si>
    <t>上划省级收入</t>
  </si>
  <si>
    <t xml:space="preserve">    上划省级增值税</t>
  </si>
  <si>
    <t xml:space="preserve">    上划省级营业税</t>
  </si>
  <si>
    <t xml:space="preserve">    上划省级企业所得税</t>
  </si>
  <si>
    <t xml:space="preserve">    上划省级个人所得税</t>
  </si>
  <si>
    <t xml:space="preserve">    上划省级资源税</t>
  </si>
  <si>
    <t>财政总收入</t>
  </si>
  <si>
    <t>国税部门完成收入</t>
  </si>
  <si>
    <t>其中：增值税</t>
  </si>
  <si>
    <t xml:space="preserve">     消费税</t>
  </si>
  <si>
    <t xml:space="preserve">     企业所得税</t>
  </si>
  <si>
    <t xml:space="preserve">     个人所得税</t>
  </si>
  <si>
    <t>地税部门完成收入</t>
  </si>
  <si>
    <t xml:space="preserve">其中：营业税 </t>
  </si>
  <si>
    <t xml:space="preserve">     教育费附加</t>
  </si>
  <si>
    <t xml:space="preserve">　　　耕地占用税</t>
  </si>
  <si>
    <t xml:space="preserve">　　　契税</t>
  </si>
  <si>
    <t>财政部门完成收入</t>
  </si>
  <si>
    <t>一般预算支出</t>
  </si>
  <si>
    <t>一般公共服务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</si>
  <si>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</si>
  <si>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</si>
  <si>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</si>
  <si>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</si>
  <si>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</si>
  <si>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</si>
  <si>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</si>
  <si>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代表培训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</si>
  <si>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</si>
  <si>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</si>
  <si>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</si>
  <si>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</si>
  <si>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</si>
  <si>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</si>
  <si>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</si>
  <si>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</si>
  <si>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</si>
  <si>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</si>
  <si>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</si>
  <si>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</si>
  <si>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</si>
  <si>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</si>
  <si>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</si>
  <si>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</si>
  <si>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</si>
  <si>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</si>
  <si>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</si>
  <si>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</si>
  <si>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</si>
  <si>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</si>
  <si>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</si>
  <si>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</si>
  <si>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</si>
  <si>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</si>
  <si>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</si>
  <si>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</si>
  <si>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</si>
  <si>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</si>
  <si>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</si>
  <si>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</si>
  <si>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预算编制业务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</si>
  <si>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</si>
  <si>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</si>
  <si>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</si>
  <si>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</si>
  <si>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</si>
  <si>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</si>
  <si>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</si>
  <si>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</si>
  <si>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</si>
  <si>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</si>
  <si>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</si>
  <si>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</si>
  <si>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</si>
  <si>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</si>
  <si>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</si>
  <si>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</si>
  <si>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</si>
  <si>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</si>
  <si>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</si>
  <si>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</si>
  <si>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</si>
  <si>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</si>
  <si>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</si>
  <si>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</si>
  <si>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</si>
  <si>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</si>
  <si>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</si>
  <si>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</si>
  <si>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公务员培训</t>
  </si>
  <si>
    <t xml:space="preserve">    公务员招考</t>
  </si>
  <si>
    <t xml:space="preserve">    其他人事事务支出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</si>
  <si>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</si>
  <si>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</si>
  <si>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</si>
  <si>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</si>
  <si>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</si>
  <si>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人口与计划生育事务</t>
  </si>
  <si>
    <t xml:space="preserve">    人口规划与发展战略研究</t>
  </si>
  <si>
    <t xml:space="preserve">    计划生育家庭奖励</t>
  </si>
  <si>
    <t xml:space="preserve">    人口和计划生育统计及抽样调查</t>
  </si>
  <si>
    <t xml:space="preserve">    人口和计划生育信息系统建设</t>
  </si>
  <si>
    <t xml:space="preserve">    计划生育、生殖健康促进工程</t>
  </si>
  <si>
    <t xml:space="preserve">    计划生育免费基本技术服务</t>
  </si>
  <si>
    <t xml:space="preserve">    人口出生性别比综合治理</t>
  </si>
  <si>
    <t xml:space="preserve">    人口和计划生育服务网络建设</t>
  </si>
  <si>
    <t xml:space="preserve">    计划生育避孕药具经费</t>
  </si>
  <si>
    <t xml:space="preserve">    人口和计划生育宣传教育经费</t>
  </si>
  <si>
    <t xml:space="preserve">    流动人口计划生育管理和服务</t>
  </si>
  <si>
    <t xml:space="preserve">    人口和计划生育目标责任制考核</t>
  </si>
  <si>
    <t xml:space="preserve">    其他人口与计划生育事务支出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</si>
  <si>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</si>
  <si>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</si>
  <si>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</si>
  <si>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</si>
  <si>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</si>
  <si>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</si>
  <si>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</si>
  <si>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</si>
  <si>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</si>
  <si>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</si>
  <si>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</si>
  <si>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</si>
  <si>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</si>
  <si>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</si>
  <si>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</si>
  <si>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</si>
  <si>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</si>
  <si>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</si>
  <si>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</si>
  <si>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</si>
  <si>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</si>
  <si>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</si>
  <si>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</si>
  <si>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</si>
  <si>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</si>
  <si>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</si>
  <si>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</si>
  <si>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</si>
  <si>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</si>
  <si>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</si>
  <si>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</si>
  <si>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</si>
  <si>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</si>
  <si>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</si>
  <si>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</si>
  <si>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</si>
  <si>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</si>
  <si>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</si>
  <si>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</si>
  <si>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</si>
  <si>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</si>
  <si>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</si>
  <si>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</si>
  <si>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</si>
  <si>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</si>
  <si>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</si>
  <si>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</si>
  <si>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</si>
  <si>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</si>
  <si>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</si>
  <si>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</si>
  <si>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</si>
  <si>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</si>
  <si>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</si>
  <si>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</si>
  <si>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</si>
  <si>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</si>
  <si>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</si>
  <si>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</si>
  <si>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</si>
  <si>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</si>
  <si>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</si>
  <si>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</si>
  <si>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</si>
  <si>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</si>
  <si>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</si>
  <si>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</si>
  <si>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</si>
  <si>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</si>
  <si>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</si>
  <si>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</si>
  <si>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对外成套项目援助</t>
  </si>
  <si>
    <t xml:space="preserve">    对外一般物资援助</t>
  </si>
  <si>
    <t xml:space="preserve">    对外科技合作援助</t>
  </si>
  <si>
    <t xml:space="preserve">    对外优惠贷款援助及贴息</t>
  </si>
  <si>
    <t xml:space="preserve">    对外医疗援助</t>
  </si>
  <si>
    <t xml:space="preserve">    其他对外援助支出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</si>
  <si>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</si>
  <si>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</si>
  <si>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</si>
  <si>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</si>
  <si>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</si>
  <si>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</si>
  <si>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</si>
  <si>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出国活动</t>
  </si>
  <si>
    <t xml:space="preserve">    招待活动</t>
  </si>
  <si>
    <t xml:space="preserve">    在华国际会议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</si>
  <si>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</si>
  <si>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</si>
  <si>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</si>
  <si>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</si>
  <si>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</si>
  <si>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</si>
  <si>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</si>
  <si>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</si>
  <si>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其他外交支出(款)</t>
  </si>
  <si>
    <t xml:space="preserve">    其他外交支出(项)</t>
  </si>
  <si>
    <t>国防</t>
  </si>
  <si>
    <t xml:space="preserve">  现役部队(款)</t>
  </si>
  <si>
    <t xml:space="preserve">    现役部队(项)</t>
  </si>
  <si>
    <t xml:space="preserve">  预备役部队(款)</t>
  </si>
  <si>
    <t xml:space="preserve">    预备役部队(项)</t>
  </si>
  <si>
    <t xml:space="preserve">  民兵(款)</t>
  </si>
  <si>
    <t xml:space="preserve">    民兵(项)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</si>
  <si>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</si>
  <si>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</si>
  <si>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</si>
  <si>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</si>
  <si>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</si>
  <si>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</si>
  <si>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</si>
  <si>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</si>
  <si>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</si>
  <si>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</si>
  <si>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其他国防动员支出</t>
  </si>
  <si>
    <t xml:space="preserve">  其他国防支出(款)</t>
  </si>
  <si>
    <t xml:space="preserve">    其他国防支出(项)</t>
  </si>
  <si>
    <t>公共安全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</si>
  <si>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</si>
  <si>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</si>
  <si>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</si>
  <si>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</si>
  <si>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</si>
  <si>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</si>
  <si>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</si>
  <si>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</si>
  <si>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</si>
  <si>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</si>
  <si>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</si>
  <si>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</si>
  <si>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</si>
  <si>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</si>
  <si>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</si>
  <si>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</si>
  <si>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</si>
  <si>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</si>
  <si>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</si>
  <si>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</si>
  <si>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</si>
  <si>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</si>
  <si>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</si>
  <si>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</si>
  <si>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</si>
  <si>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</si>
  <si>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</si>
  <si>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</si>
  <si>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</si>
  <si>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</si>
  <si>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</si>
  <si>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</si>
  <si>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</si>
  <si>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</si>
  <si>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</si>
  <si>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</si>
  <si>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</si>
  <si>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</si>
  <si>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</si>
  <si>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</si>
  <si>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</si>
  <si>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</si>
  <si>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</si>
  <si>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</si>
  <si>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</si>
  <si>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</si>
  <si>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</si>
  <si>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</si>
  <si>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</si>
  <si>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</si>
  <si>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</si>
  <si>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</si>
  <si>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</si>
  <si>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</si>
  <si>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</si>
  <si>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</si>
  <si>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劳教</t>
  </si>
  <si>
    <t xml:space="preserve">    劳教人员生活</t>
  </si>
  <si>
    <t xml:space="preserve">    劳教人员教育</t>
  </si>
  <si>
    <t xml:space="preserve">    所政设施建设</t>
  </si>
  <si>
    <t xml:space="preserve">    其他劳教支出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</si>
  <si>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</si>
  <si>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</si>
  <si>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</si>
  <si>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</si>
  <si>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</si>
  <si>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</si>
  <si>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</si>
  <si>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</si>
  <si>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警服购置</t>
  </si>
  <si>
    <t xml:space="preserve">    其他缉私警察支出</t>
  </si>
  <si>
    <t xml:space="preserve">  其他公共安全支出(款)</t>
  </si>
  <si>
    <t xml:space="preserve">    其他公共安全支出(项)</t>
  </si>
  <si>
    <t>教育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</si>
  <si>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</si>
  <si>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</si>
  <si>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</si>
  <si>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</si>
  <si>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</si>
  <si>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</si>
  <si>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</si>
  <si>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</si>
  <si>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</si>
  <si>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</si>
  <si>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</si>
  <si>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</si>
  <si>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</si>
  <si>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</si>
  <si>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</si>
  <si>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</si>
  <si>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</si>
  <si>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</si>
  <si>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</si>
  <si>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</si>
  <si>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</si>
  <si>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</si>
  <si>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</si>
  <si>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</si>
  <si>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</si>
  <si>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</si>
  <si>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</si>
  <si>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</si>
  <si>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</si>
  <si>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</si>
  <si>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</si>
  <si>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</si>
  <si>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</si>
  <si>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</si>
  <si>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</si>
  <si>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教师进修及干部继续教育</t>
  </si>
  <si>
    <t xml:space="preserve">    教师进修</t>
  </si>
  <si>
    <t xml:space="preserve">    干部教育</t>
  </si>
  <si>
    <t xml:space="preserve">    其他教师进修及干部继续教育支出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</si>
  <si>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</si>
  <si>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</si>
  <si>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</si>
  <si>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</si>
  <si>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</si>
  <si>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</si>
  <si>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</si>
  <si>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</si>
  <si>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</si>
  <si>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</si>
  <si>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</si>
  <si>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</si>
  <si>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</si>
  <si>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</si>
  <si>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</si>
  <si>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</si>
  <si>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</si>
  <si>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</si>
  <si>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</si>
  <si>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</si>
  <si>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</si>
  <si>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</si>
  <si>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</si>
  <si>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</si>
  <si>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</si>
  <si>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</si>
  <si>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</si>
  <si>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</si>
  <si>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</si>
  <si>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</si>
  <si>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</si>
  <si>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</si>
  <si>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</si>
  <si>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</si>
  <si>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</si>
  <si>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</si>
  <si>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</si>
  <si>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</si>
  <si>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</si>
  <si>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</si>
  <si>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</si>
  <si>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</si>
  <si>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</si>
  <si>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</si>
  <si>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</si>
  <si>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</si>
  <si>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</si>
  <si>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</si>
  <si>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</si>
  <si>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</si>
  <si>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科技重大专项(款)</t>
  </si>
  <si>
    <t xml:space="preserve">    科技重大专项(项)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</si>
  <si>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</si>
  <si>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</si>
  <si>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</si>
  <si>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</si>
  <si>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</si>
  <si>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文化体育与传媒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</si>
  <si>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</si>
  <si>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</si>
  <si>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</si>
  <si>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</si>
  <si>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</si>
  <si>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</si>
  <si>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</si>
  <si>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</si>
  <si>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</si>
  <si>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</si>
  <si>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</si>
  <si>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</si>
  <si>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</si>
  <si>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</si>
  <si>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</si>
  <si>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</si>
  <si>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</si>
  <si>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</si>
  <si>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</si>
  <si>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</si>
  <si>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</si>
  <si>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</si>
  <si>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</si>
  <si>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</si>
  <si>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广播影视</t>
  </si>
  <si>
    <t xml:space="preserve">    广播</t>
  </si>
  <si>
    <t xml:space="preserve">    电视</t>
  </si>
  <si>
    <t xml:space="preserve">    电影</t>
  </si>
  <si>
    <t xml:space="preserve">    广播电视监控</t>
  </si>
  <si>
    <t xml:space="preserve">    其他广播影视支出</t>
  </si>
  <si>
    <t xml:space="preserve">  新闻出版</t>
  </si>
  <si>
    <t xml:space="preserve">    新闻通讯</t>
  </si>
  <si>
    <t xml:space="preserve">    出版发行</t>
  </si>
  <si>
    <t xml:space="preserve">    版权管理</t>
  </si>
  <si>
    <t xml:space="preserve">    出版市场管理</t>
  </si>
  <si>
    <t xml:space="preserve">    其他新闻出版支出</t>
  </si>
  <si>
    <t xml:space="preserve">  其他文化体育与传媒支出(款)</t>
  </si>
  <si>
    <t xml:space="preserve">    宣传文化发展专项支出</t>
  </si>
  <si>
    <t xml:space="preserve">    其他文化体育与传媒支出(项)</t>
  </si>
  <si>
    <t>社会保障和就业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</si>
  <si>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</si>
  <si>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</si>
  <si>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</si>
  <si>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</si>
  <si>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</si>
  <si>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金保工程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</si>
  <si>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</si>
  <si>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</si>
  <si>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</si>
  <si>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</si>
  <si>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</si>
  <si>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</si>
  <si>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</si>
  <si>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</si>
  <si>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</si>
  <si>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</si>
  <si>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</si>
  <si>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</si>
  <si>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财政对社会保险基金的补助</t>
  </si>
  <si>
    <t xml:space="preserve">    财政对基本养老保险基金的补助</t>
  </si>
  <si>
    <t xml:space="preserve">    财政对失业保险基金的补助</t>
  </si>
  <si>
    <t xml:space="preserve">    财政对基本医疗保险基金的补助</t>
  </si>
  <si>
    <t xml:space="preserve">    财政对工伤保险基金的补助</t>
  </si>
  <si>
    <t xml:space="preserve">    财政对生育保险基金的补助</t>
  </si>
  <si>
    <t xml:space="preserve">    财政对新型农村社会养老保险基金的补助</t>
  </si>
  <si>
    <t xml:space="preserve">    财政对其他社会保险基金的补助</t>
  </si>
  <si>
    <t xml:space="preserve">  补充全国社会保障基金</t>
  </si>
  <si>
    <t xml:space="preserve">    用其他财政资金补充基金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</si>
  <si>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</si>
  <si>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</si>
  <si>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</si>
  <si>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</si>
  <si>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</si>
  <si>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</si>
  <si>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</si>
  <si>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</si>
  <si>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</si>
  <si>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</si>
  <si>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</si>
  <si>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扶持公共就业服务</t>
  </si>
  <si>
    <t xml:space="preserve">    职业培训补贴</t>
  </si>
  <si>
    <t xml:space="preserve">    职业介绍补贴</t>
  </si>
  <si>
    <t xml:space="preserve">    社会保险补贴</t>
  </si>
  <si>
    <t xml:space="preserve">    公益性岗位补贴</t>
  </si>
  <si>
    <t xml:space="preserve">    小额担保贷款贴息</t>
  </si>
  <si>
    <t xml:space="preserve">    补充小额贷款担保基金</t>
  </si>
  <si>
    <t xml:space="preserve">    职业技能鉴定补贴</t>
  </si>
  <si>
    <t xml:space="preserve">    特定就业政策支出</t>
  </si>
  <si>
    <t xml:space="preserve">    就业见习补贴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</si>
  <si>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</si>
  <si>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</si>
  <si>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</si>
  <si>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</si>
  <si>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</si>
  <si>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</t>
  </si>
  <si>
    <t xml:space="preserve">    义务兵优待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</si>
  <si>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</si>
  <si>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</si>
  <si>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</si>
  <si>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</si>
  <si>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</si>
  <si>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</si>
  <si>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</si>
  <si>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</si>
  <si>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</si>
  <si>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</si>
  <si>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</si>
  <si>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</si>
  <si>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</si>
  <si>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</si>
  <si>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</si>
  <si>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</si>
  <si>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</si>
  <si>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其他残疾人事业支出</t>
  </si>
  <si>
    <t xml:space="preserve">  城市居民最低生活保障(款)</t>
  </si>
  <si>
    <t xml:space="preserve">    城市居民最低生活保障(项)</t>
  </si>
  <si>
    <t xml:space="preserve">  其他城镇社会救济</t>
  </si>
  <si>
    <t xml:space="preserve">    流浪乞讨人员救助</t>
  </si>
  <si>
    <t xml:space="preserve">    其他城镇社会救济支出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</si>
  <si>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</si>
  <si>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</si>
  <si>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</si>
  <si>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</si>
  <si>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</si>
  <si>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</si>
  <si>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</si>
  <si>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农村最低生活保障(款)</t>
  </si>
  <si>
    <t xml:space="preserve">    农村最低生活保障(项)</t>
  </si>
  <si>
    <t xml:space="preserve">  其他农村社会救济</t>
  </si>
  <si>
    <t xml:space="preserve">    五保供养</t>
  </si>
  <si>
    <t xml:space="preserve">    其他农村社会救济支出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</si>
  <si>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</si>
  <si>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</si>
  <si>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</si>
  <si>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其他社会保障和就业支出(款)</t>
  </si>
  <si>
    <t xml:space="preserve">    其他社会保障和就业支出(项)</t>
  </si>
  <si>
    <t>医疗卫生</t>
  </si>
  <si>
    <t xml:space="preserve">  医疗卫生管理事务</t>
  </si>
  <si>
    <t xml:space="preserve">    其他医疗卫生管理事务支出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</si>
  <si>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</si>
  <si>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</si>
  <si>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</si>
  <si>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</si>
  <si>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</si>
  <si>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</si>
  <si>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</si>
  <si>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</si>
  <si>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</si>
  <si>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</si>
  <si>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</si>
  <si>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</si>
  <si>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</si>
  <si>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</si>
  <si>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</si>
  <si>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</si>
  <si>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</si>
  <si>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</si>
  <si>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</si>
  <si>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</si>
  <si>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</si>
  <si>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</si>
  <si>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</si>
  <si>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</si>
  <si>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</si>
  <si>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</si>
  <si>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</si>
  <si>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</si>
  <si>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</si>
  <si>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医疗保障</t>
  </si>
  <si>
    <t xml:space="preserve">    行政单位医疗</t>
  </si>
  <si>
    <t xml:space="preserve">    事业单位医疗</t>
  </si>
  <si>
    <t xml:space="preserve">    公务员医疗补助</t>
  </si>
  <si>
    <t xml:space="preserve">    优抚对象医疗补助</t>
  </si>
  <si>
    <t xml:space="preserve">    城市医疗救助</t>
  </si>
  <si>
    <t xml:space="preserve">    新型农村合作医疗</t>
  </si>
  <si>
    <t xml:space="preserve">    农村医疗救助</t>
  </si>
  <si>
    <t xml:space="preserve">    城镇居民基本医疗保险</t>
  </si>
  <si>
    <t xml:space="preserve">    其他医疗保障支出</t>
  </si>
  <si>
    <t xml:space="preserve">  中医药</t>
  </si>
  <si>
    <t xml:space="preserve">    中医(民族医)药专项</t>
  </si>
  <si>
    <t xml:space="preserve">    其他中医药支出</t>
  </si>
  <si>
    <t xml:space="preserve">  食品和药品监督管理事务</t>
  </si>
  <si>
    <t xml:space="preserve">    食品、药品及医疗器械检验</t>
  </si>
  <si>
    <t xml:space="preserve">    注册审评事务</t>
  </si>
  <si>
    <t xml:space="preserve">    标准事务</t>
  </si>
  <si>
    <t xml:space="preserve">    认证事务</t>
  </si>
  <si>
    <t xml:space="preserve">    食品药品评价</t>
  </si>
  <si>
    <t xml:space="preserve">    药品保护</t>
  </si>
  <si>
    <t xml:space="preserve">    执法办案</t>
  </si>
  <si>
    <t xml:space="preserve">    食品药品安全</t>
  </si>
  <si>
    <t xml:space="preserve">    其他食品和药品监督管理事务支出</t>
  </si>
  <si>
    <t xml:space="preserve">  其他医疗卫生支出(款)</t>
  </si>
  <si>
    <t xml:space="preserve">    其他医疗卫生支出(项)</t>
  </si>
  <si>
    <t>节能环保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</si>
  <si>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</si>
  <si>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</si>
  <si>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</si>
  <si>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</si>
  <si>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</si>
  <si>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</si>
  <si>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</si>
  <si>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</si>
  <si>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</si>
  <si>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</si>
  <si>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</si>
  <si>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</si>
  <si>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</si>
  <si>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</si>
  <si>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</si>
  <si>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</si>
  <si>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</si>
  <si>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排污费安排的支出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</si>
  <si>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</si>
  <si>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</si>
  <si>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</si>
  <si>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</si>
  <si>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</si>
  <si>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</si>
  <si>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</si>
  <si>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</si>
  <si>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</si>
  <si>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</si>
  <si>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</si>
  <si>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职工分流安置</t>
  </si>
  <si>
    <t xml:space="preserve">    职工培训</t>
  </si>
  <si>
    <t xml:space="preserve">    天然林保护工程建设</t>
  </si>
  <si>
    <t xml:space="preserve">    其他天然林保护支出</t>
  </si>
  <si>
    <t xml:space="preserve">  退耕还林</t>
  </si>
  <si>
    <t xml:space="preserve">    粮食折现挂账贴息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</si>
  <si>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</si>
  <si>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</si>
  <si>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</si>
  <si>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</si>
  <si>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</si>
  <si>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</si>
  <si>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京津风沙源禁牧舍饲粮食折现补助</t>
  </si>
  <si>
    <t xml:space="preserve">    京津风沙源治理禁牧舍饲粮食折现挂账贴息</t>
  </si>
  <si>
    <t xml:space="preserve">    京津风沙源治理禁牧舍饲粮食费用补贴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</si>
  <si>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</si>
  <si>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</si>
  <si>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</si>
  <si>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退牧还草粮食折现补贴</t>
  </si>
  <si>
    <t xml:space="preserve">    退牧还草粮食费用补贴</t>
  </si>
  <si>
    <t xml:space="preserve">    退牧还草粮食折现挂账贴息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</si>
  <si>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</si>
  <si>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</si>
  <si>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</si>
  <si>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</si>
  <si>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</si>
  <si>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</si>
  <si>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</si>
  <si>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</si>
  <si>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</si>
  <si>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</si>
  <si>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</si>
  <si>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</si>
  <si>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</si>
  <si>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</si>
  <si>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资源综合利用(款)</t>
  </si>
  <si>
    <t xml:space="preserve">    资源综合利用(项)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</si>
  <si>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</si>
  <si>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</si>
  <si>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</si>
  <si>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</si>
  <si>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</si>
  <si>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</si>
  <si>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</si>
  <si>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</si>
  <si>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</si>
  <si>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</si>
  <si>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</si>
  <si>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城乡社区事务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</si>
  <si>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</si>
  <si>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</si>
  <si>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</si>
  <si>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</si>
  <si>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</si>
  <si>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</si>
  <si>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</si>
  <si>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</si>
  <si>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</si>
  <si>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</si>
  <si>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</si>
  <si>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</si>
  <si>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</si>
  <si>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</si>
  <si>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</si>
  <si>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</si>
  <si>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</si>
  <si>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</si>
  <si>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其他城乡社区事务支出(款)</t>
  </si>
  <si>
    <t xml:space="preserve">    其他城乡社区事务支出(项)</t>
  </si>
  <si>
    <t>农林水事务</t>
  </si>
  <si>
    <t xml:space="preserve">  农业</t>
  </si>
  <si>
    <t xml:space="preserve">    农垦运行</t>
  </si>
  <si>
    <t xml:space="preserve">    技术推广与培训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</si>
  <si>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</si>
  <si>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</si>
  <si>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</si>
  <si>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</si>
  <si>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</si>
  <si>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</si>
  <si>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灾害救助</t>
  </si>
  <si>
    <t xml:space="preserve">    稳定农民收入补贴</t>
  </si>
  <si>
    <t xml:space="preserve">    农业结构调整补贴</t>
  </si>
  <si>
    <t xml:space="preserve">    农业生产资料与技术补贴</t>
  </si>
  <si>
    <t xml:space="preserve">    农业生产保险补贴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</si>
  <si>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</si>
  <si>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</si>
  <si>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</si>
  <si>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综合财力补助</t>
  </si>
  <si>
    <t xml:space="preserve">    农业资源保护与利用</t>
  </si>
  <si>
    <t xml:space="preserve">    农村道路建设</t>
  </si>
  <si>
    <t xml:space="preserve">    农资综合补贴</t>
  </si>
  <si>
    <t xml:space="preserve">    石油价格改革对渔业的补贴</t>
  </si>
  <si>
    <t xml:space="preserve">    对高校毕业生到基层任职补助</t>
  </si>
  <si>
    <t xml:space="preserve">    草原植被恢复费安排的支出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</si>
  <si>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</si>
  <si>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</si>
  <si>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</si>
  <si>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</si>
  <si>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</si>
  <si>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</si>
  <si>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</si>
  <si>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</si>
  <si>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</si>
  <si>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</si>
  <si>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</si>
  <si>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</si>
  <si>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森林防火</t>
  </si>
  <si>
    <t xml:space="preserve">    林业有害生物防治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</si>
  <si>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</si>
  <si>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</si>
  <si>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</si>
  <si>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</si>
  <si>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</si>
  <si>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</si>
  <si>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技能培训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</si>
  <si>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</si>
  <si>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</si>
  <si>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</si>
  <si>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</si>
  <si>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</si>
  <si>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林业救灾</t>
  </si>
  <si>
    <t xml:space="preserve">    石油价格改革对林业的补贴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</si>
  <si>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</si>
  <si>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</si>
  <si>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</si>
  <si>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</si>
  <si>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</si>
  <si>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</si>
  <si>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</si>
  <si>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</si>
  <si>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</si>
  <si>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</si>
  <si>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</si>
  <si>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</si>
  <si>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</si>
  <si>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</si>
  <si>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</si>
  <si>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水利技术推广和培训</t>
  </si>
  <si>
    <t xml:space="preserve">    国际河流治理与管理</t>
  </si>
  <si>
    <t xml:space="preserve">    三峡建设管理事务</t>
  </si>
  <si>
    <t xml:space="preserve">    大中型水库移民后期扶持专项支出</t>
  </si>
  <si>
    <t xml:space="preserve">    水资源费安排的支出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</si>
  <si>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</si>
  <si>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</si>
  <si>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</si>
  <si>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</si>
  <si>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</si>
  <si>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</si>
  <si>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</si>
  <si>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</si>
  <si>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</si>
  <si>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南水北调技术推广和培训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</si>
  <si>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</si>
  <si>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</si>
  <si>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</si>
  <si>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</si>
  <si>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</si>
  <si>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</si>
  <si>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</si>
  <si>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</si>
  <si>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</si>
  <si>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</si>
  <si>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</si>
  <si>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</si>
  <si>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产业化经营</t>
  </si>
  <si>
    <t xml:space="preserve">    科技示范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</si>
  <si>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</si>
  <si>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</si>
  <si>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</si>
  <si>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实施减轻农业用水负担综合改革补助</t>
  </si>
  <si>
    <t xml:space="preserve">    国有农场分离办社会职能改革补助</t>
  </si>
  <si>
    <t xml:space="preserve">    对村民委员会和村党支部的补助</t>
  </si>
  <si>
    <t xml:space="preserve">    对村集体经济组织的补助</t>
  </si>
  <si>
    <t xml:space="preserve">    其他农村综合改革支出</t>
  </si>
  <si>
    <t xml:space="preserve">  其他农林水事务支出(款)</t>
  </si>
  <si>
    <t xml:space="preserve">    化解其他公益性乡村债务支出</t>
  </si>
  <si>
    <t xml:space="preserve">    其他农林水事务支出(项)</t>
  </si>
  <si>
    <t>交通运输</t>
  </si>
  <si>
    <t xml:space="preserve">  公路水路运输</t>
  </si>
  <si>
    <t xml:space="preserve">    公路新建</t>
  </si>
  <si>
    <t xml:space="preserve">    公路改建</t>
  </si>
  <si>
    <t xml:space="preserve">    公路养护</t>
  </si>
  <si>
    <t xml:space="preserve">    特大型桥梁建设</t>
  </si>
  <si>
    <t xml:space="preserve">    公路路政管理</t>
  </si>
  <si>
    <t xml:space="preserve">    公路和运输信息化建设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</si>
  <si>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</si>
  <si>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</si>
  <si>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</si>
  <si>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公路客货运站(场)建设</t>
  </si>
  <si>
    <t xml:space="preserve">    公路和运输技术标准化建设</t>
  </si>
  <si>
    <t xml:space="preserve">    港口设施</t>
  </si>
  <si>
    <t xml:space="preserve">    航道维护</t>
  </si>
  <si>
    <t xml:space="preserve">    安全通信</t>
  </si>
  <si>
    <t xml:space="preserve">    三峡库区通航管理</t>
  </si>
  <si>
    <t xml:space="preserve">    航务管理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</si>
  <si>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</si>
  <si>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</si>
  <si>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</si>
  <si>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</si>
  <si>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</si>
  <si>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</si>
  <si>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</si>
  <si>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</si>
  <si>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</si>
  <si>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</si>
  <si>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</si>
  <si>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</si>
  <si>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</si>
  <si>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</si>
  <si>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</si>
  <si>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</si>
  <si>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</si>
  <si>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</si>
  <si>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</si>
  <si>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</si>
  <si>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</si>
  <si>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</si>
  <si>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民航政策性购机专项支出</t>
  </si>
  <si>
    <t xml:space="preserve">    其他民用航空运输支出</t>
  </si>
  <si>
    <t xml:space="preserve">  石油价格改革对交通运输的补贴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</si>
  <si>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</si>
  <si>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</si>
  <si>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</si>
  <si>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石油价格改革补贴其他支出</t>
  </si>
  <si>
    <t xml:space="preserve">  邮政业支出</t>
  </si>
  <si>
    <t xml:space="preserve">    行业监管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</si>
  <si>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</si>
  <si>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</si>
  <si>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</si>
  <si>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</si>
  <si>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</si>
  <si>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车辆购置税用于老旧汽车报废更新补贴支出</t>
  </si>
  <si>
    <t xml:space="preserve">    车辆购置税用于地震灾后恢复重建的支出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</si>
  <si>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</si>
  <si>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</si>
  <si>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</si>
  <si>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</si>
  <si>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资源勘探电力信息等事务</t>
  </si>
  <si>
    <t xml:space="preserve">  资源勘探开发和服务支出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</si>
  <si>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</si>
  <si>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</si>
  <si>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</si>
  <si>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</si>
  <si>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</si>
  <si>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</si>
  <si>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</si>
  <si>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</si>
  <si>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</si>
  <si>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</si>
  <si>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</si>
  <si>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</si>
  <si>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</si>
  <si>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</si>
  <si>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</si>
  <si>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</si>
  <si>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</si>
  <si>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</si>
  <si>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</si>
  <si>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</si>
  <si>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</si>
  <si>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电力监管支出</t>
  </si>
  <si>
    <t xml:space="preserve">    电力监管</t>
  </si>
  <si>
    <t xml:space="preserve">    电力稽查</t>
  </si>
  <si>
    <t xml:space="preserve">    争议调节</t>
  </si>
  <si>
    <t xml:space="preserve">    安全事故调查</t>
  </si>
  <si>
    <t xml:space="preserve">    电力市场建设</t>
  </si>
  <si>
    <t xml:space="preserve">    电力输送改革试点</t>
  </si>
  <si>
    <t xml:space="preserve">    信息系统建设</t>
  </si>
  <si>
    <t xml:space="preserve">    三峡库区移民专项支出</t>
  </si>
  <si>
    <t xml:space="preserve">    农村电网建设</t>
  </si>
  <si>
    <t xml:space="preserve">    其他电力监管支出</t>
  </si>
  <si>
    <t xml:space="preserve">  工业和信息产业监管支出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</si>
  <si>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</si>
  <si>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</si>
  <si>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</si>
  <si>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</si>
  <si>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</si>
  <si>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</si>
  <si>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</si>
  <si>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军工电子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</si>
  <si>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</si>
  <si>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</si>
  <si>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</si>
  <si>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</si>
  <si>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</si>
  <si>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</si>
  <si>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</si>
  <si>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</si>
  <si>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</si>
  <si>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</si>
  <si>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</si>
  <si>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</si>
  <si>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</si>
  <si>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</si>
  <si>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</si>
  <si>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</si>
  <si>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其他资源勘探电力信息等事务支出(款)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</si>
  <si>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</si>
  <si>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</si>
  <si>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</si>
  <si>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</si>
  <si>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</si>
  <si>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其他资源勘探电力信息等事务支出(项)</t>
  </si>
  <si>
    <t>商业服务业等事务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</si>
  <si>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</si>
  <si>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</si>
  <si>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</si>
  <si>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民贸网点贷款贴息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</si>
  <si>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</si>
  <si>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</si>
  <si>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</si>
  <si>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</si>
  <si>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</si>
  <si>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</si>
  <si>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</si>
  <si>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</si>
  <si>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其他商业服务业等事务支出(款)</t>
  </si>
  <si>
    <t xml:space="preserve">    服务业基础设施建设</t>
  </si>
  <si>
    <t xml:space="preserve">    其他商业服务业等事务支出(项)</t>
  </si>
  <si>
    <t>金融监管等事务支出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</si>
  <si>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</si>
  <si>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</si>
  <si>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</si>
  <si>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</si>
  <si>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</si>
  <si>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</si>
  <si>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反洗钱及反假币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</si>
  <si>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</si>
  <si>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</si>
  <si>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</si>
  <si>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</si>
  <si>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</si>
  <si>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</si>
  <si>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</si>
  <si>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</si>
  <si>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</si>
  <si>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</si>
  <si>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</si>
  <si>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</si>
  <si>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</si>
  <si>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</si>
  <si>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农村金融发展支出</t>
  </si>
  <si>
    <t xml:space="preserve">    金融机构涉农贷款增量奖励支出</t>
  </si>
  <si>
    <t xml:space="preserve">    农村金融机构定向费用补贴支出</t>
  </si>
  <si>
    <t xml:space="preserve">    其他农村金融发展支出</t>
  </si>
  <si>
    <t xml:space="preserve">  其他金融监管等事务支出(款)</t>
  </si>
  <si>
    <t xml:space="preserve">    其他金融监管等事务支出(项)</t>
  </si>
  <si>
    <t>地震灾后恢复重建支出</t>
  </si>
  <si>
    <t xml:space="preserve">  倒塌毁损民房恢复重建</t>
  </si>
  <si>
    <t xml:space="preserve">    农村居民住宅恢复重建</t>
  </si>
  <si>
    <t xml:space="preserve">    城镇居民住宅恢复重建</t>
  </si>
  <si>
    <t xml:space="preserve">  基础设施恢复重建</t>
  </si>
  <si>
    <t xml:space="preserve">    公路</t>
  </si>
  <si>
    <t xml:space="preserve">    桥梁</t>
  </si>
  <si>
    <t xml:space="preserve">    铁路路网</t>
  </si>
  <si>
    <t xml:space="preserve">    机场</t>
  </si>
  <si>
    <t xml:space="preserve">    水运港口设施</t>
  </si>
  <si>
    <t xml:space="preserve">    运政设施</t>
  </si>
  <si>
    <t xml:space="preserve">    邮政设施</t>
  </si>
  <si>
    <t xml:space="preserve">    水利工程</t>
  </si>
  <si>
    <t xml:space="preserve">    供水</t>
  </si>
  <si>
    <t xml:space="preserve">    供气</t>
  </si>
  <si>
    <t xml:space="preserve">    市政道路、桥梁</t>
  </si>
  <si>
    <t xml:space="preserve">    排水管道</t>
  </si>
  <si>
    <t xml:space="preserve">    污水处理设施</t>
  </si>
  <si>
    <t xml:space="preserve">    公交设施</t>
  </si>
  <si>
    <t xml:space="preserve">    其他基础设施恢复重建支出</t>
  </si>
  <si>
    <t xml:space="preserve">  公益服务设施恢复重建</t>
  </si>
  <si>
    <t xml:space="preserve">    学校和其他教育设施</t>
  </si>
  <si>
    <t xml:space="preserve">    医院及其他医疗卫生食品药品监管设施</t>
  </si>
  <si>
    <t xml:space="preserve">    科研院所科普场馆及其他科研科普设施</t>
  </si>
  <si>
    <t xml:space="preserve">    文化馆图书馆及其他文化设施</t>
  </si>
  <si>
    <t xml:space="preserve">    文物事业单位博物馆及其附属设施</t>
  </si>
  <si>
    <t xml:space="preserve">    广播电视台(站)及其他广播影视设施</t>
  </si>
  <si>
    <t xml:space="preserve">    体育场馆及其他体育设施</t>
  </si>
  <si>
    <t xml:space="preserve">    儿童福利院及其他社会保障和社会福利设施</t>
  </si>
  <si>
    <t xml:space="preserve">    环境保护事业单位及环保设施</t>
  </si>
  <si>
    <t xml:space="preserve">    人口和计划生育事业单位及设施</t>
  </si>
  <si>
    <t xml:space="preserve">    档案事业单位及设施</t>
  </si>
  <si>
    <t xml:space="preserve">    地震事业单位及设施</t>
  </si>
  <si>
    <t xml:space="preserve">    其他公益服务事业单位及设施</t>
  </si>
  <si>
    <t xml:space="preserve">  农业林业恢复生产和重建</t>
  </si>
  <si>
    <t xml:space="preserve">    农业生产资料补助</t>
  </si>
  <si>
    <t xml:space="preserve">    损毁土地整理</t>
  </si>
  <si>
    <t xml:space="preserve">    农田水利设施恢复重建</t>
  </si>
  <si>
    <t xml:space="preserve">    规模化种养殖棚舍池恢复重建</t>
  </si>
  <si>
    <t xml:space="preserve">    良种繁育设施恢复重建</t>
  </si>
  <si>
    <t xml:space="preserve">    农林推广和服务设施恢复重建</t>
  </si>
  <si>
    <t xml:space="preserve">    森林防火设施恢复重建</t>
  </si>
  <si>
    <t xml:space="preserve">    受损林木恢复</t>
  </si>
  <si>
    <t xml:space="preserve">    其他农业林业恢复生产和重建支出</t>
  </si>
  <si>
    <t xml:space="preserve">  工商企业恢复生产和重建</t>
  </si>
  <si>
    <t xml:space="preserve">    项目投资补助</t>
  </si>
  <si>
    <t xml:space="preserve">    注入资本金</t>
  </si>
  <si>
    <t xml:space="preserve">    贷款贴息</t>
  </si>
  <si>
    <t xml:space="preserve">    其他工商企业恢复生产和重建支出</t>
  </si>
  <si>
    <t xml:space="preserve">  党政机关恢复重建</t>
  </si>
  <si>
    <t xml:space="preserve">    一般公共服务机关恢复重建支出</t>
  </si>
  <si>
    <t xml:space="preserve">    公共安全机构恢复重建支出</t>
  </si>
  <si>
    <t xml:space="preserve">    教育管理机构恢复重建支出</t>
  </si>
  <si>
    <t xml:space="preserve">    科学技术管理机构恢复重建支出</t>
  </si>
  <si>
    <t xml:space="preserve">    文化体育与传媒管理机构恢复重建支出</t>
  </si>
  <si>
    <t xml:space="preserve">    社会保障和就业管理机构恢复重建支出</t>
  </si>
  <si>
    <t xml:space="preserve">    医疗卫生及食品药品监督管理机构恢复重建支出</t>
  </si>
  <si>
    <t xml:space="preserve">    环境保护管理机构恢复重建支出</t>
  </si>
  <si>
    <t xml:space="preserve">    农林水管理机构恢复重建支出</t>
  </si>
  <si>
    <t xml:space="preserve">    其他党政机关恢复重建支出</t>
  </si>
  <si>
    <t xml:space="preserve">  军队武警恢复重建支出</t>
  </si>
  <si>
    <t xml:space="preserve">    军队恢复重建支出</t>
  </si>
  <si>
    <t xml:space="preserve">    武警恢复重建支出</t>
  </si>
  <si>
    <t xml:space="preserve">  其他恢复重建支出(款)</t>
  </si>
  <si>
    <t xml:space="preserve">    震后地质灾害治理支出</t>
  </si>
  <si>
    <t xml:space="preserve">    其他恢复重建支出(项)</t>
  </si>
  <si>
    <t>国土资源气象等事务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</si>
  <si>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</si>
  <si>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</si>
  <si>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</si>
  <si>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</si>
  <si>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</si>
  <si>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</si>
  <si>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国土资源大调查</t>
  </si>
  <si>
    <t xml:space="preserve">    国土整治</t>
  </si>
  <si>
    <t xml:space="preserve">    地质灾害防治</t>
  </si>
  <si>
    <t xml:space="preserve">    土地资源储备支出</t>
  </si>
  <si>
    <t xml:space="preserve">    地质及矿产资源调查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</si>
  <si>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</si>
  <si>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</si>
  <si>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</si>
  <si>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</si>
  <si>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矿产资源专项收入安排的支出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</si>
  <si>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</si>
  <si>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</si>
  <si>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</si>
  <si>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</si>
  <si>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</si>
  <si>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</si>
  <si>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</si>
  <si>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</si>
  <si>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</si>
  <si>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</si>
  <si>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</si>
  <si>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</si>
  <si>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海域使用金支出</t>
  </si>
  <si>
    <t xml:space="preserve">    海水淡化</t>
  </si>
  <si>
    <t xml:space="preserve">    海洋工程排污费支出</t>
  </si>
  <si>
    <t xml:space="preserve">    无居民海岛使用金支出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</si>
  <si>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</si>
  <si>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</si>
  <si>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</si>
  <si>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</si>
  <si>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</si>
  <si>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</si>
  <si>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</si>
  <si>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地震台站、台网</t>
  </si>
  <si>
    <t xml:space="preserve">    地震流动观测</t>
  </si>
  <si>
    <t xml:space="preserve">    地震信息传输及管理</t>
  </si>
  <si>
    <t xml:space="preserve">    震情跟踪</t>
  </si>
  <si>
    <t xml:space="preserve">    地震预报预测</t>
  </si>
  <si>
    <t xml:space="preserve">    地震灾害预防</t>
  </si>
  <si>
    <t xml:space="preserve">    地震应急救援</t>
  </si>
  <si>
    <t xml:space="preserve">    地震技术应用与培训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</si>
  <si>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</si>
  <si>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</si>
  <si>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</si>
  <si>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</si>
  <si>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气象技术研究应用与培训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</si>
  <si>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</si>
  <si>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</si>
  <si>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</si>
  <si>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</si>
  <si>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</si>
  <si>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气象台站建设与运行保障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</si>
  <si>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</si>
  <si>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</si>
  <si>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</si>
  <si>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</si>
  <si>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</si>
  <si>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</si>
  <si>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</si>
  <si>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</si>
  <si>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</si>
  <si>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</si>
  <si>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</si>
  <si>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</si>
  <si>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</si>
  <si>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</si>
  <si>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</si>
  <si>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</si>
  <si>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</si>
  <si>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</si>
  <si>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</si>
  <si>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其他城乡社区住宅支出</t>
  </si>
  <si>
    <t>粮油物资管理事务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</si>
  <si>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</si>
  <si>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</si>
  <si>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</si>
  <si>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</si>
  <si>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</si>
  <si>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</si>
  <si>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</si>
  <si>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</si>
  <si>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</si>
  <si>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</si>
  <si>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</si>
  <si>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</si>
  <si>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</si>
  <si>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</si>
  <si>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</si>
  <si>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</si>
  <si>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</si>
  <si>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</si>
  <si>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</si>
  <si>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</si>
  <si>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</si>
  <si>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>储备事务支出</t>
  </si>
  <si>
    <t xml:space="preserve">  能源储备</t>
  </si>
  <si>
    <t xml:space="preserve">    一般预算石油储备支出</t>
  </si>
  <si>
    <t xml:space="preserve">    国家留成油串换石油储备支出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</si>
  <si>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</si>
  <si>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</si>
  <si>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</si>
  <si>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</si>
  <si>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储备粮油补贴支出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</si>
  <si>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</si>
  <si>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</si>
  <si>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</si>
  <si>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</si>
  <si>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</si>
  <si>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</si>
  <si>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</si>
  <si>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</si>
  <si>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</si>
  <si>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</si>
  <si>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</si>
  <si>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</si>
  <si>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</si>
  <si>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</si>
  <si>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</si>
  <si>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</si>
  <si>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国债还本付息支出</t>
  </si>
  <si>
    <t xml:space="preserve">  国内债务付息</t>
  </si>
  <si>
    <t xml:space="preserve">  国外债务付息</t>
  </si>
  <si>
    <t xml:space="preserve">  国内外债务发行</t>
  </si>
  <si>
    <t xml:space="preserve">    国内债务发行费用</t>
  </si>
  <si>
    <t xml:space="preserve">    国外债务发行费用</t>
  </si>
  <si>
    <t xml:space="preserve">  补充还贷准备金</t>
  </si>
  <si>
    <t xml:space="preserve">  财政部代理发行地方政府债券付息</t>
  </si>
  <si>
    <t>其他支出(类)</t>
  </si>
  <si>
    <t xml:space="preserve">  汶川地震捐赠支出</t>
  </si>
  <si>
    <t xml:space="preserve">    地震灾后恢复重建捐赠支出</t>
  </si>
  <si>
    <t xml:space="preserve">    其他捐赠支出</t>
  </si>
  <si>
    <t xml:space="preserve">  其他支出(款)</t>
  </si>
  <si>
    <t xml:space="preserve">    其他支出(项)</t>
  </si>
  <si>
    <t>预算科目</t>
  </si>
  <si>
    <t>决 算 数</t>
  </si>
  <si>
    <t>上级补助收入</t>
  </si>
  <si>
    <t>补助下级支出</t>
  </si>
  <si>
    <t xml:space="preserve">  返还性收入</t>
  </si>
  <si>
    <t xml:space="preserve">  返还性支出</t>
  </si>
  <si>
    <t xml:space="preserve">    增值税和消费税税收返还收入</t>
  </si>
  <si>
    <t xml:space="preserve">    增值税和消费税税收返还支出</t>
  </si>
  <si>
    <t xml:space="preserve">    所得税基数返还收入</t>
  </si>
  <si>
    <t xml:space="preserve">    所得税基数返还支出</t>
  </si>
  <si>
    <t xml:space="preserve">    成品油价格和税费改革税收返还收入</t>
  </si>
  <si>
    <t xml:space="preserve">    成品油价格和税费改革税收返还支出</t>
  </si>
  <si>
    <t xml:space="preserve">    其他税收返还收入</t>
  </si>
  <si>
    <t xml:space="preserve">    其他税收返还支出</t>
  </si>
  <si>
    <t xml:space="preserve">  一般性转移支付收入</t>
  </si>
  <si>
    <t xml:space="preserve">  一般性转移支付支出</t>
  </si>
  <si>
    <t xml:space="preserve">    体制补助收入</t>
  </si>
  <si>
    <t xml:space="preserve">    体制补助支出</t>
  </si>
  <si>
    <t xml:space="preserve">    均衡性转移支付收入</t>
  </si>
  <si>
    <t xml:space="preserve">    均衡性转移支付支出</t>
  </si>
  <si>
    <t xml:space="preserve">    民族地区转移支付补助收入</t>
  </si>
  <si>
    <t xml:space="preserve">    民族地区转移支付支出</t>
  </si>
  <si>
    <t xml:space="preserve">    调整工资转移支付补助收入</t>
  </si>
  <si>
    <t xml:space="preserve">    调整工资转移支付支出</t>
  </si>
  <si>
    <t xml:space="preserve">    农村税费改革转移支付收入</t>
  </si>
  <si>
    <t xml:space="preserve">    农村税费改革转移支付支出</t>
  </si>
  <si>
    <t xml:space="preserve">    县级基本财力保障机制奖补资金收入</t>
  </si>
  <si>
    <t xml:space="preserve">    县级基本财力保障机制奖补资金支出</t>
  </si>
  <si>
    <t xml:space="preserve">    结算补助收入</t>
  </si>
  <si>
    <t xml:space="preserve">    结算补助支出</t>
  </si>
  <si>
    <t xml:space="preserve">    化解债务补助收入</t>
  </si>
  <si>
    <t xml:space="preserve">    化解债务补助支出</t>
  </si>
  <si>
    <t xml:space="preserve">    资源枯竭型城市转移支付补助收入</t>
  </si>
  <si>
    <t xml:space="preserve">    资源枯竭型城市转移支付补助支出</t>
  </si>
  <si>
    <t xml:space="preserve">    企业事业单位划转补助收入</t>
  </si>
  <si>
    <t xml:space="preserve">    企业事业单位划转补助支出</t>
  </si>
  <si>
    <t xml:space="preserve">    成品油价格和税费改革转移支付补助收入</t>
  </si>
  <si>
    <t xml:space="preserve">    成品油价格和税费改革转移支付补助支出</t>
  </si>
  <si>
    <t xml:space="preserve">    工商部门停征两费转移支付收入</t>
  </si>
  <si>
    <t xml:space="preserve">    工商部门停征两费转移支付支出</t>
  </si>
  <si>
    <t xml:space="preserve">    一般公共服务转移支付收入</t>
  </si>
  <si>
    <t xml:space="preserve">    一般公共服务转移支付支出</t>
  </si>
  <si>
    <t xml:space="preserve">    公共安全转移支付收入</t>
  </si>
  <si>
    <t xml:space="preserve">    公共安全转移支付支出</t>
  </si>
  <si>
    <t xml:space="preserve">    教育转移支付收入</t>
  </si>
  <si>
    <t xml:space="preserve">    教育转移支付支出</t>
  </si>
  <si>
    <t xml:space="preserve">    社会保障和就业转移支付收入</t>
  </si>
  <si>
    <t xml:space="preserve">    社会保障和就业转移支付支出</t>
  </si>
  <si>
    <t xml:space="preserve">    医疗卫生转移支付收入</t>
  </si>
  <si>
    <t xml:space="preserve">    医疗卫生转移支付支出</t>
  </si>
  <si>
    <t xml:space="preserve">    农林水转移支付收入</t>
  </si>
  <si>
    <t xml:space="preserve">    农林水转移支付支出</t>
  </si>
  <si>
    <t xml:space="preserve">    产粮(油)大县奖励资金收入</t>
  </si>
  <si>
    <t xml:space="preserve">    产粮(油)大县奖励资金支出</t>
  </si>
  <si>
    <t xml:space="preserve">    其他一般性转移支付收入</t>
  </si>
  <si>
    <t xml:space="preserve">    其他一般性转移支付支出</t>
  </si>
  <si>
    <t xml:space="preserve">  专项转移支付收入</t>
  </si>
  <si>
    <t xml:space="preserve">  专项转移支付支出</t>
  </si>
  <si>
    <t xml:space="preserve">  地震灾后恢复重建补助收入</t>
  </si>
  <si>
    <t xml:space="preserve">  地震灾后恢复重建补助支出</t>
  </si>
  <si>
    <t>省补助计划单列市收入</t>
  </si>
  <si>
    <t>计划单列市上解省支出</t>
  </si>
  <si>
    <t>下级上解收入</t>
  </si>
  <si>
    <t>上解上级支出</t>
  </si>
  <si>
    <t xml:space="preserve">  体制上解收入</t>
  </si>
  <si>
    <t xml:space="preserve">  体制上解支出</t>
  </si>
  <si>
    <t xml:space="preserve">  出口退税专项上解收入</t>
  </si>
  <si>
    <t xml:space="preserve">  出口退税专项上解支出</t>
  </si>
  <si>
    <t xml:space="preserve">  成品油价格和税费改革专项上解收入</t>
  </si>
  <si>
    <t xml:space="preserve">  成品油价格和税费改革专项上解支出</t>
  </si>
  <si>
    <t xml:space="preserve">  专项上解收入</t>
  </si>
  <si>
    <t xml:space="preserve">  专项上解支出</t>
  </si>
  <si>
    <t>计划单列市上解省收入</t>
  </si>
  <si>
    <t>省补助计划单列市支出</t>
  </si>
  <si>
    <t>债务收入</t>
  </si>
  <si>
    <t>国债还本支出</t>
  </si>
  <si>
    <t xml:space="preserve">  财政部代理发行地方政府债券收入</t>
  </si>
  <si>
    <t xml:space="preserve">  财政部代理发行地方政府债券还本</t>
  </si>
  <si>
    <t>债券转贷收入</t>
  </si>
  <si>
    <t>债券转贷支出</t>
  </si>
  <si>
    <t xml:space="preserve">  转贷财政部代理发行地方政府债券收入</t>
  </si>
  <si>
    <t xml:space="preserve">  转贷财政部代理发行地方政府债券支出</t>
  </si>
  <si>
    <t>国债转贷收入</t>
  </si>
  <si>
    <t>增设预算周转金</t>
  </si>
  <si>
    <t>国债转贷资金上年结余</t>
  </si>
  <si>
    <t>拨付国债转贷资金数</t>
  </si>
  <si>
    <t>国债转贷转补助</t>
  </si>
  <si>
    <t>国债转贷资金结余</t>
  </si>
  <si>
    <t>上年结余</t>
  </si>
  <si>
    <t>调入预算稳定调节基金</t>
  </si>
  <si>
    <t>安排预算稳定调节基金</t>
  </si>
  <si>
    <t xml:space="preserve">调入资金   </t>
  </si>
  <si>
    <t>调出资金</t>
  </si>
  <si>
    <t xml:space="preserve">  1.政府性基金调入</t>
  </si>
  <si>
    <t>年终结余</t>
  </si>
  <si>
    <t xml:space="preserve">  2.国有资本经营预算调入</t>
  </si>
  <si>
    <t>减:结转下年的支出</t>
  </si>
  <si>
    <t xml:space="preserve">  3.财政专户管理资金调入</t>
  </si>
  <si>
    <t>净结余</t>
  </si>
  <si>
    <t xml:space="preserve">  4.其他调入</t>
  </si>
  <si>
    <t>地震灾后恢复重建调入资金</t>
  </si>
  <si>
    <t xml:space="preserve">  预算稳定调节基金调入</t>
  </si>
  <si>
    <t>收  入  总  计</t>
  </si>
  <si>
    <t>支  出  总  计</t>
  </si>
  <si>
    <t>年初预算数</t>
  </si>
  <si>
    <t>变动项目</t>
  </si>
  <si>
    <t>调整预算数</t>
  </si>
  <si>
    <t>上级专项调整数</t>
  </si>
  <si>
    <t>增加(减少)_x000D_
预算指标</t>
  </si>
  <si>
    <t>小计</t>
  </si>
  <si>
    <t>企业上下划</t>
  </si>
  <si>
    <t>其他</t>
  </si>
  <si>
    <t xml:space="preserve">  个人所得税</t>
  </si>
  <si>
    <t xml:space="preserve">  车船税</t>
  </si>
  <si>
    <t xml:space="preserve">  船舶吨税</t>
  </si>
  <si>
    <t xml:space="preserve">  车辆购置税</t>
  </si>
  <si>
    <t xml:space="preserve">  关税</t>
  </si>
  <si>
    <t xml:space="preserve">  耕地占用税</t>
  </si>
  <si>
    <t xml:space="preserve">  契税</t>
  </si>
  <si>
    <t xml:space="preserve">  烟叶税</t>
  </si>
  <si>
    <t xml:space="preserve">  其他收入</t>
  </si>
  <si>
    <t>预算结余</t>
  </si>
  <si>
    <t>结转下年使用数</t>
  </si>
  <si>
    <t>专项转移支付</t>
  </si>
  <si>
    <t>返还性收入</t>
  </si>
  <si>
    <t>一般性转
移支付</t>
  </si>
  <si>
    <t>其中:调整工资转移支付</t>
  </si>
  <si>
    <t>地震灾后恢复重建补助</t>
  </si>
  <si>
    <t>上年结转_x000D_
使用数</t>
  </si>
  <si>
    <t>动用上年_x000D_
净结余</t>
  </si>
  <si>
    <t>动支预_x000D_
备费</t>
  </si>
  <si>
    <t>科目调剂</t>
  </si>
  <si>
    <t>本年超、短收安排</t>
  </si>
  <si>
    <t>动用预算稳定调节基金</t>
  </si>
  <si>
    <t>调入资金</t>
  </si>
  <si>
    <t>地震灾后恢复重建调入</t>
  </si>
  <si>
    <t>补助下_x000D_
级专款</t>
  </si>
  <si>
    <t>地震灾后恢复重建补助下级</t>
  </si>
  <si>
    <t>省补助计_x000D_
划单列市</t>
  </si>
  <si>
    <t xml:space="preserve">  其他共产党事务支出</t>
  </si>
  <si>
    <t xml:space="preserve">  其他一般公共服务支出</t>
  </si>
  <si>
    <t xml:space="preserve">  对外宣传</t>
  </si>
  <si>
    <t xml:space="preserve">  其他外交支出</t>
  </si>
  <si>
    <t xml:space="preserve">  现役部队</t>
  </si>
  <si>
    <t xml:space="preserve">  预备役部队</t>
  </si>
  <si>
    <t xml:space="preserve">  民兵</t>
  </si>
  <si>
    <t xml:space="preserve">  国防科研事业</t>
  </si>
  <si>
    <t xml:space="preserve">  专项工程</t>
  </si>
  <si>
    <t xml:space="preserve">  其他国防支出</t>
  </si>
  <si>
    <t xml:space="preserve">  其他公共安全支出</t>
  </si>
  <si>
    <t xml:space="preserve">  其他教育支出</t>
  </si>
  <si>
    <t xml:space="preserve">  科技重大专项</t>
  </si>
  <si>
    <t xml:space="preserve">  其他科学技术支出</t>
  </si>
  <si>
    <t xml:space="preserve">  其他文化体育与传媒支出</t>
  </si>
  <si>
    <t xml:space="preserve">  城市居民最低生活保障</t>
  </si>
  <si>
    <t xml:space="preserve">  农村最低生活保障</t>
  </si>
  <si>
    <t xml:space="preserve">  其他社会保障和就业支出</t>
  </si>
  <si>
    <t xml:space="preserve">  其他医疗卫生支出</t>
  </si>
  <si>
    <t xml:space="preserve">    其中:排污费安排的支出</t>
  </si>
  <si>
    <t xml:space="preserve">  已垦草原退耕还草</t>
  </si>
  <si>
    <t xml:space="preserve">  能源节约利用</t>
  </si>
  <si>
    <t xml:space="preserve">  可再生能源</t>
  </si>
  <si>
    <t xml:space="preserve">  资源综合利用</t>
  </si>
  <si>
    <t xml:space="preserve">  其他节能环保支出</t>
  </si>
  <si>
    <t xml:space="preserve">  城乡社区规划与管理</t>
  </si>
  <si>
    <t xml:space="preserve">  城乡社区环境卫生</t>
  </si>
  <si>
    <t xml:space="preserve">  建设市场管理与监督</t>
  </si>
  <si>
    <t xml:space="preserve">  其他城乡社区事务支出</t>
  </si>
  <si>
    <t xml:space="preserve">    其中:水资源费安排的支出</t>
  </si>
  <si>
    <t xml:space="preserve">  其他农林水事务支出</t>
  </si>
  <si>
    <t xml:space="preserve">  其他交通运输支出</t>
  </si>
  <si>
    <t xml:space="preserve">    其中:三峡库区移民专项支出</t>
  </si>
  <si>
    <t xml:space="preserve">  其他资源勘探电力信息等事务支出</t>
  </si>
  <si>
    <t xml:space="preserve">  其他商业服务业等事务支出</t>
  </si>
  <si>
    <t xml:space="preserve">  其他金融监管等事务支出</t>
  </si>
  <si>
    <t xml:space="preserve">  其他恢复重建支出</t>
  </si>
  <si>
    <t xml:space="preserve">    其中:矿产资源专项收入安排的支出</t>
  </si>
  <si>
    <t xml:space="preserve">    其中:海域使用金支出</t>
  </si>
  <si>
    <t>预备费</t>
  </si>
  <si>
    <t xml:space="preserve">  年初预留</t>
  </si>
  <si>
    <t>第二部分: 政府性基金</t>
  </si>
  <si>
    <t xml:space="preserve">     其中: 
 地震灾后恢复
 重建补助收入</t>
  </si>
  <si>
    <t>省补助计划_x000D_
单列市收入</t>
  </si>
  <si>
    <t>计划单列市_x000D_
上解省收入</t>
  </si>
  <si>
    <t>补助下_x000D_
级支出</t>
  </si>
  <si>
    <t xml:space="preserve">    其中: 
 地震灾后恢复
 重建补助支出</t>
  </si>
  <si>
    <t>省补助计划_x000D_
单列市支出</t>
  </si>
  <si>
    <t>上解上_x000D_
级支出</t>
  </si>
  <si>
    <t>计划单列市_x000D_
上解省支出</t>
  </si>
  <si>
    <t>项    目</t>
  </si>
  <si>
    <t>政府性基金收入</t>
  </si>
  <si>
    <t>政府性基金支出</t>
  </si>
  <si>
    <t>政府性基金</t>
  </si>
  <si>
    <t>贸促会收费</t>
  </si>
  <si>
    <t xml:space="preserve">    贸促会收费安排的支出</t>
  </si>
  <si>
    <t xml:space="preserve">  证书工本费</t>
  </si>
  <si>
    <t xml:space="preserve">  认证费</t>
  </si>
  <si>
    <t xml:space="preserve">  涉外(台)经济贸易争议调解费</t>
  </si>
  <si>
    <t>司法部门的涉外、涉港澳台公证书工本费</t>
  </si>
  <si>
    <t xml:space="preserve">    涉外、涉港澳台公证书工本费安排的支出</t>
  </si>
  <si>
    <t>地方教育附加收入</t>
  </si>
  <si>
    <t xml:space="preserve">  地方教育附加安排的支出</t>
  </si>
  <si>
    <t>地方教育附加</t>
  </si>
  <si>
    <t xml:space="preserve">    其他地方教育附加安排的支出</t>
  </si>
  <si>
    <t>江苏省地方教育基金收入</t>
  </si>
  <si>
    <t xml:space="preserve">  江苏省地方教育基金支出</t>
  </si>
  <si>
    <t>江苏省地方教育基金</t>
  </si>
  <si>
    <t xml:space="preserve">    其他江苏省地方教育基金支出</t>
  </si>
  <si>
    <t>核电站乏燃料处理处置基金收入</t>
  </si>
  <si>
    <t xml:space="preserve">  核电站乏燃料处理处置基金支出</t>
  </si>
  <si>
    <t>核电站乏燃料处理处置基金</t>
  </si>
  <si>
    <t xml:space="preserve">    乏燃料运输</t>
  </si>
  <si>
    <t xml:space="preserve">    乏燃料离堆贮存</t>
  </si>
  <si>
    <t xml:space="preserve">    乏燃料后处理</t>
  </si>
  <si>
    <t xml:space="preserve">    高放废物的处理处置</t>
  </si>
  <si>
    <t xml:space="preserve">    乏燃料后处理厂的建设、运行、改造和退役</t>
  </si>
  <si>
    <t xml:space="preserve">    其他乏燃料处理处置基金支出</t>
  </si>
  <si>
    <t>体育部门收费</t>
  </si>
  <si>
    <t xml:space="preserve">  外国团体来华登山注册费</t>
  </si>
  <si>
    <t xml:space="preserve">    外国团体来华登山注册费安排的支出</t>
  </si>
  <si>
    <t xml:space="preserve">  车手等级认定费</t>
  </si>
  <si>
    <t xml:space="preserve">    车手等级认定费安排的支出</t>
  </si>
  <si>
    <t>文化事业建设费收入</t>
  </si>
  <si>
    <t xml:space="preserve">  文化事业建设费安排的支出</t>
  </si>
  <si>
    <t>文化事业建设费</t>
  </si>
  <si>
    <t xml:space="preserve">  中央文化事业建设费收入</t>
  </si>
  <si>
    <t xml:space="preserve">    精神文明建设</t>
  </si>
  <si>
    <t xml:space="preserve">  中央文化事业建设费</t>
  </si>
  <si>
    <t xml:space="preserve">  地方文化事业建设费收入</t>
  </si>
  <si>
    <t xml:space="preserve">    人才培训教学</t>
  </si>
  <si>
    <t xml:space="preserve">  地方文化事业建设费</t>
  </si>
  <si>
    <t xml:space="preserve">    文化创作</t>
  </si>
  <si>
    <t xml:space="preserve">    文化事业单位补助</t>
  </si>
  <si>
    <t xml:space="preserve">    爱国主义教育基地</t>
  </si>
  <si>
    <t xml:space="preserve">    其他文化事业建设费安排的支出</t>
  </si>
  <si>
    <t>国家电影事业发展专项资金收入</t>
  </si>
  <si>
    <t xml:space="preserve">  国家电影事业发展专项资金支出</t>
  </si>
  <si>
    <t>国家电影事业发展专项资金</t>
  </si>
  <si>
    <t xml:space="preserve">    资助国产影片放映</t>
  </si>
  <si>
    <t xml:space="preserve">    资助城市影院</t>
  </si>
  <si>
    <t xml:space="preserve">    资助少数民族电影译制</t>
  </si>
  <si>
    <t xml:space="preserve">    其他国家电影事业发展专项资金支出</t>
  </si>
  <si>
    <t>大中型水库移民后期扶持基金收入</t>
  </si>
  <si>
    <t xml:space="preserve">  大中型水库移民后期扶持基金支出</t>
  </si>
  <si>
    <t>大中型水库移民后期扶持基金</t>
  </si>
  <si>
    <t xml:space="preserve">    移民补助</t>
  </si>
  <si>
    <t xml:space="preserve">    基础设施建设和经济发展</t>
  </si>
  <si>
    <t xml:space="preserve">    其他大中型水库移民后期扶持基金支出</t>
  </si>
  <si>
    <t>小型水库移民扶助基金收入</t>
  </si>
  <si>
    <t xml:space="preserve">  小型水库移民扶助基金支出</t>
  </si>
  <si>
    <t>小型水库移民扶助基金</t>
  </si>
  <si>
    <t xml:space="preserve">    其他小型水库移民扶助基金支出</t>
  </si>
  <si>
    <t>残疾人就业保障金收入</t>
  </si>
  <si>
    <t xml:space="preserve">  残疾人就业保障金支出</t>
  </si>
  <si>
    <t>残疾人就业保障金</t>
  </si>
  <si>
    <t xml:space="preserve">    就业和培训</t>
  </si>
  <si>
    <t xml:space="preserve">    职业康复</t>
  </si>
  <si>
    <t xml:space="preserve">    扶持农村残疾人生产</t>
  </si>
  <si>
    <t xml:space="preserve">    奖励残疾人就业单位</t>
  </si>
  <si>
    <t xml:space="preserve">    其他残疾人就业保障金支出</t>
  </si>
  <si>
    <t>政府住房基金收入</t>
  </si>
  <si>
    <t xml:space="preserve">  政府住房基金支出</t>
  </si>
  <si>
    <t>政府住房基金</t>
  </si>
  <si>
    <t xml:space="preserve">  上缴管理费用</t>
  </si>
  <si>
    <t xml:space="preserve">    管理费用支出</t>
  </si>
  <si>
    <t xml:space="preserve">  计提廉租住房资金</t>
  </si>
  <si>
    <t xml:space="preserve">    廉租住房支出</t>
  </si>
  <si>
    <t xml:space="preserve">  廉租住房租金收入</t>
  </si>
  <si>
    <t xml:space="preserve">    廉租住房维护和管理支出</t>
  </si>
  <si>
    <t xml:space="preserve">  廉租住房租金</t>
  </si>
  <si>
    <t xml:space="preserve">  公共租赁住房租金收入</t>
  </si>
  <si>
    <t xml:space="preserve">    公共租赁住房支出</t>
  </si>
  <si>
    <t xml:space="preserve">  公共租赁住房租金</t>
  </si>
  <si>
    <t xml:space="preserve">  其他政府住房基金收入</t>
  </si>
  <si>
    <t xml:space="preserve">    公共租赁住房租金支出</t>
  </si>
  <si>
    <t xml:space="preserve">  其他政府住房基金</t>
  </si>
  <si>
    <t xml:space="preserve">    其他政府住房基金支出</t>
  </si>
  <si>
    <t>国有土地使用权出让收入</t>
  </si>
  <si>
    <t xml:space="preserve">  国有土地使用权出让收入安排的支出</t>
  </si>
  <si>
    <t>国有土地使用权出让</t>
  </si>
  <si>
    <t xml:space="preserve">  土地出让价款收入</t>
  </si>
  <si>
    <t xml:space="preserve">    征地和拆迁补偿支出</t>
  </si>
  <si>
    <t xml:space="preserve">  土地出让价款</t>
  </si>
  <si>
    <t xml:space="preserve">  补缴的土地价款</t>
  </si>
  <si>
    <t xml:space="preserve">    土地开发支出</t>
  </si>
  <si>
    <t xml:space="preserve">  划拨土地收入</t>
  </si>
  <si>
    <t xml:space="preserve">    城市建设支出</t>
  </si>
  <si>
    <t xml:space="preserve">  划拨土地</t>
  </si>
  <si>
    <t xml:space="preserve">  教育资金收入</t>
  </si>
  <si>
    <t xml:space="preserve">    农村基础设施建设支出</t>
  </si>
  <si>
    <t xml:space="preserve">  教育资金</t>
  </si>
  <si>
    <t xml:space="preserve">  农田水利建设资金收入</t>
  </si>
  <si>
    <t xml:space="preserve">    补助被征地农民支出</t>
  </si>
  <si>
    <t xml:space="preserve">  农田水利建设资金</t>
  </si>
  <si>
    <t xml:space="preserve">  缴纳新增建设用地有偿使用费</t>
  </si>
  <si>
    <t xml:space="preserve">    土地出让业务支出</t>
  </si>
  <si>
    <t xml:space="preserve">  其他土地出让收入</t>
  </si>
  <si>
    <t xml:space="preserve">  其他土地出让</t>
  </si>
  <si>
    <t xml:space="preserve">    教育资金安排的支出</t>
  </si>
  <si>
    <t xml:space="preserve">    支付破产或改制企业职工安置费</t>
  </si>
  <si>
    <t xml:space="preserve">    棚户区改造支出</t>
  </si>
  <si>
    <t xml:space="preserve">    农田水利建设资金安排的支出</t>
  </si>
  <si>
    <t xml:space="preserve">    其他国有土地使用权出让收入安排的支出</t>
  </si>
  <si>
    <t>城市公用事业附加收入</t>
  </si>
  <si>
    <t xml:space="preserve">  城市公用事业附加安排的支出</t>
  </si>
  <si>
    <t>城市公用事业附加</t>
  </si>
  <si>
    <t xml:space="preserve">    城市公共设施</t>
  </si>
  <si>
    <t xml:space="preserve">    城市环境卫生</t>
  </si>
  <si>
    <t xml:space="preserve">    公有房屋</t>
  </si>
  <si>
    <t xml:space="preserve">    城市防洪</t>
  </si>
  <si>
    <t xml:space="preserve">    其他城市公用事业附加安排的支出</t>
  </si>
  <si>
    <t>国有土地收益基金收入</t>
  </si>
  <si>
    <t xml:space="preserve">  国有土地收益基金支出</t>
  </si>
  <si>
    <t>国有土地收益基金</t>
  </si>
  <si>
    <t xml:space="preserve">    其他国有土地收益基金支出</t>
  </si>
  <si>
    <t>农业土地开发资金收入</t>
  </si>
  <si>
    <t xml:space="preserve">  农业土地开发资金支出</t>
  </si>
  <si>
    <t>农业土地开发资金</t>
  </si>
  <si>
    <t>新增建设用地土地有偿使用费收入</t>
  </si>
  <si>
    <t xml:space="preserve">  新增建设用地有偿使用费安排的支出</t>
  </si>
  <si>
    <t>新增建设用地土地有偿使用费</t>
  </si>
  <si>
    <t xml:space="preserve">  中央新增建设用地土地有偿使用费收入</t>
  </si>
  <si>
    <t xml:space="preserve">    耕地开发专项支出</t>
  </si>
  <si>
    <t xml:space="preserve">  中央新增建设用地土地有偿使用费</t>
  </si>
  <si>
    <t xml:space="preserve">  地方新增建设用地土地有偿使用费收入</t>
  </si>
  <si>
    <t xml:space="preserve">    基本农田建设和保护支出</t>
  </si>
  <si>
    <t xml:space="preserve">  地方新增建设用地土地有偿使用费</t>
  </si>
  <si>
    <t xml:space="preserve">    土地整理支出</t>
  </si>
  <si>
    <t xml:space="preserve">    用于地震灾后恢复重建的支出</t>
  </si>
  <si>
    <t>城市基础设施配套费收入</t>
  </si>
  <si>
    <t xml:space="preserve">  城市基础设施配套费安排的支出</t>
  </si>
  <si>
    <t>城市基础设施配套费</t>
  </si>
  <si>
    <t xml:space="preserve">    其他城市基础设施配套费安排的支出</t>
  </si>
  <si>
    <t>新菜地开发建设基金收入</t>
  </si>
  <si>
    <t xml:space="preserve">  新菜地开发建设基金支出</t>
  </si>
  <si>
    <t>新菜地开发建设基金</t>
  </si>
  <si>
    <t xml:space="preserve">    开发新菜地工程</t>
  </si>
  <si>
    <t xml:space="preserve">    改造老菜地工程</t>
  </si>
  <si>
    <t xml:space="preserve">    设备购置</t>
  </si>
  <si>
    <t xml:space="preserve">    技术培训与推广</t>
  </si>
  <si>
    <t xml:space="preserve">    其他新菜地开发建设基金支出</t>
  </si>
  <si>
    <t>育林基金收入</t>
  </si>
  <si>
    <t xml:space="preserve">  育林基金支出</t>
  </si>
  <si>
    <t>育林基金</t>
  </si>
  <si>
    <t xml:space="preserve">  中央育林基金收入</t>
  </si>
  <si>
    <t xml:space="preserve">  中央育林基金</t>
  </si>
  <si>
    <t xml:space="preserve">  地方育林基金收入</t>
  </si>
  <si>
    <t xml:space="preserve">  地方育林基金</t>
  </si>
  <si>
    <t xml:space="preserve">    其他育林基金支出</t>
  </si>
  <si>
    <t>森林植被恢复费</t>
  </si>
  <si>
    <t xml:space="preserve">  森林植被恢复费安排的支出</t>
  </si>
  <si>
    <t xml:space="preserve">  中央森林植被恢复费</t>
  </si>
  <si>
    <t xml:space="preserve">    林地调查规划设计    </t>
  </si>
  <si>
    <t xml:space="preserve">  地方森林植被恢复费</t>
  </si>
  <si>
    <t xml:space="preserve">    林地整理    </t>
  </si>
  <si>
    <t xml:space="preserve">    森林培育    </t>
  </si>
  <si>
    <t xml:space="preserve">    林业有害生物防治    </t>
  </si>
  <si>
    <t xml:space="preserve">    森林防火    </t>
  </si>
  <si>
    <t xml:space="preserve">    森林资源管护    </t>
  </si>
  <si>
    <t xml:space="preserve">    其他森林植被恢复费安排的支出</t>
  </si>
  <si>
    <t>中央水利建设基金收入</t>
  </si>
  <si>
    <t xml:space="preserve">  中央水利建设基金支出</t>
  </si>
  <si>
    <t>中央水利建设基金</t>
  </si>
  <si>
    <t xml:space="preserve">  中央水利建设基金划转收入</t>
  </si>
  <si>
    <t xml:space="preserve">  中央水利建设基金划转</t>
  </si>
  <si>
    <t xml:space="preserve">  中央其他水利建设基金收入</t>
  </si>
  <si>
    <t xml:space="preserve">    水利工程维护</t>
  </si>
  <si>
    <t xml:space="preserve">  中央其他水利建设基金</t>
  </si>
  <si>
    <t xml:space="preserve">    防洪工程含应急度汛</t>
  </si>
  <si>
    <t xml:space="preserve">    其他中央水利建设基金支出</t>
  </si>
  <si>
    <t>地方水利建设基金收入</t>
  </si>
  <si>
    <t xml:space="preserve">  地方水利建设基金支出</t>
  </si>
  <si>
    <t>地方水利建设基金</t>
  </si>
  <si>
    <t xml:space="preserve">  地方水利建设基金划转收入</t>
  </si>
  <si>
    <t xml:space="preserve">  地方水利建设基金划转</t>
  </si>
  <si>
    <t xml:space="preserve">  地方其他水利建设基金收入</t>
  </si>
  <si>
    <t xml:space="preserve">  地方其他水利建设基金</t>
  </si>
  <si>
    <t xml:space="preserve">    其他地方水利建设基金支出</t>
  </si>
  <si>
    <t>山西省水资源补偿费收入</t>
  </si>
  <si>
    <t xml:space="preserve">  山西省水资源补偿费安排的支出</t>
  </si>
  <si>
    <t>山西省水资源补偿费</t>
  </si>
  <si>
    <t xml:space="preserve">    万家寨引黄入晋工程</t>
  </si>
  <si>
    <t xml:space="preserve">    其他山西省水资源补偿费安排的支出</t>
  </si>
  <si>
    <t>大中型水库库区基金收入</t>
  </si>
  <si>
    <t xml:space="preserve">  大中型水库库区基金支出</t>
  </si>
  <si>
    <t>大中型水库库区基金</t>
  </si>
  <si>
    <t xml:space="preserve">  中央大中型水库库区基金收入</t>
  </si>
  <si>
    <t xml:space="preserve">  中央大中型水库库区基金</t>
  </si>
  <si>
    <t xml:space="preserve">  地方大中型水库库区基金收入</t>
  </si>
  <si>
    <t xml:space="preserve">    解决移民遗留问题</t>
  </si>
  <si>
    <t xml:space="preserve">  地方大中型水库库区基金</t>
  </si>
  <si>
    <t xml:space="preserve">    库区防护工程维护</t>
  </si>
  <si>
    <t xml:space="preserve">    其他大中型水库库区基金支出</t>
  </si>
  <si>
    <t>三峡水库库区基金收入</t>
  </si>
  <si>
    <t xml:space="preserve">  三峡水库库区基金支出</t>
  </si>
  <si>
    <t>三峡水库库区基金</t>
  </si>
  <si>
    <t xml:space="preserve">    库区维护和管理</t>
  </si>
  <si>
    <t xml:space="preserve">    其他三峡水库库区基金支出</t>
  </si>
  <si>
    <t>南水北调工程基金收入</t>
  </si>
  <si>
    <t xml:space="preserve">  南水北调工程基金支出</t>
  </si>
  <si>
    <t>南水北调工程基金</t>
  </si>
  <si>
    <t xml:space="preserve">    偿还南水北调工程贷款本息</t>
  </si>
  <si>
    <t>国家重大水利工程建设基金收入</t>
  </si>
  <si>
    <t xml:space="preserve">  国家重大水利工程建设基金支出</t>
  </si>
  <si>
    <t>国家重大水利工程建设基金</t>
  </si>
  <si>
    <t xml:space="preserve">  南水北调工程建设资金</t>
  </si>
  <si>
    <t xml:space="preserve">  三峡工程后续工作资金</t>
  </si>
  <si>
    <t xml:space="preserve">    三峡工程后续工作</t>
  </si>
  <si>
    <t xml:space="preserve">  省级重大水利工程建设资金</t>
  </si>
  <si>
    <t xml:space="preserve">    地方重大水利工程建设</t>
  </si>
  <si>
    <t xml:space="preserve">    其他重大水利工程建设基金支出</t>
  </si>
  <si>
    <t>船舶港务费</t>
  </si>
  <si>
    <t xml:space="preserve">    船舶港务费安排的支出</t>
  </si>
  <si>
    <t>长江口航道维护收入</t>
  </si>
  <si>
    <t xml:space="preserve">    长江口航道维护支出</t>
  </si>
  <si>
    <t>长江口航道维护</t>
  </si>
  <si>
    <t>铁路资产变现收入</t>
  </si>
  <si>
    <t xml:space="preserve">    铁路资产变现收入安排的支出</t>
  </si>
  <si>
    <t>铁路资产变现</t>
  </si>
  <si>
    <t>海南省高等级公路车辆通行附加费收入</t>
  </si>
  <si>
    <t xml:space="preserve">  海南省高等级公路车辆通行附加费安排的支出</t>
  </si>
  <si>
    <t>海南省高等级公路车辆通行附加费</t>
  </si>
  <si>
    <t xml:space="preserve">    公路建设</t>
  </si>
  <si>
    <t xml:space="preserve">    公路还贷</t>
  </si>
  <si>
    <t xml:space="preserve">    其他海南省高等级公路车辆通行附加费安排的支出</t>
  </si>
  <si>
    <t>转让政府还贷道路收费权收入</t>
  </si>
  <si>
    <t xml:space="preserve">  转让政府还贷道路收费权收入安排的支出</t>
  </si>
  <si>
    <t>转让政府还贷道路收费权</t>
  </si>
  <si>
    <t xml:space="preserve">  转让政府还贷公路收费权收入  </t>
  </si>
  <si>
    <t xml:space="preserve">  转让政府还贷公路收费权  </t>
  </si>
  <si>
    <t xml:space="preserve">  转让政府还贷城市道路收费权收入  </t>
  </si>
  <si>
    <t xml:space="preserve">  转让政府还贷城市道路收费权  </t>
  </si>
  <si>
    <t xml:space="preserve">    其他转让政府还贷道路收费权收入安排的支出</t>
  </si>
  <si>
    <t>车辆通行费</t>
  </si>
  <si>
    <t xml:space="preserve">  车辆通行费安排的支出</t>
  </si>
  <si>
    <t xml:space="preserve">    政府还贷公路养护</t>
  </si>
  <si>
    <t xml:space="preserve">    政府还贷公路管理</t>
  </si>
  <si>
    <t xml:space="preserve">    其他车辆通行费安排的支出</t>
  </si>
  <si>
    <t>港口建设费收入</t>
  </si>
  <si>
    <t xml:space="preserve">  港口建设费安排的支出</t>
  </si>
  <si>
    <t>港口建设费</t>
  </si>
  <si>
    <t xml:space="preserve">    航道建设和维护</t>
  </si>
  <si>
    <t xml:space="preserve">    航运保障系统建设</t>
  </si>
  <si>
    <t xml:space="preserve">    其他港口建设费安排的支出</t>
  </si>
  <si>
    <t>铁路建设基金收入</t>
  </si>
  <si>
    <t xml:space="preserve">  铁路建设基金支出</t>
  </si>
  <si>
    <t>铁路建设基金</t>
  </si>
  <si>
    <t xml:space="preserve">    铁路建设投资</t>
  </si>
  <si>
    <t xml:space="preserve">    购置铁路机车车辆</t>
  </si>
  <si>
    <t xml:space="preserve">    铁路还贷</t>
  </si>
  <si>
    <t xml:space="preserve">    建设项目铺底资金</t>
  </si>
  <si>
    <t xml:space="preserve">    勘测设计</t>
  </si>
  <si>
    <t xml:space="preserve">    注册资本金</t>
  </si>
  <si>
    <t xml:space="preserve">    周转资金</t>
  </si>
  <si>
    <t xml:space="preserve">    其他铁路建设基金支出</t>
  </si>
  <si>
    <t>福建省铁路建设附加费收入</t>
  </si>
  <si>
    <t xml:space="preserve">  福建省铁路建设附加费安排的支出</t>
  </si>
  <si>
    <t>福建省铁路建设附加费</t>
  </si>
  <si>
    <t xml:space="preserve">    赣龙、温福铁路建设</t>
  </si>
  <si>
    <t xml:space="preserve">    其他福建省铁路建设附加费安排的支出</t>
  </si>
  <si>
    <t>民航基础设施建设基金收入</t>
  </si>
  <si>
    <t xml:space="preserve">  民航基础设施建设基金支出</t>
  </si>
  <si>
    <t>民航基础设施建设基金</t>
  </si>
  <si>
    <t xml:space="preserve">    民航机场建设</t>
  </si>
  <si>
    <t xml:space="preserve">    民航安全</t>
  </si>
  <si>
    <t xml:space="preserve">    民航科教和信息</t>
  </si>
  <si>
    <t xml:space="preserve">    其他民航基础设施建设基金支出</t>
  </si>
  <si>
    <t>民航机场管理建设费收入</t>
  </si>
  <si>
    <t xml:space="preserve">  民航机场管理建设费安排的支出</t>
  </si>
  <si>
    <t>民航机场管理建设费</t>
  </si>
  <si>
    <t xml:space="preserve">    航线和机场补贴</t>
  </si>
  <si>
    <t xml:space="preserve">    其他民航机场管理建设费安排的支出</t>
  </si>
  <si>
    <t>山西省电源基地建设基金收入</t>
  </si>
  <si>
    <t xml:space="preserve">    山西省电源基地建设基金支出</t>
  </si>
  <si>
    <t>山西省电源基地建设基金</t>
  </si>
  <si>
    <t>无线电频率占用费</t>
  </si>
  <si>
    <t xml:space="preserve">    无线电频率占用费安排的支出</t>
  </si>
  <si>
    <t>散装水泥专项资金收入</t>
  </si>
  <si>
    <t xml:space="preserve">  散装水泥专项资金支出</t>
  </si>
  <si>
    <t>散装水泥专项资金</t>
  </si>
  <si>
    <t xml:space="preserve">    建设专用设施</t>
  </si>
  <si>
    <t xml:space="preserve">    专用设备购置和维修</t>
  </si>
  <si>
    <t xml:space="preserve">    技术研发与推广</t>
  </si>
  <si>
    <t xml:space="preserve">    宣传</t>
  </si>
  <si>
    <t xml:space="preserve">    其他散装水泥专项资金支出</t>
  </si>
  <si>
    <t>新型墙体材料专项基金收入</t>
  </si>
  <si>
    <t xml:space="preserve">  新型墙体材料专项基金支出</t>
  </si>
  <si>
    <t>新型墙体材料专项基金</t>
  </si>
  <si>
    <t xml:space="preserve">    技改贴息和补助</t>
  </si>
  <si>
    <t xml:space="preserve">    技术研发和推广</t>
  </si>
  <si>
    <t xml:space="preserve">    示范项目补贴</t>
  </si>
  <si>
    <t xml:space="preserve">    宣传和培训</t>
  </si>
  <si>
    <t xml:space="preserve">    其他新型墙体材料专项基金支出</t>
  </si>
  <si>
    <t>农网还贷资金收入</t>
  </si>
  <si>
    <t xml:space="preserve">  农网还贷资金支出</t>
  </si>
  <si>
    <t>农网还贷资金</t>
  </si>
  <si>
    <t xml:space="preserve">  中央农网还贷资金收入</t>
  </si>
  <si>
    <t xml:space="preserve">    中央农网还贷资金支出</t>
  </si>
  <si>
    <t xml:space="preserve">  中央农网还贷资金</t>
  </si>
  <si>
    <t xml:space="preserve"> </t>
  </si>
  <si>
    <t xml:space="preserve">  地方农网还贷资金收入</t>
  </si>
  <si>
    <t xml:space="preserve">    地方农网还贷资金支出</t>
  </si>
  <si>
    <t xml:space="preserve">  地方农网还贷资金</t>
  </si>
  <si>
    <t xml:space="preserve">    其他农网还贷资金支出</t>
  </si>
  <si>
    <t>山西省煤炭可持续发展基金收入</t>
  </si>
  <si>
    <t xml:space="preserve">  山西省煤炭可持续发展基金支出</t>
  </si>
  <si>
    <t>山西省煤炭可持续发展基金</t>
  </si>
  <si>
    <t xml:space="preserve">    生态环境治理</t>
  </si>
  <si>
    <t xml:space="preserve">    资源地区转型和接替产业发展</t>
  </si>
  <si>
    <t xml:space="preserve">    解决社会问题</t>
  </si>
  <si>
    <t xml:space="preserve">    其他山西省煤炭可持续发展基金支出</t>
  </si>
  <si>
    <t>电力改革预留资产变现收入</t>
  </si>
  <si>
    <t xml:space="preserve">  电力改革预留资产变现收入安排的支出</t>
  </si>
  <si>
    <t>电力改革预留资产变现</t>
  </si>
  <si>
    <t xml:space="preserve">    920万千瓦变现资产支出</t>
  </si>
  <si>
    <t xml:space="preserve">    647万千瓦变现资产支出</t>
  </si>
  <si>
    <t>旅游发展基金收入</t>
  </si>
  <si>
    <t xml:space="preserve">  旅游发展基金支出</t>
  </si>
  <si>
    <t>旅游发展基金</t>
  </si>
  <si>
    <t xml:space="preserve">    宣传促销</t>
  </si>
  <si>
    <t xml:space="preserve">    行业规划</t>
  </si>
  <si>
    <t xml:space="preserve">    旅游事业补助</t>
  </si>
  <si>
    <t xml:space="preserve">    地方旅游开发项目补助</t>
  </si>
  <si>
    <t xml:space="preserve">    其他旅游发展基金支出</t>
  </si>
  <si>
    <t>中央特别国债经营基金收入</t>
  </si>
  <si>
    <t xml:space="preserve">    中央特别国债经营基金支出</t>
  </si>
  <si>
    <t>中央特别国债经营基金</t>
  </si>
  <si>
    <t>中央特别国债经营基金财务收入</t>
  </si>
  <si>
    <t xml:space="preserve">    中央特别国债经营基金财务支出</t>
  </si>
  <si>
    <t>中央特别国债经营基金财务</t>
  </si>
  <si>
    <t>其他支出</t>
  </si>
  <si>
    <t>彩票公益金收入</t>
  </si>
  <si>
    <t xml:space="preserve">  彩票公益金安排的支出</t>
  </si>
  <si>
    <t>彩票公益金</t>
  </si>
  <si>
    <t xml:space="preserve">  福利彩票公益金收入</t>
  </si>
  <si>
    <t xml:space="preserve">    用于补充全国社会保障基金的彩票公益金支出</t>
  </si>
  <si>
    <t xml:space="preserve">  福利彩票公益金</t>
  </si>
  <si>
    <t xml:space="preserve">  体育彩票公益金收入</t>
  </si>
  <si>
    <t xml:space="preserve">    用于社会福利的彩票公益金支出</t>
  </si>
  <si>
    <t xml:space="preserve">  体育彩票公益金</t>
  </si>
  <si>
    <t xml:space="preserve">    用于体育事业的彩票公益金支出</t>
  </si>
  <si>
    <t xml:space="preserve">    用于教育事业的彩票公益金支出</t>
  </si>
  <si>
    <t xml:space="preserve">    用于红十字事业的彩票公益金支出</t>
  </si>
  <si>
    <t xml:space="preserve">    用于残疾人事业的彩票公益金支出</t>
  </si>
  <si>
    <t xml:space="preserve">    用于城市医疗救助的彩票公益金支出</t>
  </si>
  <si>
    <t xml:space="preserve">    用于农村医疗救助的彩票公益金支出</t>
  </si>
  <si>
    <t xml:space="preserve">    用于地震灾后恢复重建的彩票公益金支出</t>
  </si>
  <si>
    <t xml:space="preserve">    用于文化事业的彩票公益金支出</t>
  </si>
  <si>
    <t xml:space="preserve">    用于扶贫的彩票公益金支出</t>
  </si>
  <si>
    <t xml:space="preserve">    用于法律援助的彩票公益金支出</t>
  </si>
  <si>
    <t xml:space="preserve">    用于其他社会公益事业的彩票公益金支出</t>
  </si>
  <si>
    <t>其他政府性基金收入</t>
  </si>
  <si>
    <t xml:space="preserve">  其他政府性基金支出</t>
  </si>
  <si>
    <t>其他政府性基金</t>
  </si>
  <si>
    <t>政府性基金上级补助收入</t>
  </si>
  <si>
    <t>政府性基金补助下级支出</t>
  </si>
  <si>
    <t xml:space="preserve">  其中:政府性基金地震灾后恢复重建补助收入</t>
  </si>
  <si>
    <t xml:space="preserve">  其中:政府性基金地震灾后恢复重建补助支出</t>
  </si>
  <si>
    <t>政府性基金省补助计划单列市收入</t>
  </si>
  <si>
    <t>政府性基金计划单列市上解省支出</t>
  </si>
  <si>
    <t>政府性基金下级上解收入</t>
  </si>
  <si>
    <t>政府性基金上解上级支出</t>
  </si>
  <si>
    <t>政府性基金计划单列市上解省收入</t>
  </si>
  <si>
    <t>政府性基金省补助计划单列市支出</t>
  </si>
  <si>
    <t>政府性基金上年结余</t>
  </si>
  <si>
    <t>政府性基金调出资金</t>
  </si>
  <si>
    <t>政府性基金调入资金</t>
  </si>
  <si>
    <t>政府性基金年终结余</t>
  </si>
  <si>
    <t xml:space="preserve">  1.一般预算调入</t>
  </si>
  <si>
    <t xml:space="preserve">  2.财政专户管理资金调入</t>
  </si>
  <si>
    <t xml:space="preserve">  3.其他调入</t>
  </si>
  <si>
    <t xml:space="preserve">收　　入　　总　　计　</t>
  </si>
  <si>
    <t>支　　出　　总　　计</t>
  </si>
  <si>
    <t>增加（减少）
预算指标</t>
  </si>
  <si>
    <t>专项补助</t>
  </si>
  <si>
    <t>其中:地震灾后恢复重建补助</t>
  </si>
  <si>
    <t>动用上年结余</t>
  </si>
  <si>
    <t>补助下级专款</t>
  </si>
  <si>
    <t>其中:地震灾后恢复重建补助下级</t>
  </si>
  <si>
    <t>增加(减少)
预算指标</t>
  </si>
  <si>
    <t>第三部分: 国有资本经营预算</t>
  </si>
  <si>
    <t>国有资本经营预算收入</t>
  </si>
  <si>
    <t>国有资本经营预算支出</t>
  </si>
  <si>
    <t xml:space="preserve">    教育企业国有资本经营预算支出</t>
  </si>
  <si>
    <t xml:space="preserve">      烟草企业利润收入</t>
  </si>
  <si>
    <t xml:space="preserve">      石油石化企业利润收入</t>
  </si>
  <si>
    <t xml:space="preserve">      电力企业利润收入</t>
  </si>
  <si>
    <t xml:space="preserve">    科学技术企业国有资本经营预算支出</t>
  </si>
  <si>
    <t xml:space="preserve">      电信企业利润收入</t>
  </si>
  <si>
    <t xml:space="preserve">      煤炭企业利润收入</t>
  </si>
  <si>
    <t xml:space="preserve">      有色冶金采掘企业利润收入</t>
  </si>
  <si>
    <t xml:space="preserve">    文化企业国有资本经营预算支出</t>
  </si>
  <si>
    <t xml:space="preserve">      钢铁企业利润收入</t>
  </si>
  <si>
    <t xml:space="preserve">      化工企业利润收入</t>
  </si>
  <si>
    <t xml:space="preserve">    体育企业国有资本经营预算支出</t>
  </si>
  <si>
    <t xml:space="preserve">      运输企业利润收入</t>
  </si>
  <si>
    <t xml:space="preserve">      电子企业利润收入</t>
  </si>
  <si>
    <t xml:space="preserve">    广播影视企业国有资本经营预算支出</t>
  </si>
  <si>
    <t xml:space="preserve">      机械企业利润收入</t>
  </si>
  <si>
    <t xml:space="preserve">      投资服务企业利润收入</t>
  </si>
  <si>
    <t xml:space="preserve">    新闻出版企业国有资本经营预算支出</t>
  </si>
  <si>
    <t xml:space="preserve">      纺织轻工企业利润收入</t>
  </si>
  <si>
    <t xml:space="preserve">      贸易企业利润收入</t>
  </si>
  <si>
    <t xml:space="preserve">      建筑施工企业利润收入</t>
  </si>
  <si>
    <t xml:space="preserve">    国有资本经营预算补充基金支出</t>
  </si>
  <si>
    <t xml:space="preserve">      房地产企业利润收入</t>
  </si>
  <si>
    <t xml:space="preserve">      建材企业利润收入</t>
  </si>
  <si>
    <t xml:space="preserve">      境外企业利润收入</t>
  </si>
  <si>
    <t xml:space="preserve">    污染防治企业国有资本经营预算支出</t>
  </si>
  <si>
    <t xml:space="preserve">      对外合作企业利润收入</t>
  </si>
  <si>
    <t xml:space="preserve">      医药企业利润收入</t>
  </si>
  <si>
    <t xml:space="preserve">      农林牧渔企业利润收入</t>
  </si>
  <si>
    <t xml:space="preserve">    城乡社区事务企业国有资本经营预算支出</t>
  </si>
  <si>
    <t xml:space="preserve">      邮政企业利润收入</t>
  </si>
  <si>
    <t xml:space="preserve">      军工企业利润收入</t>
  </si>
  <si>
    <t xml:space="preserve">      转制科研院所利润收入</t>
  </si>
  <si>
    <t xml:space="preserve">    农业企业国有资本经营预算支出</t>
  </si>
  <si>
    <t xml:space="preserve">      地质勘查企业利润收入</t>
  </si>
  <si>
    <t xml:space="preserve">      卫生体育福利企业利润收入</t>
  </si>
  <si>
    <t xml:space="preserve">    林业企业国有资本经营预算支出</t>
  </si>
  <si>
    <t xml:space="preserve">      教育文化广播企业利润收入</t>
  </si>
  <si>
    <t xml:space="preserve">      科学研究企业利润收入</t>
  </si>
  <si>
    <t xml:space="preserve">    水利企业国有资本经营预算支出</t>
  </si>
  <si>
    <t xml:space="preserve">      机关社团所属企业利润收入</t>
  </si>
  <si>
    <t xml:space="preserve">      其他国有资本经营预算企业利润收入</t>
  </si>
  <si>
    <t xml:space="preserve">    公路水路运输企业国有资本经营预算支出</t>
  </si>
  <si>
    <t xml:space="preserve">      国有控股公司股利、股息收入</t>
  </si>
  <si>
    <t xml:space="preserve">      国有参股公司股利、股息收入</t>
  </si>
  <si>
    <t xml:space="preserve">    铁路运输企业国有资本经营预算支出</t>
  </si>
  <si>
    <t xml:space="preserve">      其他国有资本经营预算企业股利、股息收入</t>
  </si>
  <si>
    <t xml:space="preserve">    民用航空企业国有资本经营预算支出</t>
  </si>
  <si>
    <t xml:space="preserve">      其他国有股减持收入</t>
  </si>
  <si>
    <t xml:space="preserve">      国有股权、股份转让收入</t>
  </si>
  <si>
    <t xml:space="preserve">    邮政业企业国有资本经营预算支出</t>
  </si>
  <si>
    <t xml:space="preserve">      国有独资企业产权转让收入</t>
  </si>
  <si>
    <t xml:space="preserve">      金融类企业国有股减持收入</t>
  </si>
  <si>
    <t xml:space="preserve">    其他企业国有资本经营预算支出</t>
  </si>
  <si>
    <t xml:space="preserve">      其他国有资本经营预算企业产权转让收入</t>
  </si>
  <si>
    <t xml:space="preserve">    清算收入</t>
  </si>
  <si>
    <t xml:space="preserve">      国有股权、股份清算收入</t>
  </si>
  <si>
    <t xml:space="preserve">    资源勘探业企业国有资本经营预算支出</t>
  </si>
  <si>
    <t xml:space="preserve">      国有独资企业清算收入</t>
  </si>
  <si>
    <t xml:space="preserve">      其他国有资本预算企业清算收入</t>
  </si>
  <si>
    <t xml:space="preserve">    烟草企业国有资本经营预算支出</t>
  </si>
  <si>
    <t xml:space="preserve">    其他国有资本经营预算收入</t>
  </si>
  <si>
    <t xml:space="preserve">    制造业企业国有资本经营预算支出</t>
  </si>
  <si>
    <t xml:space="preserve">    建筑业企业国有资本经营预算支出</t>
  </si>
  <si>
    <t xml:space="preserve">    电力企业国有资本经营预算支出</t>
  </si>
  <si>
    <t xml:space="preserve">    工业和信息产业企业国有资本经营预算支出</t>
  </si>
  <si>
    <t xml:space="preserve">    商业流通企业国有资本经营预算支出</t>
  </si>
  <si>
    <t xml:space="preserve">    旅游业企业国有资本经营预算支出</t>
  </si>
  <si>
    <t xml:space="preserve">    涉外发展企业国有资本经营预算支出</t>
  </si>
  <si>
    <t xml:space="preserve">    国有资本经营预算补助项目支出</t>
  </si>
  <si>
    <t xml:space="preserve">    国有资本经营预算注入资本金</t>
  </si>
  <si>
    <t xml:space="preserve">    国有资本经营预算安排的贷款贴息</t>
  </si>
  <si>
    <t xml:space="preserve">    国有资本经营预算安排的其他支出</t>
  </si>
  <si>
    <t xml:space="preserve">    其他国有资本经营预算支出</t>
  </si>
  <si>
    <t>国有资本经营预算地震灾后恢复重建补助收入</t>
  </si>
  <si>
    <t>国有资本经营预算地震灾后恢复重建补助支出</t>
  </si>
  <si>
    <t>国有资本经营预算调出资金</t>
  </si>
  <si>
    <t>国有资本经营预算上年结余</t>
  </si>
  <si>
    <t>国有资本经营预算年终结余</t>
  </si>
  <si>
    <t>财政专户管理资金收入</t>
  </si>
  <si>
    <t>行政事业性收费收入</t>
  </si>
  <si>
    <t xml:space="preserve">  公安行政事业性收费收入</t>
  </si>
  <si>
    <t xml:space="preserve">    教育收费</t>
  </si>
  <si>
    <t xml:space="preserve">  法院行政事业性收费收入</t>
  </si>
  <si>
    <t xml:space="preserve">  司法行政事业性收费收入</t>
  </si>
  <si>
    <t xml:space="preserve">  外交行政事业性收费收入</t>
  </si>
  <si>
    <t xml:space="preserve">  工商行政事业性收费收入</t>
  </si>
  <si>
    <t xml:space="preserve">  商贸行政事业性收费收入</t>
  </si>
  <si>
    <t xml:space="preserve">  财政行政事业性收费收入</t>
  </si>
  <si>
    <t xml:space="preserve">  税务行政事业性收费收入</t>
  </si>
  <si>
    <t xml:space="preserve">  海关行政事业性收费收入</t>
  </si>
  <si>
    <t xml:space="preserve">  审计行政事业性收费收入</t>
  </si>
  <si>
    <t xml:space="preserve">  人口和计划生育行政事业性收费收入</t>
  </si>
  <si>
    <t xml:space="preserve">  国管局行政事业性收费收入</t>
  </si>
  <si>
    <t xml:space="preserve">  外专局行政事业性收费收入</t>
  </si>
  <si>
    <t xml:space="preserve">  保密行政事业性收费收入</t>
  </si>
  <si>
    <t xml:space="preserve">  质量监督检验检疫行政事业性收费收入</t>
  </si>
  <si>
    <t xml:space="preserve">  出版行政事业性收费收入</t>
  </si>
  <si>
    <t xml:space="preserve">  安全生产行政事业性收费收入</t>
  </si>
  <si>
    <t xml:space="preserve">  档案行政事业性收费收入</t>
  </si>
  <si>
    <t xml:space="preserve">  港澳办行政事业性收费收入</t>
  </si>
  <si>
    <t xml:space="preserve">  贸促会行政事业性收费收入</t>
  </si>
  <si>
    <t xml:space="preserve">  宗教行政事业性收费收入</t>
  </si>
  <si>
    <t xml:space="preserve">  人防办行政事业性收费收入</t>
  </si>
  <si>
    <t xml:space="preserve">  中直管理局行政事业性收费收入</t>
  </si>
  <si>
    <t xml:space="preserve">  文化行政事业性收费收入</t>
  </si>
  <si>
    <t xml:space="preserve">  教育行政事业性收费收入</t>
  </si>
  <si>
    <t xml:space="preserve">    普通高中学费</t>
  </si>
  <si>
    <t xml:space="preserve">    普通高中住宿费</t>
  </si>
  <si>
    <t xml:space="preserve">    中等职业学校学费</t>
  </si>
  <si>
    <t xml:space="preserve">    中等职业学校住宿费</t>
  </si>
  <si>
    <t xml:space="preserve">    高等学校学费</t>
  </si>
  <si>
    <t xml:space="preserve">    高等学校住宿费</t>
  </si>
  <si>
    <t xml:space="preserve">    高等学校委托培养费</t>
  </si>
  <si>
    <t xml:space="preserve">    函大、电大、夜大及短训班培训费</t>
  </si>
  <si>
    <t xml:space="preserve">    考试考务费</t>
  </si>
  <si>
    <t xml:space="preserve">    中央广播电视大学中专学费</t>
  </si>
  <si>
    <t xml:space="preserve">  科技行政事业性收费收入</t>
  </si>
  <si>
    <t xml:space="preserve">  体育行政事业性收费收入</t>
  </si>
  <si>
    <t xml:space="preserve">  发展与改革(物价)行政事业性收费收入</t>
  </si>
  <si>
    <t xml:space="preserve">  统计行政事业性收费收入</t>
  </si>
  <si>
    <t xml:space="preserve">  国土资源行政事业性收费收入</t>
  </si>
  <si>
    <t xml:space="preserve">  建设行政事业性收费收入</t>
  </si>
  <si>
    <t xml:space="preserve">  知识产权行政事业性收费收入</t>
  </si>
  <si>
    <t xml:space="preserve">  环保行政事业性收费收入</t>
  </si>
  <si>
    <t xml:space="preserve">  旅游行政事业性收费收入</t>
  </si>
  <si>
    <t xml:space="preserve">  海洋行政事业性收费收入</t>
  </si>
  <si>
    <t xml:space="preserve">  测绘行政事业性收费收入</t>
  </si>
  <si>
    <t xml:space="preserve">  铁路行政事业性收费收入</t>
  </si>
  <si>
    <t xml:space="preserve">  交通运输行政事业性收费收入</t>
  </si>
  <si>
    <t xml:space="preserve">  工业和信息产业行政事业性收费收入</t>
  </si>
  <si>
    <t xml:space="preserve">  农业行政事业性收费收入</t>
  </si>
  <si>
    <t xml:space="preserve">  林业行政事业性收费收入</t>
  </si>
  <si>
    <t xml:space="preserve">  水利行政事业性收费收入</t>
  </si>
  <si>
    <t xml:space="preserve">  卫生行政事业性收费收入</t>
  </si>
  <si>
    <t xml:space="preserve">  民政行政事业性收费收入</t>
  </si>
  <si>
    <t xml:space="preserve">  人力资源和社会保障行政事业性收费收入</t>
  </si>
  <si>
    <t xml:space="preserve">  证监会行政事业性收费收入</t>
  </si>
  <si>
    <t xml:space="preserve">  银监会行政事业性收费收入</t>
  </si>
  <si>
    <t xml:space="preserve">  保监会行政事业性收费收入</t>
  </si>
  <si>
    <t xml:space="preserve">  电力市场监管行政事业性收费收入</t>
  </si>
  <si>
    <t xml:space="preserve">  仲裁委行政事业性收费收入</t>
  </si>
  <si>
    <t xml:space="preserve">  编办行政事业性收费收入</t>
  </si>
  <si>
    <t xml:space="preserve">  党校行政事业性收费收入</t>
  </si>
  <si>
    <t xml:space="preserve">    函授学院办学收费</t>
  </si>
  <si>
    <t xml:space="preserve">    委托培养在职研究生学费</t>
  </si>
  <si>
    <t xml:space="preserve">    短期培训进修费</t>
  </si>
  <si>
    <t xml:space="preserve">    教材费</t>
  </si>
  <si>
    <t xml:space="preserve">  监察行政事业性收费收入</t>
  </si>
  <si>
    <t xml:space="preserve">  外文局行政事业性收费收入</t>
  </si>
  <si>
    <t xml:space="preserve">  南水北调办行政事业性收费收入</t>
  </si>
  <si>
    <t xml:space="preserve">  国资委行政事业性收费收入</t>
  </si>
  <si>
    <t xml:space="preserve">  其他行政事业性收费收入</t>
  </si>
  <si>
    <t>其他收入(款)</t>
  </si>
  <si>
    <t xml:space="preserve">  彩票发行机构和彩票销售机构的业务费用</t>
  </si>
  <si>
    <t xml:space="preserve">    福利彩票发行机构的业务费用</t>
  </si>
  <si>
    <t xml:space="preserve">    体育彩票发行机构的业务费用</t>
  </si>
  <si>
    <t xml:space="preserve">    福利彩票销售机构的业务费用</t>
  </si>
  <si>
    <t xml:space="preserve">    体育彩票销售机构的业务费用</t>
  </si>
  <si>
    <t xml:space="preserve">  其他收入(项)</t>
  </si>
  <si>
    <t>财政专户管理资金支出</t>
  </si>
  <si>
    <t xml:space="preserve">  彩票发行销售机构业务费安排的支出</t>
  </si>
  <si>
    <t xml:space="preserve">    福利彩票发行机构的业务费支出</t>
  </si>
  <si>
    <t xml:space="preserve">    体育彩票发行机构的业务费支出</t>
  </si>
  <si>
    <t xml:space="preserve">    福利彩票销售机构的业务费支出</t>
  </si>
  <si>
    <t xml:space="preserve">    体育彩票销售机构的业务费支出</t>
  </si>
  <si>
    <t xml:space="preserve">    其他彩票发行销售机构业务费安排的支出</t>
  </si>
  <si>
    <t>项目</t>
  </si>
  <si>
    <t>财政专户管理资金上级补助收入</t>
  </si>
  <si>
    <t>财政专户管理资金补助下级支出</t>
  </si>
  <si>
    <t>财政专户管理资金省补助计划单列市收入</t>
  </si>
  <si>
    <t>财政专户管理资金计划单列市上解省支出</t>
  </si>
  <si>
    <t>财政专户管理资金下级上解收入</t>
  </si>
  <si>
    <t>财政专户管理资金上解上级支出</t>
  </si>
  <si>
    <t>财政专户管理资金计划单列市上解省收入</t>
  </si>
  <si>
    <t>财政专户管理资金省补助计划单列市支出</t>
  </si>
  <si>
    <t>财政专户管理资金上年结余</t>
  </si>
  <si>
    <t>按规定冲减上年结余</t>
  </si>
  <si>
    <t xml:space="preserve">  1.调出至一般预算</t>
  </si>
  <si>
    <t xml:space="preserve">  缴入一般预算</t>
  </si>
  <si>
    <t xml:space="preserve">  2.调出至政府性基金</t>
  </si>
  <si>
    <t xml:space="preserve">  缴入政府性基金</t>
  </si>
  <si>
    <t>财政专户管理资金年终结余</t>
  </si>
  <si>
    <t xml:space="preserve">  其中:彩票发行机构和彩票销售机构业务费年终结余</t>
  </si>
  <si>
    <t>第五部分: 政府性收支及资产负债情况</t>
  </si>
  <si>
    <t>会计科目</t>
  </si>
  <si>
    <t>期初数</t>
  </si>
  <si>
    <t>期末数</t>
  </si>
  <si>
    <t>合计</t>
  </si>
  <si>
    <t>其中：本级</t>
  </si>
  <si>
    <t>其中: 本级</t>
  </si>
  <si>
    <t xml:space="preserve">资产             </t>
  </si>
  <si>
    <t xml:space="preserve">  国库存款</t>
  </si>
  <si>
    <t xml:space="preserve">  其他财政存款</t>
  </si>
  <si>
    <t xml:space="preserve">  有价证券</t>
  </si>
  <si>
    <t xml:space="preserve">  在途款</t>
  </si>
  <si>
    <t xml:space="preserve">  暂付款</t>
  </si>
  <si>
    <t xml:space="preserve">    其中: 代付国债转贷资金利息</t>
  </si>
  <si>
    <t xml:space="preserve">          代付地方政府债券还本</t>
  </si>
  <si>
    <t xml:space="preserve">          代付地方政府债券付息</t>
  </si>
  <si>
    <t xml:space="preserve">  与下级往来</t>
  </si>
  <si>
    <t xml:space="preserve">    其中：省与计划单列市往来</t>
  </si>
  <si>
    <t xml:space="preserve">  预拨经费</t>
  </si>
  <si>
    <t xml:space="preserve">  基建拨款</t>
  </si>
  <si>
    <t>负债</t>
  </si>
  <si>
    <t xml:space="preserve">  暂存款</t>
  </si>
  <si>
    <t xml:space="preserve">    其中：国债转贷还本付息资金</t>
  </si>
  <si>
    <t xml:space="preserve">          国库集中支付年终结余</t>
  </si>
  <si>
    <t xml:space="preserve">          代收地方政府债券还本</t>
  </si>
  <si>
    <t xml:space="preserve">          代收地方政府债券付息</t>
  </si>
  <si>
    <t xml:space="preserve">  与上级往来</t>
  </si>
  <si>
    <t xml:space="preserve">    其中：上级拨付国债转贷资金</t>
  </si>
  <si>
    <t xml:space="preserve">          省与计划单列市往来</t>
  </si>
  <si>
    <t>净资产</t>
  </si>
  <si>
    <t xml:space="preserve">  预算结余</t>
  </si>
  <si>
    <t xml:space="preserve">  基金预算结余</t>
  </si>
  <si>
    <t xml:space="preserve">  国有资本经营预算结余</t>
  </si>
  <si>
    <t xml:space="preserve">  专用基金结余</t>
  </si>
  <si>
    <t xml:space="preserve">  预算稳定调节基金</t>
  </si>
  <si>
    <t xml:space="preserve">  预算周转金</t>
  </si>
  <si>
    <t>其中:本级</t>
  </si>
  <si>
    <t xml:space="preserve">  财政专户管理资金结余</t>
  </si>
  <si>
    <t>本年收入</t>
  </si>
  <si>
    <t>本年支出</t>
  </si>
  <si>
    <t>按规定核减基金结余</t>
  </si>
  <si>
    <t>预算数</t>
  </si>
  <si>
    <t>社会保险基金收入</t>
  </si>
  <si>
    <t>社会保险基金支出</t>
  </si>
  <si>
    <t>一、企业职工基本养老保险基金收入</t>
  </si>
  <si>
    <t>一、企业职工基本养老保险基金支出</t>
  </si>
  <si>
    <t>二、失业保险基金收入</t>
  </si>
  <si>
    <t>二、失业保险基金支出</t>
  </si>
  <si>
    <t>三、城镇职工基本医疗保险基金收入</t>
  </si>
  <si>
    <t>三、城镇职工基本医疗保险基金支出</t>
  </si>
  <si>
    <t>四、工伤保险基金收入</t>
  </si>
  <si>
    <t>四、工伤保险基金支出</t>
  </si>
  <si>
    <t>五、生育保险基金收入</t>
  </si>
  <si>
    <t>五、生育保险基金支出</t>
  </si>
  <si>
    <t>六、居民社会养老保险基金收入</t>
  </si>
  <si>
    <t>六、居民社会养老保险基金支出</t>
  </si>
  <si>
    <t>七、居民基本医疗保险基金收入</t>
  </si>
  <si>
    <t>七、居民基本医疗保险基金支出</t>
  </si>
  <si>
    <t>第六部分: 补充资料</t>
  </si>
  <si>
    <t>其中:
地级直属乡镇</t>
  </si>
  <si>
    <t>一、税收收入</t>
  </si>
  <si>
    <t>一、一般公共服务</t>
  </si>
  <si>
    <t xml:space="preserve">    增值税</t>
  </si>
  <si>
    <t>二、外交</t>
  </si>
  <si>
    <t xml:space="preserve">    营业税</t>
  </si>
  <si>
    <t>三、国防</t>
  </si>
  <si>
    <t xml:space="preserve">    企业所得税</t>
  </si>
  <si>
    <t>四、公共安全</t>
  </si>
  <si>
    <t xml:space="preserve">    企业所得税退税</t>
  </si>
  <si>
    <t>五、教育</t>
  </si>
  <si>
    <t xml:space="preserve">    个人所得税</t>
  </si>
  <si>
    <t>六、科学技术</t>
  </si>
  <si>
    <t xml:space="preserve">    资源税</t>
  </si>
  <si>
    <t>七、文化体育与传媒</t>
  </si>
  <si>
    <t xml:space="preserve">    固定资产投资方向调节税</t>
  </si>
  <si>
    <t>八、社会保障和就业</t>
  </si>
  <si>
    <t xml:space="preserve">    城市维护建设税</t>
  </si>
  <si>
    <t>九、医疗卫生</t>
  </si>
  <si>
    <t xml:space="preserve">    房产税</t>
  </si>
  <si>
    <t>十、节能环保</t>
  </si>
  <si>
    <t xml:space="preserve">    印花税</t>
  </si>
  <si>
    <t>十一、城乡社区事务</t>
  </si>
  <si>
    <t xml:space="preserve">    城镇土地使用税</t>
  </si>
  <si>
    <t>十二、农林水事务</t>
  </si>
  <si>
    <t xml:space="preserve">    土地增值税</t>
  </si>
  <si>
    <t>十三、交通运输</t>
  </si>
  <si>
    <t xml:space="preserve">    车船税</t>
  </si>
  <si>
    <t>十四、资源勘探电力信息等事务</t>
  </si>
  <si>
    <t xml:space="preserve">    耕地占用税</t>
  </si>
  <si>
    <t>十五、商业服务业等事务</t>
  </si>
  <si>
    <t xml:space="preserve">    契税</t>
  </si>
  <si>
    <t>十六、金融监管等事务支出</t>
  </si>
  <si>
    <t xml:space="preserve">    烟叶税</t>
  </si>
  <si>
    <t>十七、地震灾后恢复重建支出</t>
  </si>
  <si>
    <t xml:space="preserve">    其他税收收入</t>
  </si>
  <si>
    <t>十八、国土资源气象等事务</t>
  </si>
  <si>
    <t>二、非税收入</t>
  </si>
  <si>
    <t>十九、住房保障支出</t>
  </si>
  <si>
    <t xml:space="preserve">    专项收入</t>
  </si>
  <si>
    <t>二十、粮油物资管理事务</t>
  </si>
  <si>
    <t xml:space="preserve">    行政事业性收费收入</t>
  </si>
  <si>
    <t>二十一、储备事务支出</t>
  </si>
  <si>
    <t xml:space="preserve">    罚没收入</t>
  </si>
  <si>
    <t>二十二、预备费</t>
  </si>
  <si>
    <t xml:space="preserve">    国有资本经营收入</t>
  </si>
  <si>
    <t>二十三、国债还本付息支出</t>
  </si>
  <si>
    <t xml:space="preserve">    国有资源(资产)有偿使用收入</t>
  </si>
  <si>
    <t>二十四、其他支出</t>
  </si>
  <si>
    <t xml:space="preserve">    其他收入</t>
  </si>
  <si>
    <t xml:space="preserve">  其中:地震灾后恢复重建补助收入</t>
  </si>
  <si>
    <t>转贷财政部代理发行地方政府债券收入</t>
  </si>
  <si>
    <t>财政部代理发行地方政府债券还本</t>
  </si>
  <si>
    <t xml:space="preserve">  其中:净结余</t>
  </si>
  <si>
    <t>利润收入</t>
  </si>
  <si>
    <t>股利、股息收入</t>
  </si>
  <si>
    <t>产权转让收入</t>
  </si>
  <si>
    <t>清算收入</t>
  </si>
  <si>
    <t>其他国有资本经营预算收入</t>
  </si>
  <si>
    <t>地震灾后恢复重建补助收入</t>
  </si>
  <si>
    <t>一、行政事业性收费收入(教育收费)</t>
  </si>
  <si>
    <t>二、其他收入</t>
  </si>
  <si>
    <t xml:space="preserve">      其中:彩票发行机构和彩票销售机构的业务费用</t>
  </si>
  <si>
    <t>二十二、国债还本付息支出</t>
  </si>
  <si>
    <t>二十三、其他支出</t>
  </si>
  <si>
    <t xml:space="preserve">上解上级支出 </t>
  </si>
  <si>
    <t xml:space="preserve">  其中：彩票发行机构和彩票销售机构业务费年终结余 </t>
  </si>
  <si>
    <t>单位：个、人</t>
  </si>
  <si>
    <t>数额</t>
  </si>
  <si>
    <t>一、本年乡镇数</t>
  </si>
  <si>
    <t xml:space="preserve">  　　其中:实行“乡财县管”的乡镇数</t>
  </si>
  <si>
    <t>二、乡镇财政机构数</t>
  </si>
  <si>
    <t xml:space="preserve">      其中:财税所数</t>
  </si>
  <si>
    <t>三、已建立乡镇国库的乡镇数</t>
  </si>
  <si>
    <t>四、税务所机构数</t>
  </si>
  <si>
    <t xml:space="preserve">      国家税务所数</t>
  </si>
  <si>
    <t xml:space="preserve">      地方税务所数</t>
  </si>
  <si>
    <t xml:space="preserve">      其中:一乡(镇)一所数</t>
  </si>
  <si>
    <t>五、乡镇财政所总人数</t>
  </si>
  <si>
    <t xml:space="preserve">      1.行政编制实有人数</t>
  </si>
  <si>
    <t xml:space="preserve">      2.事业编制实有人数</t>
  </si>
  <si>
    <t xml:space="preserve">      3.以工代干人数</t>
  </si>
  <si>
    <t xml:space="preserve">      4.集体财务人员人数</t>
  </si>
  <si>
    <t>六、乡镇财政供养人数</t>
  </si>
  <si>
    <t xml:space="preserve">      1.一般预算财政拨款开支人数</t>
  </si>
  <si>
    <t xml:space="preserve">      2.一般预算财政补助开支人数</t>
  </si>
  <si>
    <t xml:space="preserve">          其中:教师</t>
  </si>
  <si>
    <t>七、赤字乡镇个数</t>
  </si>
  <si>
    <t>八、乡镇年末总人口</t>
  </si>
  <si>
    <t xml:space="preserve">      城镇人口</t>
  </si>
  <si>
    <t xml:space="preserve">      乡村人口</t>
  </si>
  <si>
    <t>九、乡镇财政一般预算收入分档</t>
  </si>
  <si>
    <t xml:space="preserve">      100万元(不含)以下的乡镇数</t>
  </si>
  <si>
    <t xml:space="preserve">      100万元(含)-500万元的乡镇数</t>
  </si>
  <si>
    <t xml:space="preserve">      500万元(含)-1000万元的乡镇数</t>
  </si>
  <si>
    <t xml:space="preserve">      1000万元(含)以上的乡镇数</t>
  </si>
  <si>
    <t>十、村民委员会个数</t>
  </si>
  <si>
    <t>年末机
构个数
(个)</t>
  </si>
  <si>
    <t>年末人数</t>
  </si>
  <si>
    <t>其中:</t>
  </si>
  <si>
    <t>年末学_x000D_
生人数</t>
  </si>
  <si>
    <t>在职人员</t>
  </si>
  <si>
    <t>离休人员</t>
  </si>
  <si>
    <t>退休人员</t>
  </si>
  <si>
    <t>其他人员</t>
  </si>
  <si>
    <t>一般预算财政拨款开支人数</t>
  </si>
  <si>
    <t>一般预算财政补助开支人数</t>
  </si>
  <si>
    <t>经费自理人数</t>
  </si>
  <si>
    <t>合     计</t>
  </si>
  <si>
    <t>上划中央税收</t>
  </si>
  <si>
    <t xml:space="preserve">  上划中央国内增值税</t>
  </si>
  <si>
    <t xml:space="preserve">  上划中央国内消费税</t>
  </si>
  <si>
    <t xml:space="preserve">  上划中央企业所得税</t>
  </si>
  <si>
    <t xml:space="preserve">  上划中央个人所得税</t>
  </si>
  <si>
    <t>上划省税收</t>
  </si>
  <si>
    <t>上划地市税收</t>
  </si>
  <si>
    <t>年初地方政府债券</t>
  </si>
  <si>
    <t>本年地方政府债券收入</t>
  </si>
  <si>
    <t>本年地方政府债券转贷收入</t>
  </si>
  <si>
    <t>本年地方政府债券转贷支出</t>
  </si>
  <si>
    <t>本年地方政府债券还本支出</t>
  </si>
  <si>
    <t>年末地方政府债券</t>
  </si>
  <si>
    <t>权责发生制核算的资金期初数</t>
  </si>
  <si>
    <t xml:space="preserve">  其中:一般预算</t>
  </si>
  <si>
    <t>权责发生制核算的资金期末数</t>
  </si>
  <si>
    <t>本年权责发生制核算的资金</t>
  </si>
  <si>
    <t>本年国库集中支付结余</t>
  </si>
  <si>
    <t>一般预算国库集中支付年终结余期初数</t>
  </si>
  <si>
    <t>一般预算国库集中支付年终结余期末数</t>
  </si>
  <si>
    <t>报人大的全辖一般预算支出年初预算数</t>
  </si>
  <si>
    <t>全辖一般预算支出年初预算数</t>
  </si>
  <si>
    <t>人大批准的一般预算支出年初预算(汇总)数</t>
  </si>
  <si>
    <t>地区生产总值</t>
  </si>
  <si>
    <t>总人口(万人)</t>
  </si>
  <si>
    <t>耕地面积(公顷)</t>
  </si>
  <si>
    <t>人均耕地面积(亩)</t>
  </si>
  <si>
    <t>居民人均可支配收入(元)</t>
  </si>
  <si>
    <t>农民人均纯收入(元)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</si>
</sst>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4" formatCode="* _-&quot;￥&quot;#,##0;* \-&quot;￥&quot;#,##0;* _-&quot;￥&quot;&quot;-&quot;;@"/>
    <numFmt numFmtId="65" formatCode="* _-&quot;￥&quot;#,##0.00;* \-&quot;￥&quot;#,##0.00;* _-&quot;￥&quot;&quot;-&quot;??;@"/>
    <numFmt numFmtId="67" formatCode="0.00_ "/>
    <numFmt numFmtId="75" formatCode="* #,##0;* \-#,##0;* &quot;-&quot;;@"/>
    <numFmt numFmtId="77" formatCode="* #,##0.00;* \-#,##0.00;* &quot;-&quot;??;@"/>
  </numFmts>
  <fonts count="26">
    <font>
      <color rgb="FF000000"/>
      <sz val="12"/>
      <name val="宋体"/>
    </font>
    <font>
      <color auto="1"/>
      <sz val="12"/>
      <name val="宋体"/>
    </font>
    <font>
      <color theme="1"/>
      <sz val="11"/>
      <name val="Calibri"/>
      <scheme val="minor"/>
    </font>
    <font>
      <color theme="0"/>
      <sz val="11"/>
      <name val="Calibri"/>
      <scheme val="minor"/>
    </font>
    <font>
      <color rgb="FF9C0006"/>
      <sz val="11"/>
      <name val="Calibri"/>
      <scheme val="minor"/>
    </font>
    <font>
      <b/>
      <color rgb="FFFA7D00"/>
      <sz val="11"/>
      <name val="Calibri"/>
      <scheme val="minor"/>
    </font>
    <font>
      <b/>
      <color theme="0"/>
      <sz val="11"/>
      <name val="Calibri"/>
      <scheme val="minor"/>
    </font>
    <font>
      <color indexed="0"/>
      <sz val="11"/>
      <name val="Calibri"/>
      <family val="2"/>
    </font>
    <font>
      <i/>
      <color rgb="FF7F7F7F"/>
      <sz val="11"/>
      <name val="Calibri"/>
      <scheme val="minor"/>
    </font>
    <font>
      <color rgb="FF006100"/>
      <sz val="11"/>
      <name val="Calibri"/>
      <scheme val="minor"/>
    </font>
    <font>
      <b/>
      <color theme="3"/>
      <sz val="15"/>
      <name val="Calibri"/>
      <scheme val="minor"/>
    </font>
    <font>
      <b/>
      <color theme="3"/>
      <sz val="13"/>
      <name val="Calibri"/>
      <scheme val="minor"/>
    </font>
    <font>
      <b/>
      <color theme="3"/>
      <sz val="11"/>
      <name val="Calibri"/>
      <scheme val="minor"/>
    </font>
    <font>
      <color rgb="FF3F3F76"/>
      <sz val="11"/>
      <name val="Calibri"/>
      <scheme val="minor"/>
    </font>
    <font>
      <color rgb="FFFA7D00"/>
      <sz val="11"/>
      <name val="Calibri"/>
      <scheme val="minor"/>
    </font>
    <font>
      <color rgb="FF9C6500"/>
      <sz val="11"/>
      <name val="Calibri"/>
      <scheme val="minor"/>
    </font>
    <font>
      <b/>
      <color rgb="FF3F3F3F"/>
      <sz val="11"/>
      <name val="Calibri"/>
      <scheme val="minor"/>
    </font>
    <font>
      <b/>
      <color theme="3"/>
      <sz val="18"/>
      <name val="Cambria"/>
      <scheme val="major"/>
    </font>
    <font>
      <b/>
      <color theme="1"/>
      <sz val="11"/>
      <name val="Calibri"/>
      <scheme val="minor"/>
    </font>
    <font>
      <color rgb="FFFF0000"/>
      <sz val="11"/>
      <name val="Calibri"/>
      <scheme val="minor"/>
    </font>
    <font>
      <b/>
      <color auto="1"/>
      <sz val="20"/>
      <name val="宋体"/>
    </font>
    <font>
      <color auto="1"/>
      <sz val="10"/>
      <name val="宋体"/>
    </font>
    <font>
      <color auto="1"/>
      <sz val="11"/>
      <name val="宋体"/>
    </font>
    <font>
      <b/>
      <color auto="1"/>
      <sz val="28"/>
      <name val="宋体"/>
    </font>
    <font>
      <b/>
      <color auto="1"/>
      <sz val="18"/>
      <name val="宋体"/>
    </font>
    <font>
      <b/>
      <color auto="1"/>
      <sz val="10"/>
      <name val="宋体"/>
    </font>
  </fonts>
  <fills count="38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rgb="FF99CCFF"/>
      </patternFill>
    </fill>
    <fill>
      <patternFill patternType="solid">
        <fgColor rgb="FFFFFF99"/>
      </patternFill>
    </fill>
    <fill>
      <patternFill patternType="solid">
        <fgColor rgb="FF33CCCC"/>
      </patternFill>
    </fill>
  </fills>
  <borders count="24"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thick">
        <color theme="4"/>
      </bottom>
    </border>
    <border>
      <left/>
      <right/>
      <top/>
      <bottom style="thick">
        <color theme="4" tint="0.5"/>
      </bottom>
    </border>
    <border>
      <left/>
      <right/>
      <top/>
      <bottom style="medium">
        <color theme="4" tint="0.4"/>
      </bottom>
    </border>
    <border>
      <left/>
      <right/>
      <top/>
      <bottom style="double">
        <color rgb="FFFF8001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  <bottom/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</borders>
  <cellStyleXfs count="47">
    <xf numFmtId="0" fontId="0" fillId="0" borderId="0" applyFont="1"/>
    <xf numFmtId="0" fontId="2" fillId="2" borderId="0" applyFont="1" applyFill="1">
      <alignment vertical="top"/>
    </xf>
    <xf numFmtId="0" fontId="2" fillId="3" borderId="0" applyFont="1" applyFill="1">
      <alignment vertical="top"/>
    </xf>
    <xf numFmtId="0" fontId="2" fillId="4" borderId="0" applyFont="1" applyFill="1">
      <alignment vertical="top"/>
    </xf>
    <xf numFmtId="0" fontId="2" fillId="5" borderId="0" applyFont="1" applyFill="1">
      <alignment vertical="top"/>
    </xf>
    <xf numFmtId="0" fontId="2" fillId="6" borderId="0" applyFont="1" applyFill="1">
      <alignment vertical="top"/>
    </xf>
    <xf numFmtId="0" fontId="2" fillId="7" borderId="0" applyFont="1" applyFill="1">
      <alignment vertical="top"/>
    </xf>
    <xf numFmtId="0" fontId="2" fillId="8" borderId="0" applyFont="1" applyFill="1">
      <alignment vertical="top"/>
    </xf>
    <xf numFmtId="0" fontId="2" fillId="9" borderId="0" applyFont="1" applyFill="1">
      <alignment vertical="top"/>
    </xf>
    <xf numFmtId="0" fontId="2" fillId="10" borderId="0" applyFont="1" applyFill="1">
      <alignment vertical="top"/>
    </xf>
    <xf numFmtId="0" fontId="2" fillId="11" borderId="0" applyFont="1" applyFill="1">
      <alignment vertical="top"/>
    </xf>
    <xf numFmtId="0" fontId="2" fillId="12" borderId="0" applyFont="1" applyFill="1">
      <alignment vertical="top"/>
    </xf>
    <xf numFmtId="0" fontId="2" fillId="13" borderId="0" applyFont="1" applyFill="1">
      <alignment vertical="top"/>
    </xf>
    <xf numFmtId="0" fontId="3" fillId="14" borderId="0" applyFont="1" applyFill="1">
      <alignment vertical="top"/>
    </xf>
    <xf numFmtId="0" fontId="3" fillId="15" borderId="0" applyFont="1" applyFill="1">
      <alignment vertical="top"/>
    </xf>
    <xf numFmtId="0" fontId="3" fillId="16" borderId="0" applyFont="1" applyFill="1">
      <alignment vertical="top"/>
    </xf>
    <xf numFmtId="0" fontId="3" fillId="17" borderId="0" applyFont="1" applyFill="1">
      <alignment vertical="top"/>
    </xf>
    <xf numFmtId="0" fontId="3" fillId="18" borderId="0" applyFont="1" applyFill="1">
      <alignment vertical="top"/>
    </xf>
    <xf numFmtId="0" fontId="3" fillId="19" borderId="0" applyFont="1" applyFill="1">
      <alignment vertical="top"/>
    </xf>
    <xf numFmtId="0" fontId="3" fillId="20" borderId="0" applyFont="1" applyFill="1">
      <alignment vertical="top"/>
    </xf>
    <xf numFmtId="0" fontId="3" fillId="21" borderId="0" applyFont="1" applyFill="1">
      <alignment vertical="top"/>
    </xf>
    <xf numFmtId="0" fontId="3" fillId="22" borderId="0" applyFont="1" applyFill="1">
      <alignment vertical="top"/>
    </xf>
    <xf numFmtId="0" fontId="3" fillId="23" borderId="0" applyFont="1" applyFill="1">
      <alignment vertical="top"/>
    </xf>
    <xf numFmtId="0" fontId="3" fillId="24" borderId="0" applyFont="1" applyFill="1">
      <alignment vertical="top"/>
    </xf>
    <xf numFmtId="0" fontId="3" fillId="25" borderId="0" applyFont="1" applyFill="1">
      <alignment vertical="top"/>
    </xf>
    <xf numFmtId="0" fontId="4" fillId="26" borderId="0" applyFont="1" applyFill="1">
      <alignment vertical="top"/>
    </xf>
    <xf numFmtId="0" fontId="5" fillId="27" borderId="1" applyFont="1" applyFill="1" applyBorder="1">
      <alignment vertical="top"/>
    </xf>
    <xf numFmtId="0" fontId="6" fillId="28" borderId="2" applyFont="1" applyFill="1" applyBorder="1">
      <alignment vertical="top"/>
    </xf>
    <xf numFmtId="77" fontId="7" fillId="0" borderId="0" applyNumberFormat="1">
      <alignment vertical="top"/>
    </xf>
    <xf numFmtId="75" fontId="7" fillId="0" borderId="0" applyNumberFormat="1">
      <alignment vertical="top"/>
    </xf>
    <xf numFmtId="65" fontId="7" fillId="0" borderId="0" applyNumberFormat="1">
      <alignment vertical="top"/>
    </xf>
    <xf numFmtId="64" fontId="7" fillId="0" borderId="0" applyNumberFormat="1">
      <alignment vertical="top"/>
    </xf>
    <xf numFmtId="0" fontId="8" fillId="0" borderId="0" applyFont="1">
      <alignment vertical="top"/>
    </xf>
    <xf numFmtId="0" fontId="9" fillId="29" borderId="0" applyFont="1" applyFill="1">
      <alignment vertical="top"/>
    </xf>
    <xf numFmtId="0" fontId="10" fillId="0" borderId="3" applyFont="1" applyBorder="1">
      <alignment vertical="top"/>
    </xf>
    <xf numFmtId="0" fontId="11" fillId="0" borderId="4" applyFont="1" applyBorder="1">
      <alignment vertical="top"/>
    </xf>
    <xf numFmtId="0" fontId="12" fillId="0" borderId="5" applyFont="1" applyBorder="1">
      <alignment vertical="top"/>
    </xf>
    <xf numFmtId="0" fontId="12" fillId="0" borderId="0" applyFont="1">
      <alignment vertical="top"/>
    </xf>
    <xf numFmtId="0" fontId="13" fillId="30" borderId="1" applyFont="1" applyFill="1" applyBorder="1">
      <alignment vertical="top"/>
    </xf>
    <xf numFmtId="0" fontId="14" fillId="0" borderId="6" applyFont="1" applyBorder="1">
      <alignment vertical="top"/>
    </xf>
    <xf numFmtId="0" fontId="15" fillId="31" borderId="0" applyFont="1" applyFill="1">
      <alignment vertical="top"/>
    </xf>
    <xf numFmtId="0" fontId="7" fillId="32" borderId="7" applyFill="1" applyBorder="1">
      <alignment vertical="top"/>
    </xf>
    <xf numFmtId="0" fontId="16" fillId="27" borderId="8" applyFont="1" applyFill="1" applyBorder="1">
      <alignment vertical="top"/>
    </xf>
    <xf numFmtId="9" fontId="7" fillId="0" borderId="0" applyNumberFormat="1">
      <alignment vertical="top"/>
    </xf>
    <xf numFmtId="0" fontId="17" fillId="0" borderId="0" applyFont="1">
      <alignment vertical="top"/>
    </xf>
    <xf numFmtId="0" fontId="18" fillId="0" borderId="9" applyFont="1" applyBorder="1">
      <alignment vertical="top"/>
    </xf>
    <xf numFmtId="0" fontId="19" fillId="0" borderId="0" applyFont="1">
      <alignment vertical="top"/>
    </xf>
  </cellStyleXfs>
  <cellXfs count="579">
    <xf numFmtId="0" fontId="1" fillId="0" borderId="0" xfId="0" applyNumberFormat="1" applyFont="1"/>
    <xf numFmtId="0" fontId="0" fillId="0" borderId="0" xfId="0" applyFont="1"/>
    <xf numFmtId="0" fontId="2" fillId="2" borderId="0" xfId="1" applyFont="1" applyFill="1">
      <alignment vertical="top"/>
    </xf>
    <xf numFmtId="0" fontId="2" fillId="3" borderId="0" xfId="2" applyFont="1" applyFill="1">
      <alignment vertical="top"/>
    </xf>
    <xf numFmtId="0" fontId="2" fillId="4" borderId="0" xfId="3" applyFont="1" applyFill="1">
      <alignment vertical="top"/>
    </xf>
    <xf numFmtId="0" fontId="2" fillId="5" borderId="0" xfId="4" applyFont="1" applyFill="1">
      <alignment vertical="top"/>
    </xf>
    <xf numFmtId="0" fontId="2" fillId="6" borderId="0" xfId="5" applyFont="1" applyFill="1">
      <alignment vertical="top"/>
    </xf>
    <xf numFmtId="0" fontId="2" fillId="7" borderId="0" xfId="6" applyFont="1" applyFill="1">
      <alignment vertical="top"/>
    </xf>
    <xf numFmtId="0" fontId="2" fillId="8" borderId="0" xfId="7" applyFont="1" applyFill="1">
      <alignment vertical="top"/>
    </xf>
    <xf numFmtId="0" fontId="2" fillId="9" borderId="0" xfId="8" applyFont="1" applyFill="1">
      <alignment vertical="top"/>
    </xf>
    <xf numFmtId="0" fontId="2" fillId="10" borderId="0" xfId="9" applyFont="1" applyFill="1">
      <alignment vertical="top"/>
    </xf>
    <xf numFmtId="0" fontId="2" fillId="11" borderId="0" xfId="10" applyFont="1" applyFill="1">
      <alignment vertical="top"/>
    </xf>
    <xf numFmtId="0" fontId="2" fillId="12" borderId="0" xfId="11" applyFont="1" applyFill="1">
      <alignment vertical="top"/>
    </xf>
    <xf numFmtId="0" fontId="2" fillId="13" borderId="0" xfId="12" applyFont="1" applyFill="1">
      <alignment vertical="top"/>
    </xf>
    <xf numFmtId="0" fontId="3" fillId="14" borderId="0" xfId="13" applyFont="1" applyFill="1">
      <alignment vertical="top"/>
    </xf>
    <xf numFmtId="0" fontId="3" fillId="15" borderId="0" xfId="14" applyFont="1" applyFill="1">
      <alignment vertical="top"/>
    </xf>
    <xf numFmtId="0" fontId="3" fillId="16" borderId="0" xfId="15" applyFont="1" applyFill="1">
      <alignment vertical="top"/>
    </xf>
    <xf numFmtId="0" fontId="3" fillId="17" borderId="0" xfId="16" applyFont="1" applyFill="1">
      <alignment vertical="top"/>
    </xf>
    <xf numFmtId="0" fontId="3" fillId="18" borderId="0" xfId="17" applyFont="1" applyFill="1">
      <alignment vertical="top"/>
    </xf>
    <xf numFmtId="0" fontId="3" fillId="19" borderId="0" xfId="18" applyFont="1" applyFill="1">
      <alignment vertical="top"/>
    </xf>
    <xf numFmtId="0" fontId="3" fillId="20" borderId="0" xfId="19" applyFont="1" applyFill="1">
      <alignment vertical="top"/>
    </xf>
    <xf numFmtId="0" fontId="3" fillId="21" borderId="0" xfId="20" applyFont="1" applyFill="1">
      <alignment vertical="top"/>
    </xf>
    <xf numFmtId="0" fontId="3" fillId="22" borderId="0" xfId="21" applyFont="1" applyFill="1">
      <alignment vertical="top"/>
    </xf>
    <xf numFmtId="0" fontId="3" fillId="23" borderId="0" xfId="22" applyFont="1" applyFill="1">
      <alignment vertical="top"/>
    </xf>
    <xf numFmtId="0" fontId="3" fillId="24" borderId="0" xfId="23" applyFont="1" applyFill="1">
      <alignment vertical="top"/>
    </xf>
    <xf numFmtId="0" fontId="3" fillId="25" borderId="0" xfId="24" applyFont="1" applyFill="1">
      <alignment vertical="top"/>
    </xf>
    <xf numFmtId="0" fontId="4" fillId="26" borderId="0" xfId="25" applyFont="1" applyFill="1">
      <alignment vertical="top"/>
    </xf>
    <xf numFmtId="0" fontId="5" fillId="27" borderId="1" xfId="26" applyFont="1" applyFill="1" applyBorder="1">
      <alignment vertical="top"/>
    </xf>
    <xf numFmtId="0" fontId="6" fillId="28" borderId="2" xfId="27" applyFont="1" applyFill="1" applyBorder="1">
      <alignment vertical="top"/>
    </xf>
    <xf numFmtId="77" fontId="7" fillId="0" borderId="0" xfId="28" applyNumberFormat="1">
      <alignment vertical="top"/>
    </xf>
    <xf numFmtId="75" fontId="7" fillId="0" borderId="0" xfId="29" applyNumberFormat="1">
      <alignment vertical="top"/>
    </xf>
    <xf numFmtId="65" fontId="7" fillId="0" borderId="0" xfId="30" applyNumberFormat="1">
      <alignment vertical="top"/>
    </xf>
    <xf numFmtId="64" fontId="7" fillId="0" borderId="0" xfId="31" applyNumberFormat="1">
      <alignment vertical="top"/>
    </xf>
    <xf numFmtId="0" fontId="8" fillId="0" borderId="0" xfId="32" applyFont="1">
      <alignment vertical="top"/>
    </xf>
    <xf numFmtId="0" fontId="9" fillId="29" borderId="0" xfId="33" applyFont="1" applyFill="1">
      <alignment vertical="top"/>
    </xf>
    <xf numFmtId="0" fontId="10" fillId="0" borderId="3" xfId="34" applyFont="1" applyBorder="1">
      <alignment vertical="top"/>
    </xf>
    <xf numFmtId="0" fontId="11" fillId="0" borderId="4" xfId="35" applyFont="1" applyBorder="1">
      <alignment vertical="top"/>
    </xf>
    <xf numFmtId="0" fontId="12" fillId="0" borderId="5" xfId="36" applyFont="1" applyBorder="1">
      <alignment vertical="top"/>
    </xf>
    <xf numFmtId="0" fontId="12" fillId="0" borderId="0" xfId="37" applyFont="1">
      <alignment vertical="top"/>
    </xf>
    <xf numFmtId="0" fontId="13" fillId="30" borderId="1" xfId="38" applyFont="1" applyFill="1" applyBorder="1">
      <alignment vertical="top"/>
    </xf>
    <xf numFmtId="0" fontId="14" fillId="0" borderId="6" xfId="39" applyFont="1" applyBorder="1">
      <alignment vertical="top"/>
    </xf>
    <xf numFmtId="0" fontId="15" fillId="31" borderId="0" xfId="40" applyFont="1" applyFill="1">
      <alignment vertical="top"/>
    </xf>
    <xf numFmtId="0" fontId="7" fillId="32" borderId="7" xfId="41" applyFill="1" applyBorder="1">
      <alignment vertical="top"/>
    </xf>
    <xf numFmtId="0" fontId="16" fillId="27" borderId="8" xfId="42" applyFont="1" applyFill="1" applyBorder="1">
      <alignment vertical="top"/>
    </xf>
    <xf numFmtId="9" fontId="7" fillId="0" borderId="0" xfId="43" applyNumberFormat="1">
      <alignment vertical="top"/>
    </xf>
    <xf numFmtId="0" fontId="17" fillId="0" borderId="0" xfId="44" applyFont="1">
      <alignment vertical="top"/>
    </xf>
    <xf numFmtId="0" fontId="18" fillId="0" borderId="9" xfId="45" applyFont="1" applyBorder="1">
      <alignment vertical="top"/>
    </xf>
    <xf numFmtId="0" fontId="19" fillId="0" borderId="0" xfId="46" applyFont="1">
      <alignment vertical="top"/>
    </xf>
    <xf numFmtId="0" fontId="1" fillId="0" borderId="0" xfId="0" applyNumberFormat="1" applyFont="1"/>
    <xf numFmtId="0" fontId="20" fillId="0" borderId="0" xfId="0" applyNumberFormat="1" applyFont="1">
      <alignment horizontal="center" vertical="center"/>
    </xf>
    <xf numFmtId="0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1" fillId="33" borderId="0" xfId="0" applyNumberFormat="1" applyFont="1" applyFill="1">
      <alignment vertical="center"/>
    </xf>
    <xf numFmtId="0" fontId="1" fillId="33" borderId="0" xfId="0" applyNumberFormat="1" applyFont="1" applyFill="1">
      <alignment horizontal="right" vertical="center"/>
    </xf>
    <xf numFmtId="0" fontId="21" fillId="34" borderId="10" xfId="0" applyNumberFormat="1" applyFont="1" applyFill="1" applyBorder="1">
      <alignment vertical="center"/>
    </xf>
    <xf numFmtId="0" fontId="21" fillId="34" borderId="10" xfId="0" applyNumberFormat="1" applyFont="1" applyFill="1" applyBorder="1">
      <alignment horizontal="center" vertical="center"/>
    </xf>
    <xf numFmtId="0" fontId="1" fillId="33" borderId="0" xfId="0" applyNumberFormat="1" applyFont="1" applyFill="1">
      <alignment horizontal="center" vertical="center"/>
    </xf>
    <xf numFmtId="0" fontId="22" fillId="0" borderId="0" xfId="0" applyNumberFormat="1" applyFont="1">
      <alignment vertical="center"/>
    </xf>
    <xf numFmtId="0" fontId="1" fillId="34" borderId="0" xfId="0" applyNumberFormat="1" applyFont="1" applyFill="1"/>
    <xf numFmtId="0" fontId="1" fillId="0" borderId="0" xfId="0" applyNumberFormat="1" applyFont="1"/>
    <xf numFmtId="3" fontId="21" fillId="35" borderId="0" xfId="0" applyNumberFormat="1" applyFont="1" applyFill="1">
      <alignment horizontal="right" vertical="center"/>
    </xf>
    <xf numFmtId="3" fontId="21" fillId="36" borderId="10" xfId="0" applyNumberFormat="1" applyFont="1" applyFill="1" applyBorder="1">
      <alignment horizontal="right" vertical="center"/>
    </xf>
    <xf numFmtId="3" fontId="21" fillId="35" borderId="10" xfId="0" applyNumberFormat="1" applyFont="1" applyFill="1" applyBorder="1">
      <alignment horizontal="right" vertical="center"/>
    </xf>
    <xf numFmtId="0" fontId="1" fillId="0" borderId="0" xfId="0" applyNumberFormat="1" applyFont="1">
      <alignment horizontal="left" vertical="center"/>
    </xf>
    <xf numFmtId="0" fontId="23" fillId="0" borderId="0" xfId="0" applyNumberFormat="1" applyFont="1">
      <alignment horizontal="center" vertical="center"/>
    </xf>
    <xf numFmtId="0" fontId="20" fillId="0" borderId="0" xfId="0" applyNumberFormat="1" applyFont="1">
      <alignment horizontal="center" vertical="center"/>
    </xf>
    <xf numFmtId="0" fontId="22" fillId="0" borderId="10" xfId="0" applyNumberFormat="1" applyFont="1" applyBorder="1">
      <alignment horizontal="center" vertical="center"/>
    </xf>
    <xf numFmtId="0" fontId="23" fillId="0" borderId="0" xfId="0" applyNumberFormat="1" applyFont="1">
      <alignment horizontal="center" vertical="center"/>
    </xf>
    <xf numFmtId="0" fontId="24" fillId="33" borderId="0" xfId="0" applyNumberFormat="1" applyFont="1" applyFill="1">
      <alignment horizontal="center" vertical="center"/>
    </xf>
    <xf numFmtId="0" fontId="21" fillId="0" borderId="0" xfId="0" applyNumberFormat="1" applyFont="1">
      <alignment horizontal="right" vertical="center"/>
    </xf>
    <xf numFmtId="0" fontId="24" fillId="0" borderId="0" xfId="0" applyNumberFormat="1" applyFont="1">
      <alignment horizontal="center" vertical="center"/>
    </xf>
    <xf numFmtId="0" fontId="25" fillId="34" borderId="10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horizontal="center" vertical="center" wrapText="1"/>
    </xf>
    <xf numFmtId="0" fontId="22" fillId="33" borderId="10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horizontal="center" vertical="center"/>
    </xf>
    <xf numFmtId="0" fontId="21" fillId="34" borderId="10" xfId="0" applyNumberFormat="1" applyFont="1" applyFill="1" applyBorder="1">
      <alignment horizontal="left" vertical="center"/>
    </xf>
    <xf numFmtId="0" fontId="1" fillId="0" borderId="10" xfId="0" applyNumberFormat="1" applyFont="1" applyBorder="1">
      <alignment vertical="center"/>
    </xf>
    <xf numFmtId="0" fontId="22" fillId="0" borderId="10" xfId="0" applyNumberFormat="1" applyFont="1" applyBorder="1">
      <alignment vertical="center"/>
    </xf>
    <xf numFmtId="0" fontId="21" fillId="0" borderId="10" xfId="0" applyNumberFormat="1" applyFont="1" applyBorder="1">
      <alignment vertical="center"/>
    </xf>
    <xf numFmtId="0" fontId="1" fillId="0" borderId="0" xfId="0" applyNumberFormat="1" applyFont="1">
      <alignment horizontal="right" vertical="center"/>
    </xf>
    <xf numFmtId="0" fontId="21" fillId="0" borderId="10" xfId="0" applyNumberFormat="1" applyFont="1" applyBorder="1">
      <alignment horizontal="center" vertical="center"/>
    </xf>
    <xf numFmtId="3" fontId="21" fillId="36" borderId="11" xfId="0" applyNumberFormat="1" applyFont="1" applyFill="1" applyBorder="1">
      <alignment horizontal="right" vertical="center"/>
    </xf>
    <xf numFmtId="0" fontId="25" fillId="34" borderId="12" xfId="0" applyNumberFormat="1" applyFont="1" applyFill="1" applyBorder="1">
      <alignment horizontal="center" vertical="center"/>
    </xf>
    <xf numFmtId="3" fontId="21" fillId="36" borderId="13" xfId="0" applyNumberFormat="1" applyFont="1" applyFill="1" applyBorder="1">
      <alignment horizontal="right" vertical="center"/>
    </xf>
    <xf numFmtId="0" fontId="25" fillId="34" borderId="14" xfId="0" applyNumberFormat="1" applyFont="1" applyFill="1" applyBorder="1">
      <alignment horizontal="center" vertical="center"/>
    </xf>
    <xf numFmtId="3" fontId="21" fillId="34" borderId="13" xfId="0" applyNumberFormat="1" applyFont="1" applyFill="1" applyBorder="1">
      <alignment horizontal="right" vertical="center"/>
    </xf>
    <xf numFmtId="0" fontId="21" fillId="34" borderId="10" xfId="0" applyNumberFormat="1" applyFont="1" applyFill="1" applyBorder="1">
      <alignment horizontal="left" vertical="top"/>
    </xf>
    <xf numFmtId="0" fontId="25" fillId="34" borderId="12" xfId="0" applyNumberFormat="1" applyFont="1" applyFill="1" applyBorder="1">
      <alignment horizontal="left" vertical="center"/>
    </xf>
    <xf numFmtId="0" fontId="21" fillId="34" borderId="12" xfId="0" applyNumberFormat="1" applyFont="1" applyFill="1" applyBorder="1">
      <alignment vertical="center"/>
    </xf>
    <xf numFmtId="0" fontId="21" fillId="34" borderId="12" xfId="0" applyNumberFormat="1" applyFont="1" applyFill="1" applyBorder="1">
      <alignment horizontal="left" vertical="center"/>
    </xf>
    <xf numFmtId="0" fontId="25" fillId="34" borderId="15" xfId="0" applyNumberFormat="1" applyFont="1" applyFill="1" applyBorder="1">
      <alignment horizontal="center" vertical="center"/>
    </xf>
    <xf numFmtId="0" fontId="25" fillId="34" borderId="12" xfId="0" applyNumberFormat="1" applyFont="1" applyFill="1" applyBorder="1">
      <alignment vertical="center"/>
    </xf>
    <xf numFmtId="3" fontId="21" fillId="34" borderId="13" xfId="0" applyNumberFormat="1" applyFont="1" applyFill="1" applyBorder="1">
      <alignment horizontal="left" vertical="center"/>
    </xf>
    <xf numFmtId="0" fontId="1" fillId="34" borderId="13" xfId="0" applyNumberFormat="1" applyFont="1" applyFill="1" applyBorder="1"/>
    <xf numFmtId="0" fontId="21" fillId="34" borderId="13" xfId="0" applyNumberFormat="1" applyFont="1" applyFill="1" applyBorder="1">
      <alignment horizontal="left" vertical="center"/>
    </xf>
    <xf numFmtId="0" fontId="21" fillId="34" borderId="12" xfId="0" applyNumberFormat="1" applyFont="1" applyFill="1" applyBorder="1">
      <alignment horizontal="center" vertical="center"/>
    </xf>
    <xf numFmtId="0" fontId="21" fillId="34" borderId="13" xfId="0" applyNumberFormat="1" applyFont="1" applyFill="1" applyBorder="1">
      <alignment horizontal="center" vertical="center"/>
    </xf>
    <xf numFmtId="3" fontId="25" fillId="34" borderId="16" xfId="0" applyNumberFormat="1" applyFont="1" applyFill="1" applyBorder="1">
      <alignment horizontal="left" vertical="center"/>
    </xf>
    <xf numFmtId="3" fontId="21" fillId="34" borderId="17" xfId="0" applyNumberFormat="1" applyFont="1" applyFill="1" applyBorder="1">
      <alignment horizontal="right" vertical="center"/>
    </xf>
    <xf numFmtId="0" fontId="25" fillId="34" borderId="16" xfId="0" applyNumberFormat="1" applyFont="1" applyFill="1" applyBorder="1">
      <alignment horizontal="left" vertical="center"/>
    </xf>
    <xf numFmtId="3" fontId="21" fillId="34" borderId="16" xfId="0" applyNumberFormat="1" applyFont="1" applyFill="1" applyBorder="1">
      <alignment horizontal="left" vertical="center"/>
    </xf>
    <xf numFmtId="3" fontId="21" fillId="34" borderId="18" xfId="0" applyNumberFormat="1" applyFont="1" applyFill="1" applyBorder="1">
      <alignment horizontal="left" vertical="center"/>
    </xf>
    <xf numFmtId="3" fontId="21" fillId="34" borderId="19" xfId="0" applyNumberFormat="1" applyFont="1" applyFill="1" applyBorder="1">
      <alignment horizontal="left" vertical="center"/>
    </xf>
    <xf numFmtId="3" fontId="1" fillId="34" borderId="20" xfId="0" applyNumberFormat="1" applyFont="1" applyFill="1" applyBorder="1">
      <alignment horizontal="right" vertical="center"/>
    </xf>
    <xf numFmtId="0" fontId="25" fillId="34" borderId="15" xfId="0" applyNumberFormat="1" applyFont="1" applyFill="1" applyBorder="1">
      <alignment horizontal="center" vertical="center"/>
    </xf>
    <xf numFmtId="0" fontId="25" fillId="34" borderId="15" xfId="0" applyNumberFormat="1" applyFont="1" applyFill="1" applyBorder="1">
      <alignment horizontal="center" vertical="center" wrapText="1"/>
    </xf>
    <xf numFmtId="3" fontId="21" fillId="35" borderId="13" xfId="0" applyNumberFormat="1" applyFont="1" applyFill="1" applyBorder="1">
      <alignment horizontal="right" vertical="center"/>
    </xf>
    <xf numFmtId="0" fontId="21" fillId="34" borderId="15" xfId="0" applyNumberFormat="1" applyFont="1" applyFill="1" applyBorder="1">
      <alignment horizontal="left" vertical="center"/>
    </xf>
    <xf numFmtId="0" fontId="21" fillId="34" borderId="21" xfId="0" applyNumberFormat="1" applyFont="1" applyFill="1" applyBorder="1">
      <alignment horizontal="left" vertical="center"/>
    </xf>
    <xf numFmtId="0" fontId="21" fillId="34" borderId="11" xfId="0" applyNumberFormat="1" applyFont="1" applyFill="1" applyBorder="1">
      <alignment horizontal="left" vertical="center"/>
    </xf>
    <xf numFmtId="0" fontId="25" fillId="34" borderId="22" xfId="0" applyNumberFormat="1" applyFont="1" applyFill="1" applyBorder="1">
      <alignment horizontal="left" vertical="center"/>
    </xf>
    <xf numFmtId="0" fontId="1" fillId="0" borderId="0" xfId="0" applyNumberFormat="1" applyFont="1"/>
    <xf numFmtId="3" fontId="21" fillId="36" borderId="12" xfId="0" applyNumberFormat="1" applyFont="1" applyFill="1" applyBorder="1">
      <alignment horizontal="right" vertical="center"/>
    </xf>
    <xf numFmtId="0" fontId="1" fillId="0" borderId="15" xfId="0" applyNumberFormat="1" applyFont="1" applyBorder="1">
      <alignment vertical="center"/>
    </xf>
    <xf numFmtId="0" fontId="1" fillId="0" borderId="23" xfId="0" applyNumberFormat="1" applyFont="1" applyBorder="1">
      <alignment vertical="center"/>
    </xf>
    <xf numFmtId="3" fontId="21" fillId="36" borderId="15" xfId="0" applyNumberFormat="1" applyFont="1" applyFill="1" applyBorder="1">
      <alignment horizontal="right" vertical="center"/>
    </xf>
    <xf numFmtId="0" fontId="21" fillId="33" borderId="0" xfId="0" applyNumberFormat="1" applyFont="1" applyFill="1">
      <alignment horizontal="right" vertical="center"/>
    </xf>
    <xf numFmtId="3" fontId="21" fillId="36" borderId="10" xfId="0" applyNumberFormat="1" applyFont="1" applyFill="1" applyBorder="1">
      <alignment horizontal="right" vertical="center" wrapText="1"/>
    </xf>
    <xf numFmtId="0" fontId="21" fillId="34" borderId="12" xfId="0" applyNumberFormat="1" applyFont="1" applyFill="1" applyBorder="1">
      <alignment horizontal="left" vertical="center" wrapText="1"/>
    </xf>
    <xf numFmtId="3" fontId="21" fillId="34" borderId="10" xfId="0" applyNumberFormat="1" applyFont="1" applyFill="1" applyBorder="1">
      <alignment horizontal="right" vertical="center"/>
    </xf>
    <xf numFmtId="0" fontId="25" fillId="34" borderId="12" xfId="0" applyNumberFormat="1" applyFont="1" applyFill="1" applyBorder="1">
      <alignment horizontal="left" vertical="center" wrapText="1"/>
    </xf>
    <xf numFmtId="3" fontId="21" fillId="35" borderId="10" xfId="0" applyNumberFormat="1" applyFont="1" applyFill="1" applyBorder="1">
      <alignment horizontal="right" vertical="center" wrapText="1"/>
    </xf>
    <xf numFmtId="0" fontId="1" fillId="37" borderId="0" xfId="0" applyNumberFormat="1" applyFont="1" applyFill="1"/>
    <xf numFmtId="3" fontId="1" fillId="37" borderId="0" xfId="0" applyNumberFormat="1" applyFont="1" applyFill="1"/>
    <xf numFmtId="0" fontId="21" fillId="0" borderId="19" xfId="0" applyNumberFormat="1" applyFont="1" applyBorder="1">
      <alignment horizontal="right" vertical="center"/>
    </xf>
    <xf numFmtId="0" fontId="25" fillId="34" borderId="11" xfId="0" applyNumberFormat="1" applyFont="1" applyFill="1" applyBorder="1">
      <alignment horizontal="center" vertical="center"/>
    </xf>
    <xf numFmtId="0" fontId="25" fillId="34" borderId="22" xfId="0" applyNumberFormat="1" applyFont="1" applyFill="1" applyBorder="1">
      <alignment horizontal="center" vertical="center" wrapText="1"/>
    </xf>
    <xf numFmtId="1" fontId="21" fillId="34" borderId="10" xfId="0" applyNumberFormat="1" applyFont="1" applyFill="1" applyBorder="1">
      <alignment horizontal="left" vertical="center"/>
    </xf>
    <xf numFmtId="3" fontId="21" fillId="34" borderId="10" xfId="0" applyNumberFormat="1" applyFont="1" applyFill="1" applyBorder="1">
      <alignment horizontal="left" vertical="center"/>
    </xf>
    <xf numFmtId="0" fontId="1" fillId="34" borderId="10" xfId="0" applyNumberFormat="1" applyFont="1" applyFill="1" applyBorder="1"/>
    <xf numFmtId="0" fontId="21" fillId="34" borderId="21" xfId="0" applyNumberFormat="1" applyFont="1" applyFill="1" applyBorder="1">
      <alignment vertical="center"/>
    </xf>
    <xf numFmtId="0" fontId="21" fillId="34" borderId="22" xfId="0" applyNumberFormat="1" applyFont="1" applyFill="1" applyBorder="1">
      <alignment vertical="center"/>
    </xf>
    <xf numFmtId="0" fontId="25" fillId="34" borderId="10" xfId="0" applyNumberFormat="1" applyFont="1" applyFill="1" applyBorder="1">
      <alignment horizontal="center" vertical="center" wrapText="1"/>
    </xf>
    <xf numFmtId="3" fontId="25" fillId="34" borderId="10" xfId="0" applyNumberFormat="1" applyFont="1" applyFill="1" applyBorder="1">
      <alignment horizontal="center" vertical="center"/>
    </xf>
    <xf numFmtId="3" fontId="21" fillId="35" borderId="15" xfId="0" applyNumberFormat="1" applyFont="1" applyFill="1" applyBorder="1">
      <alignment horizontal="right" vertical="center"/>
    </xf>
    <xf numFmtId="3" fontId="21" fillId="35" borderId="11" xfId="0" applyNumberFormat="1" applyFont="1" applyFill="1" applyBorder="1">
      <alignment horizontal="right" vertical="center"/>
    </xf>
    <xf numFmtId="3" fontId="1" fillId="34" borderId="10" xfId="0" applyNumberFormat="1" applyFont="1" applyFill="1" applyBorder="1">
      <alignment horizontal="right"/>
    </xf>
    <xf numFmtId="0" fontId="25" fillId="34" borderId="10" xfId="0" applyNumberFormat="1" applyFont="1" applyFill="1" applyBorder="1">
      <alignment vertical="center"/>
    </xf>
    <xf numFmtId="0" fontId="25" fillId="34" borderId="10" xfId="0" applyNumberFormat="1" applyFont="1" applyFill="1" applyBorder="1">
      <alignment horizontal="left" vertical="center"/>
    </xf>
    <xf numFmtId="3" fontId="25" fillId="34" borderId="10" xfId="0" applyNumberFormat="1" applyFont="1" applyFill="1" applyBorder="1">
      <alignment horizontal="left" vertical="center"/>
    </xf>
    <xf numFmtId="0" fontId="25" fillId="34" borderId="11" xfId="0" applyNumberFormat="1" applyFont="1" applyFill="1" applyBorder="1">
      <alignment horizontal="center" vertical="center" wrapText="1"/>
    </xf>
    <xf numFmtId="0" fontId="25" fillId="34" borderId="17" xfId="0" applyNumberFormat="1" applyFont="1" applyFill="1" applyBorder="1">
      <alignment horizontal="center" vertical="center" wrapText="1"/>
    </xf>
    <xf numFmtId="0" fontId="25" fillId="34" borderId="21" xfId="0" applyNumberFormat="1" applyFont="1" applyFill="1" applyBorder="1">
      <alignment horizontal="center" vertical="center" wrapText="1"/>
    </xf>
    <xf numFmtId="0" fontId="25" fillId="34" borderId="14" xfId="0" applyNumberFormat="1" applyFont="1" applyFill="1" applyBorder="1">
      <alignment horizontal="center" vertical="center" wrapText="1"/>
    </xf>
    <xf numFmtId="0" fontId="21" fillId="34" borderId="10" xfId="0" applyNumberFormat="1" applyFont="1" applyFill="1" applyBorder="1">
      <alignment horizontal="left" vertical="center" wrapText="1"/>
    </xf>
    <xf numFmtId="0" fontId="22" fillId="34" borderId="10" xfId="0" applyNumberFormat="1" applyFont="1" applyFill="1" applyBorder="1">
      <alignment horizontal="center" vertical="center"/>
    </xf>
    <xf numFmtId="0" fontId="22" fillId="0" borderId="10" xfId="0" applyNumberFormat="1" applyFont="1" applyBorder="1">
      <alignment horizontal="center" vertical="center"/>
    </xf>
    <xf numFmtId="0" fontId="25" fillId="34" borderId="10" xfId="0" applyNumberFormat="1" applyFont="1" applyFill="1" applyBorder="1">
      <alignment horizontal="left" vertical="center" wrapText="1"/>
    </xf>
    <xf numFmtId="0" fontId="1" fillId="34" borderId="10" xfId="0" applyNumberFormat="1" applyFont="1" applyFill="1" applyBorder="1">
      <alignment horizontal="left"/>
    </xf>
    <xf numFmtId="0" fontId="1" fillId="34" borderId="10" xfId="0" applyNumberFormat="1" applyFont="1" applyFill="1" applyBorder="1">
      <alignment horizontal="right"/>
    </xf>
    <xf numFmtId="3" fontId="25" fillId="34" borderId="10" xfId="0" applyNumberFormat="1" applyFont="1" applyFill="1" applyBorder="1">
      <alignment horizontal="right" vertical="center" wrapText="1"/>
    </xf>
    <xf numFmtId="3" fontId="21" fillId="34" borderId="12" xfId="0" applyNumberFormat="1" applyFont="1" applyFill="1" applyBorder="1">
      <alignment horizontal="left" vertical="center"/>
    </xf>
    <xf numFmtId="0" fontId="21" fillId="34" borderId="22" xfId="0" applyNumberFormat="1" applyFont="1" applyFill="1" applyBorder="1">
      <alignment horizontal="left" vertical="center"/>
    </xf>
    <xf numFmtId="3" fontId="25" fillId="34" borderId="12" xfId="0" applyNumberFormat="1" applyFont="1" applyFill="1" applyBorder="1">
      <alignment horizontal="left" vertical="center"/>
    </xf>
    <xf numFmtId="0" fontId="25" fillId="34" borderId="21" xfId="0" applyNumberFormat="1" applyFont="1" applyFill="1" applyBorder="1">
      <alignment horizontal="left" vertical="center"/>
    </xf>
    <xf numFmtId="3" fontId="21" fillId="36" borderId="14" xfId="0" applyNumberFormat="1" applyFont="1" applyFill="1" applyBorder="1">
      <alignment horizontal="right" vertical="center"/>
    </xf>
    <xf numFmtId="0" fontId="1" fillId="34" borderId="15" xfId="0" applyNumberFormat="1" applyFont="1" applyFill="1" applyBorder="1">
      <alignment horizontal="right"/>
    </xf>
    <xf numFmtId="0" fontId="1" fillId="34" borderId="10" xfId="0" applyNumberFormat="1" applyFont="1" applyFill="1" applyBorder="1">
      <alignment horizontal="left" vertical="center"/>
    </xf>
    <xf numFmtId="0" fontId="1" fillId="34" borderId="10" xfId="0" applyNumberFormat="1" applyFont="1" applyFill="1" applyBorder="1">
      <alignment horizontal="right" vertical="center"/>
    </xf>
    <xf numFmtId="3" fontId="21" fillId="34" borderId="11" xfId="0" applyNumberFormat="1" applyFont="1" applyFill="1" applyBorder="1">
      <alignment horizontal="right" vertical="center"/>
    </xf>
    <xf numFmtId="1" fontId="21" fillId="34" borderId="15" xfId="0" applyNumberFormat="1" applyFont="1" applyFill="1" applyBorder="1">
      <alignment horizontal="left" vertical="center"/>
    </xf>
    <xf numFmtId="3" fontId="21" fillId="34" borderId="12" xfId="0" applyNumberFormat="1" applyFont="1" applyFill="1" applyBorder="1">
      <alignment horizontal="right" vertical="center"/>
    </xf>
    <xf numFmtId="1" fontId="21" fillId="34" borderId="11" xfId="0" applyNumberFormat="1" applyFont="1" applyFill="1" applyBorder="1">
      <alignment horizontal="left" vertical="center"/>
    </xf>
    <xf numFmtId="0" fontId="25" fillId="34" borderId="15" xfId="0" applyNumberFormat="1" applyFont="1" applyFill="1" applyBorder="1">
      <alignment horizontal="left" vertical="center"/>
    </xf>
    <xf numFmtId="3" fontId="21" fillId="36" borderId="15" xfId="0" applyNumberFormat="1" applyFont="1" applyFill="1" applyBorder="1">
      <alignment horizontal="right" vertical="center" wrapText="1"/>
    </xf>
    <xf numFmtId="3" fontId="21" fillId="34" borderId="15" xfId="0" applyNumberFormat="1" applyFont="1" applyFill="1" applyBorder="1">
      <alignment horizontal="right" vertical="center"/>
    </xf>
    <xf numFmtId="0" fontId="21" fillId="34" borderId="16" xfId="0" applyNumberFormat="1" applyFont="1" applyFill="1" applyBorder="1">
      <alignment horizontal="left" vertical="center"/>
    </xf>
    <xf numFmtId="0" fontId="21" fillId="34" borderId="16" xfId="0" applyNumberFormat="1" applyFont="1" applyFill="1" applyBorder="1">
      <alignment vertical="center"/>
    </xf>
    <xf numFmtId="0" fontId="21" fillId="34" borderId="16" xfId="0" applyNumberFormat="1" applyFont="1" applyFill="1" applyBorder="1">
      <alignment horizontal="center" vertical="center"/>
    </xf>
    <xf numFmtId="0" fontId="25" fillId="34" borderId="15" xfId="0" applyNumberFormat="1" applyFont="1" applyFill="1" applyBorder="1">
      <alignment horizontal="center" vertical="center" wrapText="1"/>
    </xf>
    <xf numFmtId="3" fontId="21" fillId="36" borderId="21" xfId="0" applyNumberFormat="1" applyFont="1" applyFill="1" applyBorder="1">
      <alignment horizontal="right" vertical="center"/>
    </xf>
    <xf numFmtId="3" fontId="21" fillId="36" borderId="17" xfId="0" applyNumberFormat="1" applyFont="1" applyFill="1" applyBorder="1">
      <alignment horizontal="right" vertical="center"/>
    </xf>
    <xf numFmtId="3" fontId="21" fillId="34" borderId="15" xfId="0" applyNumberFormat="1" applyFont="1" applyFill="1" applyBorder="1">
      <alignment horizontal="left" vertical="center"/>
    </xf>
    <xf numFmtId="3" fontId="21" fillId="36" borderId="23" xfId="0" applyNumberFormat="1" applyFont="1" applyFill="1" applyBorder="1">
      <alignment horizontal="right" vertical="center"/>
    </xf>
    <xf numFmtId="3" fontId="25" fillId="34" borderId="13" xfId="0" applyNumberFormat="1" applyFont="1" applyFill="1" applyBorder="1">
      <alignment horizontal="left" vertical="center"/>
    </xf>
    <xf numFmtId="3" fontId="21" fillId="34" borderId="11" xfId="0" applyNumberFormat="1" applyFont="1" applyFill="1" applyBorder="1">
      <alignment horizontal="left" vertical="center"/>
    </xf>
    <xf numFmtId="3" fontId="25" fillId="34" borderId="10" xfId="0" applyNumberFormat="1" applyFont="1" applyFill="1" applyBorder="1">
      <alignment vertical="center"/>
    </xf>
    <xf numFmtId="3" fontId="21" fillId="34" borderId="10" xfId="0" applyNumberFormat="1" applyFont="1" applyFill="1" applyBorder="1">
      <alignment vertical="center"/>
    </xf>
    <xf numFmtId="3" fontId="21" fillId="34" borderId="13" xfId="0" applyNumberFormat="1" applyFont="1" applyFill="1" applyBorder="1">
      <alignment vertical="center"/>
    </xf>
    <xf numFmtId="3" fontId="21" fillId="34" borderId="16" xfId="0" applyNumberFormat="1" applyFont="1" applyFill="1" applyBorder="1">
      <alignment vertical="center"/>
    </xf>
    <xf numFmtId="3" fontId="25" fillId="34" borderId="12" xfId="0" applyNumberFormat="1" applyFont="1" applyFill="1" applyBorder="1">
      <alignment vertical="center"/>
    </xf>
    <xf numFmtId="3" fontId="21" fillId="34" borderId="12" xfId="0" applyNumberFormat="1" applyFont="1" applyFill="1" applyBorder="1">
      <alignment vertical="center"/>
    </xf>
    <xf numFmtId="0" fontId="1" fillId="34" borderId="12" xfId="0" applyNumberFormat="1" applyFont="1" applyFill="1" applyBorder="1"/>
    <xf numFmtId="3" fontId="1" fillId="34" borderId="13" xfId="0" applyNumberFormat="1" applyFont="1" applyFill="1" applyBorder="1"/>
    <xf numFmtId="3" fontId="1" fillId="34" borderId="10" xfId="0" applyNumberFormat="1" applyFont="1" applyFill="1" applyBorder="1"/>
    <xf numFmtId="0" fontId="1" fillId="34" borderId="15" xfId="0" applyNumberFormat="1" applyFont="1" applyFill="1" applyBorder="1"/>
    <xf numFmtId="0" fontId="1" fillId="34" borderId="21" xfId="0" applyNumberFormat="1" applyFont="1" applyFill="1" applyBorder="1"/>
    <xf numFmtId="3" fontId="1" fillId="34" borderId="23" xfId="0" applyNumberFormat="1" applyFont="1" applyFill="1" applyBorder="1">
      <alignment vertical="center"/>
    </xf>
    <xf numFmtId="3" fontId="1" fillId="34" borderId="15" xfId="0" applyNumberFormat="1" applyFont="1" applyFill="1" applyBorder="1"/>
    <xf numFmtId="0" fontId="1" fillId="34" borderId="10" xfId="0" applyNumberFormat="1" applyFont="1" applyFill="1" applyBorder="1">
      <alignment vertical="center"/>
    </xf>
    <xf numFmtId="0" fontId="1" fillId="34" borderId="15" xfId="0" applyNumberFormat="1" applyFont="1" applyFill="1" applyBorder="1">
      <alignment vertical="center"/>
    </xf>
    <xf numFmtId="3" fontId="21" fillId="34" borderId="14" xfId="0" applyNumberFormat="1" applyFont="1" applyFill="1" applyBorder="1">
      <alignment horizontal="left" vertical="center"/>
    </xf>
    <xf numFmtId="3" fontId="21" fillId="34" borderId="15" xfId="0" applyNumberFormat="1" applyFont="1" applyFill="1" applyBorder="1">
      <alignment vertical="center"/>
    </xf>
    <xf numFmtId="0" fontId="1" fillId="36" borderId="0" xfId="0" applyNumberFormat="1" applyFont="1" applyFill="1"/>
    <xf numFmtId="0" fontId="21" fillId="34" borderId="16" xfId="0" applyNumberFormat="1" applyFont="1" applyFill="1" applyBorder="1">
      <alignment vertical="center" wrapText="1"/>
    </xf>
    <xf numFmtId="0" fontId="21" fillId="34" borderId="12" xfId="0" applyNumberFormat="1" applyFont="1" applyFill="1" applyBorder="1">
      <alignment vertical="center" wrapText="1"/>
    </xf>
    <xf numFmtId="0" fontId="25" fillId="34" borderId="16" xfId="0" applyNumberFormat="1" applyFont="1" applyFill="1" applyBorder="1">
      <alignment horizontal="center" vertical="center"/>
    </xf>
    <xf numFmtId="0" fontId="21" fillId="34" borderId="15" xfId="0" applyNumberFormat="1" applyFont="1" applyFill="1" applyBorder="1">
      <alignment vertical="center"/>
    </xf>
    <xf numFmtId="0" fontId="21" fillId="33" borderId="19" xfId="0" applyNumberFormat="1" applyFont="1" applyFill="1" applyBorder="1">
      <alignment horizontal="right" vertical="center"/>
    </xf>
    <xf numFmtId="0" fontId="25" fillId="34" borderId="11" xfId="0" applyNumberFormat="1" applyFont="1" applyFill="1" applyBorder="1">
      <alignment horizontal="center" vertical="center"/>
    </xf>
    <xf numFmtId="0" fontId="25" fillId="34" borderId="11" xfId="0" applyNumberFormat="1" applyFont="1" applyFill="1" applyBorder="1">
      <alignment horizontal="center" vertical="center" wrapText="1"/>
    </xf>
    <xf numFmtId="3" fontId="1" fillId="34" borderId="10" xfId="0" applyNumberFormat="1" applyFont="1" applyFill="1" applyBorder="1">
      <alignment horizontal="right" vertical="center"/>
    </xf>
    <xf numFmtId="3" fontId="1" fillId="34" borderId="11" xfId="0" applyNumberFormat="1" applyFont="1" applyFill="1" applyBorder="1">
      <alignment horizontal="right" vertical="center"/>
    </xf>
    <xf numFmtId="0" fontId="25" fillId="34" borderId="12" xfId="0" applyNumberFormat="1" applyFont="1" applyFill="1" applyBorder="1">
      <alignment horizontal="center" vertical="center" wrapText="1"/>
    </xf>
    <xf numFmtId="0" fontId="25" fillId="34" borderId="16" xfId="0" applyNumberFormat="1" applyFont="1" applyFill="1" applyBorder="1">
      <alignment horizontal="left" vertical="center" wrapText="1"/>
    </xf>
    <xf numFmtId="0" fontId="25" fillId="34" borderId="12" xfId="0" applyNumberFormat="1" applyFont="1" applyFill="1" applyBorder="1">
      <alignment vertical="center" wrapText="1"/>
    </xf>
    <xf numFmtId="0" fontId="21" fillId="34" borderId="16" xfId="0" applyNumberFormat="1" applyFont="1" applyFill="1" applyBorder="1">
      <alignment horizontal="left" vertical="center" wrapText="1"/>
    </xf>
    <xf numFmtId="0" fontId="21" fillId="34" borderId="12" xfId="0" applyNumberFormat="1" applyFont="1" applyFill="1" applyBorder="1">
      <alignment vertical="center" wrapText="1"/>
    </xf>
    <xf numFmtId="3" fontId="21" fillId="34" borderId="21" xfId="0" applyNumberFormat="1" applyFont="1" applyFill="1" applyBorder="1">
      <alignment horizontal="left" vertical="center"/>
    </xf>
    <xf numFmtId="3" fontId="21" fillId="34" borderId="16" xfId="0" applyNumberFormat="1" applyFont="1" applyFill="1" applyBorder="1">
      <alignment horizontal="left" vertical="center" wrapText="1"/>
    </xf>
    <xf numFmtId="67" fontId="21" fillId="34" borderId="16" xfId="0" applyNumberFormat="1" applyFont="1" applyFill="1" applyBorder="1">
      <alignment horizontal="left" vertical="center" wrapText="1"/>
    </xf>
    <xf numFmtId="0" fontId="25" fillId="34" borderId="16" xfId="0" applyNumberFormat="1" applyFont="1" applyFill="1" applyBorder="1">
      <alignment vertical="center"/>
    </xf>
    <xf numFmtId="3" fontId="1" fillId="0" borderId="0" xfId="0" applyNumberFormat="1" applyFont="1"/>
    <xf numFmtId="0" fontId="1" fillId="0" borderId="0" xfId="0" applyNumberFormat="1" applyFont="1"/>
    <xf numFmtId="0" fontId="25" fillId="34" borderId="23" xfId="0" applyNumberFormat="1" applyFont="1" applyFill="1" applyBorder="1">
      <alignment horizontal="center" vertical="center"/>
    </xf>
    <xf numFmtId="0" fontId="25" fillId="34" borderId="23" xfId="0" applyNumberFormat="1" applyFont="1" applyFill="1" applyBorder="1">
      <alignment horizontal="center" vertical="center" wrapText="1"/>
    </xf>
    <xf numFmtId="3" fontId="25" fillId="34" borderId="19" xfId="0" applyNumberFormat="1" applyFont="1" applyFill="1" applyBorder="1">
      <alignment horizontal="left" vertical="center"/>
    </xf>
    <xf numFmtId="0" fontId="1" fillId="0" borderId="0" xfId="0" applyNumberFormat="1" applyFont="1">
      <alignment vertical="center"/>
    </xf>
    <xf numFmtId="0" fontId="25" fillId="34" borderId="14" xfId="0" applyNumberFormat="1" applyFont="1" applyFill="1" applyBorder="1">
      <alignment horizontal="center" vertical="center" wrapText="1"/>
    </xf>
    <xf numFmtId="0" fontId="25" fillId="34" borderId="20" xfId="0" applyNumberFormat="1" applyFont="1" applyFill="1" applyBorder="1">
      <alignment horizontal="center" vertical="center" wrapText="1"/>
    </xf>
    <xf numFmtId="0" fontId="21" fillId="34" borderId="12" xfId="0" applyNumberFormat="1" applyFont="1" applyFill="1" applyBorder="1"/>
    <xf numFmtId="0" fontId="21" fillId="34" borderId="18" xfId="0" applyNumberFormat="1" applyFont="1" applyFill="1" applyBorder="1">
      <alignment vertical="center"/>
    </xf>
    <xf numFmtId="3" fontId="1" fillId="34" borderId="12" xfId="0" applyNumberFormat="1" applyFont="1" applyFill="1" applyBorder="1"/>
    <xf numFmtId="0" fontId="25" fillId="34" borderId="21" xfId="0" applyNumberFormat="1" applyFont="1" applyFill="1" applyBorder="1">
      <alignment horizontal="center" vertical="center" wrapText="1"/>
    </xf>
    <xf numFmtId="1" fontId="21" fillId="36" borderId="10" xfId="0" applyNumberFormat="1" applyFont="1" applyFill="1" applyBorder="1">
      <alignment horizontal="right" vertical="center"/>
    </xf>
    <xf numFmtId="1" fontId="21" fillId="34" borderId="23" xfId="0" applyNumberFormat="1" applyFont="1" applyFill="1" applyBorder="1">
      <alignment horizontal="right" vertical="center"/>
    </xf>
    <xf numFmtId="1" fontId="21" fillId="36" borderId="11" xfId="0" applyNumberFormat="1" applyFont="1" applyFill="1" applyBorder="1">
      <alignment horizontal="right" vertical="center"/>
    </xf>
    <xf numFmtId="1" fontId="21" fillId="36" borderId="15" xfId="0" applyNumberFormat="1" applyFont="1" applyFill="1" applyBorder="1">
      <alignment horizontal="right" vertical="center"/>
    </xf>
    <xf numFmtId="1" fontId="21" fillId="36" borderId="12" xfId="0" applyNumberFormat="1" applyFont="1" applyFill="1" applyBorder="1">
      <alignment horizontal="right" vertical="center"/>
    </xf>
    <xf numFmtId="1" fontId="21" fillId="36" borderId="13" xfId="0" applyNumberFormat="1" applyFont="1" applyFill="1" applyBorder="1">
      <alignment horizontal="right" vertical="center"/>
    </xf>
    <xf numFmtId="9" fontId="21" fillId="34" borderId="12" xfId="0" applyNumberFormat="1" applyFont="1" applyFill="1" applyBorder="1">
      <alignment horizontal="left" vertical="center"/>
    </xf>
    <xf numFmtId="4" fontId="21" fillId="36" borderId="10" xfId="0" applyNumberFormat="1" applyFont="1" applyFill="1" applyBorder="1">
      <alignment horizontal="right" vertical="center"/>
    </xf>
    <xf numFmtId="0" fontId="25" fillId="34" borderId="21" xfId="0" applyNumberFormat="1" applyFont="1" applyFill="1" applyBorder="1">
      <alignment vertical="center"/>
    </xf>
    <xf numFmtId="0" fontId="21" fillId="34" borderId="10" xfId="0" applyNumberFormat="1" applyFont="1" applyFill="1" applyBorder="1">
      <alignment vertical="center"/>
    </xf>
    <xf numFmtId="3" fontId="21" fillId="34" borderId="10" xfId="0" applyNumberFormat="1" applyFont="1" applyFill="1" applyBorder="1">
      <alignment horizontal="right" vertical="center"/>
    </xf>
    <xf numFmtId="1" fontId="21" fillId="34" borderId="10" xfId="0" applyNumberFormat="1" applyFont="1" applyFill="1" applyBorder="1">
      <alignment horizontal="left" vertical="center"/>
    </xf>
    <xf numFmtId="0" fontId="21" fillId="34" borderId="10" xfId="0" applyNumberFormat="1" applyFont="1" applyFill="1" applyBorder="1">
      <alignment horizontal="left" vertical="center"/>
    </xf>
    <xf numFmtId="0" fontId="25" fillId="34" borderId="12" xfId="0" applyNumberFormat="1" applyFont="1" applyFill="1" applyBorder="1">
      <alignment vertical="center"/>
    </xf>
    <xf numFmtId="0" fontId="21" fillId="34" borderId="12" xfId="0" applyNumberFormat="1" applyFont="1" applyFill="1" applyBorder="1">
      <alignment horizontal="left" vertical="center"/>
    </xf>
    <xf numFmtId="0" fontId="25" fillId="34" borderId="10" xfId="0" applyNumberFormat="1" applyFont="1" applyFill="1" applyBorder="1">
      <alignment horizontal="left" vertical="center"/>
    </xf>
    <xf numFmtId="0" fontId="21" fillId="34" borderId="12" xfId="0" applyNumberFormat="1" applyFont="1" applyFill="1" applyBorder="1">
      <alignment vertical="center"/>
    </xf>
    <xf numFmtId="3" fontId="21" fillId="34" borderId="10" xfId="0" applyNumberFormat="1" applyFont="1" applyFill="1" applyBorder="1">
      <alignment horizontal="right" vertical="center"/>
    </xf>
    <xf numFmtId="0" fontId="25" fillId="34" borderId="12" xfId="0" applyNumberFormat="1" applyFont="1" applyFill="1" applyBorder="1">
      <alignment vertical="center"/>
    </xf>
    <xf numFmtId="0" fontId="21" fillId="34" borderId="12" xfId="0" applyNumberFormat="1" applyFont="1" applyFill="1" applyBorder="1">
      <alignment horizontal="left" vertical="center"/>
    </xf>
    <xf numFmtId="0" fontId="25" fillId="34" borderId="16" xfId="0" applyNumberFormat="1" applyFont="1" applyFill="1" applyBorder="1">
      <alignment vertical="center"/>
    </xf>
    <xf numFmtId="0" fontId="21" fillId="34" borderId="23" xfId="0" applyNumberFormat="1" applyFont="1" applyFill="1" applyBorder="1">
      <alignment horizontal="left" vertical="center"/>
    </xf>
    <xf numFmtId="0" fontId="21" fillId="34" borderId="19" xfId="0" applyNumberFormat="1" applyFont="1" applyFill="1" applyBorder="1">
      <alignment horizontal="left" vertical="center"/>
    </xf>
    <xf numFmtId="3" fontId="21" fillId="34" borderId="10" xfId="0" applyNumberFormat="1" applyFont="1" applyFill="1" applyBorder="1">
      <alignment horizontal="left" vertical="center"/>
    </xf>
    <xf numFmtId="3" fontId="21" fillId="34" borderId="10" xfId="0" applyNumberFormat="1" applyFont="1" applyFill="1" applyBorder="1">
      <alignment horizontal="right" vertical="center"/>
    </xf>
    <xf numFmtId="3" fontId="21" fillId="34" borderId="13" xfId="0" applyNumberFormat="1" applyFont="1" applyFill="1" applyBorder="1">
      <alignment horizontal="right" vertical="center"/>
    </xf>
    <xf numFmtId="0" fontId="21" fillId="34" borderId="12" xfId="0" applyNumberFormat="1" applyFont="1" applyFill="1" applyBorder="1">
      <alignment horizontal="left" vertical="center"/>
    </xf>
    <xf numFmtId="3" fontId="21" fillId="34" borderId="10" xfId="0" applyNumberFormat="1" applyFont="1" applyFill="1" applyBorder="1">
      <alignment horizontal="right" vertical="center"/>
    </xf>
    <xf numFmtId="0" fontId="22" fillId="0" borderId="15" xfId="0" applyNumberFormat="1" applyFont="1" applyBorder="1">
      <alignment horizontal="center" vertical="center"/>
    </xf>
    <xf numFmtId="0" fontId="21" fillId="34" borderId="13" xfId="0" applyNumberFormat="1" applyFont="1" applyFill="1" applyBorder="1">
      <alignment vertical="center"/>
    </xf>
    <xf numFmtId="0" fontId="1" fillId="0" borderId="11" xfId="0" applyNumberFormat="1" applyFont="1" applyBorder="1">
      <alignment horizontal="center" vertical="center"/>
    </xf>
    <xf numFmtId="4" fontId="22" fillId="35" borderId="19" xfId="0" applyNumberFormat="1" applyFont="1" applyFill="1" applyBorder="1">
      <alignment horizontal="left" vertical="center"/>
    </xf>
    <xf numFmtId="4" fontId="22" fillId="35" borderId="18" xfId="0" applyNumberFormat="1" applyFont="1" applyFill="1" applyBorder="1">
      <alignment horizontal="left" vertical="center"/>
    </xf>
    <xf numFmtId="4" fontId="22" fillId="35" borderId="16" xfId="0" applyNumberFormat="1" applyFont="1" applyFill="1" applyBorder="1">
      <alignment horizontal="left" vertical="center"/>
    </xf>
    <xf numFmtId="4" fontId="22" fillId="35" borderId="0" xfId="0" applyNumberFormat="1" applyFont="1" applyFill="1">
      <alignment horizontal="left" vertical="center"/>
    </xf>
    <xf numFmtId="0" fontId="22" fillId="35" borderId="16" xfId="0" applyNumberFormat="1" applyFont="1" applyFill="1" applyBorder="1">
      <alignment horizontal="left" vertical="center"/>
    </xf>
    <xf numFmtId="4" fontId="21" fillId="35" borderId="10" xfId="0" applyNumberFormat="1" applyFont="1" applyFill="1" applyBorder="1">
      <alignment horizontal="right" vertical="center"/>
    </xf>
    <xf numFmtId="3" fontId="21" fillId="35" borderId="14" xfId="0" applyNumberFormat="1" applyFont="1" applyFill="1" applyBorder="1">
      <alignment horizontal="right" vertical="center"/>
    </xf>
    <xf numFmtId="3" fontId="21" fillId="35" borderId="17" xfId="0" applyNumberFormat="1" applyFont="1" applyFill="1" applyBorder="1">
      <alignment horizontal="right" vertical="center"/>
    </xf>
    <xf numFmtId="3" fontId="21" fillId="35" borderId="23" xfId="0" applyNumberFormat="1" applyFont="1" applyFill="1" applyBorder="1">
      <alignment horizontal="right" vertical="center"/>
    </xf>
    <xf numFmtId="3" fontId="21" fillId="35" borderId="22" xfId="0" applyNumberFormat="1" applyFont="1" applyFill="1" applyBorder="1">
      <alignment horizontal="right" vertical="center"/>
    </xf>
    <xf numFmtId="3" fontId="21" fillId="35" borderId="12" xfId="0" applyNumberFormat="1" applyFont="1" applyFill="1" applyBorder="1">
      <alignment horizontal="right" vertical="center"/>
    </xf>
    <xf numFmtId="3" fontId="21" fillId="35" borderId="21" xfId="0" applyNumberFormat="1" applyFont="1" applyFill="1" applyBorder="1">
      <alignment horizontal="right" vertical="center"/>
    </xf>
    <xf numFmtId="0" fontId="21" fillId="36" borderId="10" xfId="0" applyNumberFormat="1" applyFont="1" applyFill="1" applyBorder="1">
      <alignment horizontal="right"/>
    </xf>
    <xf numFmtId="0" fontId="21" fillId="36" borderId="10" xfId="0" applyNumberFormat="1" applyFont="1" applyFill="1" applyBorder="1">
      <alignment horizontal="right" vertical="center"/>
    </xf>
    <xf numFmtId="3" fontId="21" fillId="35" borderId="13" xfId="0" applyNumberFormat="1" applyFont="1" applyFill="1" applyBorder="1">
      <alignment horizontal="right" vertical="center" wrapText="1"/>
    </xf>
    <xf numFmtId="3" fontId="21" fillId="35" borderId="11" xfId="0" applyNumberFormat="1" applyFont="1" applyFill="1" applyBorder="1">
      <alignment horizontal="right" vertical="center" wrapText="1"/>
    </xf>
    <xf numFmtId="1" fontId="21" fillId="35" borderId="10" xfId="0" applyNumberFormat="1" applyFont="1" applyFill="1" applyBorder="1">
      <alignment horizontal="right" vertical="center"/>
    </xf>
    <xf numFmtId="1" fontId="21" fillId="35" borderId="11" xfId="0" applyNumberFormat="1" applyFont="1" applyFill="1" applyBorder="1">
      <alignment horizontal="right" vertical="center"/>
    </xf>
    <xf numFmtId="1" fontId="21" fillId="35" borderId="15" xfId="0" applyNumberFormat="1" applyFont="1" applyFill="1" applyBorder="1">
      <alignment horizontal="right" vertical="center"/>
    </xf>
    <xf numFmtId="1" fontId="21" fillId="35" borderId="12" xfId="0" applyNumberFormat="1" applyFont="1" applyFill="1" applyBorder="1">
      <alignment horizontal="right" vertical="center"/>
    </xf>
    <xf numFmtId="1" fontId="21" fillId="35" borderId="13" xfId="0" applyNumberFormat="1" applyFont="1" applyFill="1" applyBorder="1">
      <alignment horizontal="right" vertical="center"/>
    </xf>
    <xf numFmtId="0" fontId="21" fillId="36" borderId="15" xfId="0" applyNumberFormat="1" applyFont="1" applyFill="1" applyBorder="1">
      <alignment horizontal="right" vertical="center"/>
    </xf>
    <xf numFmtId="0" fontId="25" fillId="34" borderId="18" xfId="0" applyNumberFormat="1" applyFont="1" applyFill="1" applyBorder="1">
      <alignment horizontal="left" vertical="center"/>
    </xf>
    <xf numFmtId="0" fontId="25" fillId="34" borderId="19" xfId="0" applyNumberFormat="1" applyFont="1" applyFill="1" applyBorder="1">
      <alignment vertical="center"/>
    </xf>
    <xf numFmtId="3" fontId="21" fillId="36" borderId="0" xfId="0" applyNumberFormat="1" applyFont="1" applyFill="1">
      <alignment horizontal="right" vertical="center"/>
    </xf>
    <xf numFmtId="1" fontId="21" fillId="34" borderId="13" xfId="0" applyNumberFormat="1" applyFont="1" applyFill="1" applyBorder="1">
      <alignment horizontal="left" vertical="center"/>
    </xf>
    <xf numFmtId="0" fontId="25" fillId="34" borderId="11" xfId="0" applyNumberFormat="1" applyFont="1" applyFill="1" applyBorder="1">
      <alignment horizontal="left" vertical="center"/>
    </xf>
    <xf numFmtId="0" fontId="21" fillId="34" borderId="10" xfId="0" applyNumberFormat="1" applyFont="1" applyFill="1" applyBorder="1">
      <alignment horizontal="left" vertical="center"/>
    </xf>
    <xf numFmtId="0" fontId="21" fillId="34" borderId="12" xfId="0" applyNumberFormat="1" applyFont="1" applyFill="1" applyBorder="1">
      <alignment horizontal="left" vertical="center"/>
    </xf>
    <xf numFmtId="3" fontId="21" fillId="0" borderId="15" xfId="0" applyNumberFormat="1" applyFont="1" applyBorder="1">
      <alignment horizontal="center" vertical="center"/>
    </xf>
    <xf numFmtId="0" fontId="22" fillId="0" borderId="13" xfId="0" applyNumberFormat="1" applyFont="1" applyBorder="1">
      <alignment horizontal="center" vertical="center"/>
    </xf>
    <xf numFmtId="1" fontId="21" fillId="36" borderId="17" xfId="0" applyNumberFormat="1" applyFont="1" applyFill="1" applyBorder="1">
      <alignment horizontal="right" vertical="center"/>
    </xf>
    <xf numFmtId="1" fontId="21" fillId="35" borderId="21" xfId="0" applyNumberFormat="1" applyFont="1" applyFill="1" applyBorder="1">
      <alignment horizontal="right" vertical="center"/>
    </xf>
    <xf numFmtId="0" fontId="1" fillId="34" borderId="0" xfId="0" applyNumberFormat="1" applyFont="1" applyFill="1">
      <alignment vertical="center"/>
    </xf>
    <xf numFmtId="3" fontId="1" fillId="35" borderId="0" xfId="0" applyNumberFormat="1" applyFont="1" applyFill="1">
      <alignment vertical="center"/>
    </xf>
    <xf numFmtId="0" fontId="1" fillId="0" borderId="10" xfId="0" applyNumberFormat="1" applyFont="1" applyBorder="1"/>
    <xf numFmtId="0" fontId="1" fillId="34" borderId="12" xfId="0" applyNumberFormat="1" applyFont="1" applyFill="1" applyBorder="1">
      <alignment vertical="center"/>
    </xf>
    <xf numFmtId="4" fontId="1" fillId="35" borderId="15" xfId="0" applyNumberFormat="1" applyFont="1" applyFill="1" applyBorder="1">
      <alignment horizontal="right" vertical="center"/>
    </xf>
    <xf numFmtId="3" fontId="1" fillId="35" borderId="10" xfId="0" applyNumberFormat="1" applyFont="1" applyFill="1" applyBorder="1">
      <alignment horizontal="right" vertical="center"/>
    </xf>
    <xf numFmtId="3" fontId="1" fillId="35" borderId="11" xfId="0" applyNumberFormat="1" applyFont="1" applyFill="1" applyBorder="1">
      <alignment horizontal="right" vertical="center"/>
    </xf>
    <xf numFmtId="3" fontId="1" fillId="35" borderId="10" xfId="0" applyNumberFormat="1" applyFont="1" applyFill="1" applyBorder="1">
      <alignment horizontal="right"/>
    </xf>
    <xf numFmtId="3" fontId="22" fillId="0" borderId="16" xfId="0" applyNumberFormat="1" applyFont="1" applyBorder="1">
      <alignment horizontal="left" vertical="center"/>
    </xf>
    <xf numFmtId="3" fontId="21" fillId="0" borderId="10" xfId="0" applyNumberFormat="1" applyFont="1" applyBorder="1">
      <alignment horizontal="center" vertical="center"/>
    </xf>
    <xf numFmtId="3" fontId="21" fillId="0" borderId="11" xfId="0" applyNumberFormat="1" applyFont="1" applyBorder="1">
      <alignment horizontal="center" vertical="center"/>
    </xf>
    <xf numFmtId="3" fontId="21" fillId="0" borderId="12" xfId="0" applyNumberFormat="1" applyFont="1" applyBorder="1">
      <alignment horizontal="center" vertical="center"/>
    </xf>
    <xf numFmtId="3" fontId="21" fillId="0" borderId="10" xfId="0" applyNumberFormat="1" applyFont="1" applyBorder="1">
      <alignment horizontal="right" vertical="center"/>
    </xf>
    <xf numFmtId="3" fontId="21" fillId="0" borderId="15" xfId="0" applyNumberFormat="1" applyFont="1" applyBorder="1">
      <alignment horizontal="right" vertical="center"/>
    </xf>
    <xf numFmtId="3" fontId="21" fillId="0" borderId="11" xfId="0" applyNumberFormat="1" applyFont="1" applyBorder="1">
      <alignment horizontal="right" vertical="center"/>
    </xf>
    <xf numFmtId="3" fontId="21" fillId="0" borderId="23" xfId="0" applyNumberFormat="1" applyFont="1" applyBorder="1">
      <alignment horizontal="right" vertical="center"/>
    </xf>
    <xf numFmtId="3" fontId="21" fillId="0" borderId="13" xfId="0" applyNumberFormat="1" applyFont="1" applyBorder="1">
      <alignment horizontal="right" vertical="center"/>
    </xf>
    <xf numFmtId="3" fontId="21" fillId="0" borderId="22" xfId="0" applyNumberFormat="1" applyFont="1" applyBorder="1">
      <alignment horizontal="right" vertical="center"/>
    </xf>
    <xf numFmtId="3" fontId="21" fillId="0" borderId="12" xfId="0" applyNumberFormat="1" applyFont="1" applyBorder="1">
      <alignment horizontal="right" vertical="center"/>
    </xf>
    <xf numFmtId="3" fontId="21" fillId="0" borderId="10" xfId="0" applyNumberFormat="1" applyFont="1" applyBorder="1">
      <alignment horizontal="right" vertical="center" wrapText="1"/>
    </xf>
    <xf numFmtId="3" fontId="21" fillId="0" borderId="17" xfId="0" applyNumberFormat="1" applyFont="1" applyBorder="1">
      <alignment horizontal="right" vertical="center"/>
    </xf>
    <xf numFmtId="3" fontId="21" fillId="0" borderId="21" xfId="0" applyNumberFormat="1" applyFont="1" applyBorder="1">
      <alignment horizontal="right" vertical="center"/>
    </xf>
    <xf numFmtId="1" fontId="21" fillId="0" borderId="10" xfId="0" applyNumberFormat="1" applyFont="1" applyBorder="1">
      <alignment horizontal="right" vertical="center"/>
    </xf>
    <xf numFmtId="1" fontId="21" fillId="0" borderId="11" xfId="0" applyNumberFormat="1" applyFont="1" applyBorder="1">
      <alignment horizontal="right" vertical="center"/>
    </xf>
    <xf numFmtId="1" fontId="21" fillId="0" borderId="15" xfId="0" applyNumberFormat="1" applyFont="1" applyBorder="1">
      <alignment horizontal="right" vertical="center"/>
    </xf>
    <xf numFmtId="3" fontId="22" fillId="0" borderId="16" xfId="0" applyNumberFormat="1" applyFont="1" applyBorder="1">
      <alignment horizontal="left" vertical="center"/>
    </xf>
    <xf numFmtId="3" fontId="21" fillId="0" borderId="10" xfId="0" applyNumberFormat="1" applyFont="1" applyBorder="1">
      <alignment horizontal="right" vertical="center"/>
    </xf>
    <xf numFmtId="3" fontId="21" fillId="0" borderId="10" xfId="0" applyNumberFormat="1" applyFont="1" applyBorder="1">
      <alignment horizontal="right" vertical="center" wrapText="1"/>
    </xf>
    <xf numFmtId="3" fontId="21" fillId="0" borderId="10" xfId="0" applyNumberFormat="1" applyFont="1" applyBorder="1">
      <alignment horizontal="center" vertical="center"/>
    </xf>
    <xf numFmtId="1" fontId="21" fillId="0" borderId="10" xfId="0" applyNumberFormat="1" applyFont="1" applyBorder="1">
      <alignment horizontal="right" vertical="center"/>
    </xf>
    <xf numFmtId="0" fontId="1" fillId="0" borderId="0" xfId="0" applyFont="1"/>
    <xf numFmtId="0" fontId="20" fillId="0" borderId="0" xfId="0" applyNumberFormat="1" applyFont="1">
      <alignment horizontal="center" vertical="center"/>
    </xf>
    <xf numFmtId="0" fontId="20" fillId="0" borderId="0" xfId="0" applyNumberFormat="1" applyFont="1">
      <alignment horizontal="center" vertical="center"/>
    </xf>
    <xf numFmtId="0" fontId="1" fillId="0" borderId="0" xfId="0" applyNumberFormat="1" applyFont="1">
      <alignment vertical="center"/>
    </xf>
    <xf numFmtId="0" fontId="1" fillId="33" borderId="0" xfId="0" applyNumberFormat="1" applyFont="1" applyFill="1">
      <alignment vertical="center"/>
    </xf>
    <xf numFmtId="0" fontId="1" fillId="33" borderId="0" xfId="0" applyNumberFormat="1" applyFont="1" applyFill="1">
      <alignment horizontal="right" vertical="center"/>
    </xf>
    <xf numFmtId="4" fontId="22" fillId="35" borderId="19" xfId="0" applyNumberFormat="1" applyFont="1" applyFill="1" applyBorder="1">
      <alignment horizontal="left" vertical="center"/>
    </xf>
    <xf numFmtId="4" fontId="22" fillId="35" borderId="18" xfId="0" applyNumberFormat="1" applyFont="1" applyFill="1" applyBorder="1">
      <alignment horizontal="left" vertical="center"/>
    </xf>
    <xf numFmtId="4" fontId="22" fillId="35" borderId="16" xfId="0" applyNumberFormat="1" applyFont="1" applyFill="1" applyBorder="1">
      <alignment horizontal="left" vertical="center"/>
    </xf>
    <xf numFmtId="4" fontId="22" fillId="35" borderId="0" xfId="0" applyNumberFormat="1" applyFont="1" applyFill="1">
      <alignment horizontal="left" vertical="center"/>
    </xf>
    <xf numFmtId="0" fontId="22" fillId="35" borderId="16" xfId="0" applyFont="1" applyFill="1" applyBorder="1">
      <alignment horizontal="left" vertical="center"/>
    </xf>
    <xf numFmtId="0" fontId="22" fillId="35" borderId="0" xfId="0" applyFont="1" applyFill="1">
      <alignment horizontal="left" vertical="center"/>
    </xf>
    <xf numFmtId="0" fontId="22" fillId="35" borderId="16" xfId="0" applyNumberFormat="1" applyFont="1" applyFill="1" applyBorder="1">
      <alignment horizontal="left" vertical="center"/>
    </xf>
    <xf numFmtId="0" fontId="1" fillId="0" borderId="0" xfId="0" applyNumberFormat="1" applyFont="1">
      <alignment horizontal="right" vertical="center"/>
    </xf>
    <xf numFmtId="3" fontId="22" fillId="0" borderId="16" xfId="0" applyNumberFormat="1" applyFont="1" applyBorder="1">
      <alignment horizontal="left" vertical="center"/>
    </xf>
    <xf numFmtId="0" fontId="1" fillId="0" borderId="0" xfId="0" applyNumberFormat="1" applyFont="1">
      <alignment horizontal="left" vertical="center"/>
    </xf>
    <xf numFmtId="0" fontId="1" fillId="0" borderId="0" xfId="0" applyNumberFormat="1" applyFont="1"/>
    <xf numFmtId="0" fontId="1" fillId="0" borderId="0" xfId="0" applyNumberFormat="1" applyFont="1"/>
    <xf numFmtId="0" fontId="22" fillId="0" borderId="0" xfId="0" applyNumberFormat="1" applyFont="1">
      <alignment vertical="center"/>
    </xf>
    <xf numFmtId="0" fontId="22" fillId="34" borderId="10" xfId="0" applyNumberFormat="1" applyFont="1" applyFill="1" applyBorder="1">
      <alignment horizontal="center" vertical="center"/>
    </xf>
    <xf numFmtId="0" fontId="22" fillId="0" borderId="15" xfId="0" applyNumberFormat="1" applyFont="1" applyBorder="1">
      <alignment horizontal="center" vertical="center"/>
    </xf>
    <xf numFmtId="0" fontId="22" fillId="0" borderId="10" xfId="0" applyNumberFormat="1" applyFont="1" applyBorder="1">
      <alignment horizontal="center" vertical="center"/>
    </xf>
    <xf numFmtId="0" fontId="21" fillId="34" borderId="10" xfId="0" applyNumberFormat="1" applyFont="1" applyFill="1" applyBorder="1">
      <alignment horizontal="center" vertical="center"/>
    </xf>
    <xf numFmtId="0" fontId="21" fillId="34" borderId="13" xfId="0" applyNumberFormat="1" applyFont="1" applyFill="1" applyBorder="1">
      <alignment vertical="center"/>
    </xf>
    <xf numFmtId="3" fontId="21" fillId="0" borderId="10" xfId="0" applyNumberFormat="1" applyFont="1" applyBorder="1">
      <alignment horizontal="center" vertical="center"/>
    </xf>
    <xf numFmtId="0" fontId="22" fillId="0" borderId="10" xfId="0" applyNumberFormat="1" applyFont="1" applyBorder="1">
      <alignment vertical="center"/>
    </xf>
    <xf numFmtId="0" fontId="1" fillId="0" borderId="11" xfId="0" applyNumberFormat="1" applyFont="1" applyBorder="1">
      <alignment horizontal="center" vertical="center"/>
    </xf>
    <xf numFmtId="0" fontId="21" fillId="0" borderId="10" xfId="0" applyNumberFormat="1" applyFont="1" applyBorder="1">
      <alignment vertical="center"/>
    </xf>
    <xf numFmtId="3" fontId="21" fillId="0" borderId="15" xfId="0" applyNumberFormat="1" applyFont="1" applyBorder="1">
      <alignment horizontal="center" vertical="center"/>
    </xf>
    <xf numFmtId="0" fontId="21" fillId="34" borderId="12" xfId="0" applyNumberFormat="1" applyFont="1" applyFill="1" applyBorder="1">
      <alignment vertical="center"/>
    </xf>
    <xf numFmtId="0" fontId="22" fillId="0" borderId="13" xfId="0" applyNumberFormat="1" applyFont="1" applyBorder="1">
      <alignment horizontal="center" vertical="center"/>
    </xf>
    <xf numFmtId="0" fontId="21" fillId="34" borderId="10" xfId="0" applyNumberFormat="1" applyFont="1" applyFill="1" applyBorder="1">
      <alignment vertical="center"/>
    </xf>
    <xf numFmtId="0" fontId="22" fillId="0" borderId="10" xfId="0" applyNumberFormat="1" applyFont="1" applyBorder="1">
      <alignment horizontal="center" vertical="center"/>
    </xf>
    <xf numFmtId="0" fontId="1" fillId="0" borderId="0" xfId="0" applyNumberFormat="1" applyFont="1">
      <alignment vertical="center"/>
    </xf>
    <xf numFmtId="0" fontId="1" fillId="0" borderId="10" xfId="0" applyNumberFormat="1" applyFont="1" applyBorder="1">
      <alignment vertical="center"/>
    </xf>
    <xf numFmtId="0" fontId="21" fillId="0" borderId="10" xfId="0" applyNumberFormat="1" applyFont="1" applyBorder="1">
      <alignment horizontal="center" vertical="center"/>
    </xf>
    <xf numFmtId="0" fontId="22" fillId="33" borderId="10" xfId="0" applyNumberFormat="1" applyFont="1" applyFill="1" applyBorder="1">
      <alignment horizontal="center" vertical="center"/>
    </xf>
    <xf numFmtId="0" fontId="1" fillId="0" borderId="15" xfId="0" applyNumberFormat="1" applyFont="1" applyBorder="1">
      <alignment vertical="center"/>
    </xf>
    <xf numFmtId="0" fontId="1" fillId="0" borderId="23" xfId="0" applyNumberFormat="1" applyFont="1" applyBorder="1">
      <alignment vertical="center"/>
    </xf>
    <xf numFmtId="3" fontId="21" fillId="35" borderId="0" xfId="0" applyNumberFormat="1" applyFont="1" applyFill="1">
      <alignment horizontal="right" vertical="center"/>
    </xf>
    <xf numFmtId="0" fontId="1" fillId="33" borderId="0" xfId="0" applyNumberFormat="1" applyFont="1" applyFill="1">
      <alignment horizontal="center" vertical="center"/>
    </xf>
    <xf numFmtId="0" fontId="1" fillId="0" borderId="0" xfId="0" applyNumberFormat="1" applyFont="1">
      <alignment vertical="center"/>
    </xf>
    <xf numFmtId="0" fontId="23" fillId="0" borderId="0" xfId="0" applyNumberFormat="1" applyFont="1">
      <alignment horizontal="center" vertical="center"/>
    </xf>
    <xf numFmtId="0" fontId="23" fillId="0" borderId="0" xfId="0" applyNumberFormat="1" applyFont="1">
      <alignment horizontal="center" vertical="center"/>
    </xf>
    <xf numFmtId="0" fontId="24" fillId="0" borderId="0" xfId="0" applyNumberFormat="1" applyFont="1">
      <alignment horizontal="center" vertical="center"/>
    </xf>
    <xf numFmtId="0" fontId="24" fillId="0" borderId="0" xfId="0" applyNumberFormat="1" applyFont="1">
      <alignment horizontal="center" vertical="center"/>
    </xf>
    <xf numFmtId="0" fontId="21" fillId="0" borderId="0" xfId="0" applyNumberFormat="1" applyFont="1">
      <alignment horizontal="right" vertical="center"/>
    </xf>
    <xf numFmtId="0" fontId="25" fillId="34" borderId="10" xfId="0" applyNumberFormat="1" applyFont="1" applyFill="1" applyBorder="1">
      <alignment horizontal="center" vertical="center"/>
    </xf>
    <xf numFmtId="3" fontId="25" fillId="34" borderId="10" xfId="0" applyNumberFormat="1" applyFont="1" applyFill="1" applyBorder="1">
      <alignment horizontal="center" vertical="center"/>
    </xf>
    <xf numFmtId="3" fontId="21" fillId="36" borderId="10" xfId="0" applyNumberFormat="1" applyFont="1" applyFill="1" applyBorder="1">
      <alignment horizontal="right" vertical="center"/>
    </xf>
    <xf numFmtId="0" fontId="21" fillId="34" borderId="10" xfId="0" applyNumberFormat="1" applyFont="1" applyFill="1" applyBorder="1">
      <alignment horizontal="left" vertical="center"/>
    </xf>
    <xf numFmtId="3" fontId="25" fillId="34" borderId="10" xfId="0" applyNumberFormat="1" applyFont="1" applyFill="1" applyBorder="1">
      <alignment horizontal="left" vertical="center"/>
    </xf>
    <xf numFmtId="3" fontId="21" fillId="34" borderId="10" xfId="0" applyNumberFormat="1" applyFont="1" applyFill="1" applyBorder="1">
      <alignment horizontal="left" vertical="center"/>
    </xf>
    <xf numFmtId="3" fontId="21" fillId="35" borderId="10" xfId="0" applyNumberFormat="1" applyFont="1" applyFill="1" applyBorder="1">
      <alignment horizontal="right" vertical="center"/>
    </xf>
    <xf numFmtId="3" fontId="21" fillId="35" borderId="15" xfId="0" applyNumberFormat="1" applyFont="1" applyFill="1" applyBorder="1">
      <alignment horizontal="right" vertical="center"/>
    </xf>
    <xf numFmtId="3" fontId="21" fillId="34" borderId="12" xfId="0" applyNumberFormat="1" applyFont="1" applyFill="1" applyBorder="1">
      <alignment horizontal="left" vertical="center"/>
    </xf>
    <xf numFmtId="3" fontId="21" fillId="35" borderId="11" xfId="0" applyNumberFormat="1" applyFont="1" applyFill="1" applyBorder="1">
      <alignment horizontal="right" vertical="center"/>
    </xf>
    <xf numFmtId="3" fontId="21" fillId="36" borderId="11" xfId="0" applyNumberFormat="1" applyFont="1" applyFill="1" applyBorder="1">
      <alignment horizontal="right" vertical="center"/>
    </xf>
    <xf numFmtId="0" fontId="25" fillId="34" borderId="10" xfId="0" applyNumberFormat="1" applyFont="1" applyFill="1" applyBorder="1">
      <alignment horizontal="left" vertical="center"/>
    </xf>
    <xf numFmtId="4" fontId="21" fillId="35" borderId="10" xfId="0" applyNumberFormat="1" applyFont="1" applyFill="1" applyBorder="1">
      <alignment horizontal="right" vertical="center"/>
    </xf>
    <xf numFmtId="3" fontId="25" fillId="34" borderId="12" xfId="0" applyNumberFormat="1" applyFont="1" applyFill="1" applyBorder="1">
      <alignment horizontal="left" vertical="center"/>
    </xf>
    <xf numFmtId="0" fontId="1" fillId="34" borderId="0" xfId="0" applyNumberFormat="1" applyFont="1" applyFill="1">
      <alignment vertical="center"/>
    </xf>
    <xf numFmtId="3" fontId="1" fillId="35" borderId="0" xfId="0" applyNumberFormat="1" applyFont="1" applyFill="1">
      <alignment vertical="center"/>
    </xf>
    <xf numFmtId="0" fontId="1" fillId="34" borderId="10" xfId="0" applyNumberFormat="1" applyFont="1" applyFill="1" applyBorder="1">
      <alignment vertical="center"/>
    </xf>
    <xf numFmtId="4" fontId="1" fillId="35" borderId="15" xfId="0" applyNumberFormat="1" applyFont="1" applyFill="1" applyBorder="1">
      <alignment horizontal="right" vertical="center"/>
    </xf>
    <xf numFmtId="0" fontId="1" fillId="34" borderId="12" xfId="0" applyNumberFormat="1" applyFont="1" applyFill="1" applyBorder="1">
      <alignment vertical="center"/>
    </xf>
    <xf numFmtId="3" fontId="1" fillId="35" borderId="10" xfId="0" applyNumberFormat="1" applyFont="1" applyFill="1" applyBorder="1">
      <alignment horizontal="right" vertical="center"/>
    </xf>
    <xf numFmtId="3" fontId="1" fillId="35" borderId="11" xfId="0" applyNumberFormat="1" applyFont="1" applyFill="1" applyBorder="1">
      <alignment horizontal="right" vertical="center"/>
    </xf>
    <xf numFmtId="0" fontId="1" fillId="0" borderId="10" xfId="0" applyNumberFormat="1" applyFont="1" applyBorder="1"/>
    <xf numFmtId="0" fontId="1" fillId="34" borderId="10" xfId="0" applyNumberFormat="1" applyFont="1" applyFill="1" applyBorder="1"/>
    <xf numFmtId="3" fontId="1" fillId="35" borderId="10" xfId="0" applyNumberFormat="1" applyFont="1" applyFill="1" applyBorder="1">
      <alignment horizontal="right"/>
    </xf>
    <xf numFmtId="0" fontId="1" fillId="34" borderId="0" xfId="0" applyNumberFormat="1" applyFont="1" applyFill="1"/>
    <xf numFmtId="0" fontId="24" fillId="33" borderId="0" xfId="0" applyNumberFormat="1" applyFont="1" applyFill="1">
      <alignment horizontal="center" vertical="center"/>
    </xf>
    <xf numFmtId="0" fontId="24" fillId="33" borderId="0" xfId="0" applyNumberFormat="1" applyFont="1" applyFill="1">
      <alignment horizontal="center" vertical="center"/>
    </xf>
    <xf numFmtId="0" fontId="25" fillId="34" borderId="15" xfId="0" applyNumberFormat="1" applyFont="1" applyFill="1" applyBorder="1">
      <alignment horizontal="center" vertical="center"/>
    </xf>
    <xf numFmtId="0" fontId="25" fillId="34" borderId="12" xfId="0" applyNumberFormat="1" applyFont="1" applyFill="1" applyBorder="1">
      <alignment horizontal="center" vertical="center"/>
    </xf>
    <xf numFmtId="0" fontId="25" fillId="34" borderId="12" xfId="0" applyNumberFormat="1" applyFont="1" applyFill="1" applyBorder="1">
      <alignment horizontal="left" vertical="center"/>
    </xf>
    <xf numFmtId="0" fontId="21" fillId="34" borderId="12" xfId="0" applyNumberFormat="1" applyFont="1" applyFill="1" applyBorder="1">
      <alignment horizontal="left" vertical="center"/>
    </xf>
    <xf numFmtId="0" fontId="21" fillId="34" borderId="15" xfId="0" applyNumberFormat="1" applyFont="1" applyFill="1" applyBorder="1">
      <alignment horizontal="left" vertical="center"/>
    </xf>
    <xf numFmtId="0" fontId="21" fillId="34" borderId="21" xfId="0" applyNumberFormat="1" applyFont="1" applyFill="1" applyBorder="1">
      <alignment horizontal="left" vertical="center"/>
    </xf>
    <xf numFmtId="3" fontId="21" fillId="35" borderId="14" xfId="0" applyNumberFormat="1" applyFont="1" applyFill="1" applyBorder="1">
      <alignment horizontal="right" vertical="center"/>
    </xf>
    <xf numFmtId="0" fontId="25" fillId="34" borderId="10" xfId="0" applyNumberFormat="1" applyFont="1" applyFill="1" applyBorder="1">
      <alignment vertical="center"/>
    </xf>
    <xf numFmtId="3" fontId="21" fillId="36" borderId="13" xfId="0" applyNumberFormat="1" applyFont="1" applyFill="1" applyBorder="1">
      <alignment horizontal="right" vertical="center"/>
    </xf>
    <xf numFmtId="3" fontId="21" fillId="35" borderId="17" xfId="0" applyNumberFormat="1" applyFont="1" applyFill="1" applyBorder="1">
      <alignment horizontal="right" vertical="center"/>
    </xf>
    <xf numFmtId="3" fontId="21" fillId="35" borderId="13" xfId="0" applyNumberFormat="1" applyFont="1" applyFill="1" applyBorder="1">
      <alignment horizontal="right" vertical="center"/>
    </xf>
    <xf numFmtId="0" fontId="21" fillId="34" borderId="11" xfId="0" applyNumberFormat="1" applyFont="1" applyFill="1" applyBorder="1">
      <alignment horizontal="left" vertical="center"/>
    </xf>
    <xf numFmtId="0" fontId="25" fillId="34" borderId="22" xfId="0" applyNumberFormat="1" applyFont="1" applyFill="1" applyBorder="1">
      <alignment horizontal="left" vertical="center"/>
    </xf>
    <xf numFmtId="0" fontId="21" fillId="34" borderId="22" xfId="0" applyNumberFormat="1" applyFont="1" applyFill="1" applyBorder="1">
      <alignment horizontal="left" vertical="center"/>
    </xf>
    <xf numFmtId="0" fontId="21" fillId="34" borderId="10" xfId="0" applyNumberFormat="1" applyFont="1" applyFill="1" applyBorder="1">
      <alignment horizontal="left" vertical="center"/>
    </xf>
    <xf numFmtId="0" fontId="21" fillId="34" borderId="12" xfId="0" applyNumberFormat="1" applyFont="1" applyFill="1" applyBorder="1">
      <alignment horizontal="left" vertical="center"/>
    </xf>
    <xf numFmtId="3" fontId="21" fillId="36" borderId="15" xfId="0" applyNumberFormat="1" applyFont="1" applyFill="1" applyBorder="1">
      <alignment horizontal="right" vertical="center"/>
    </xf>
    <xf numFmtId="0" fontId="25" fillId="34" borderId="21" xfId="0" applyNumberFormat="1" applyFont="1" applyFill="1" applyBorder="1">
      <alignment horizontal="left" vertical="center"/>
    </xf>
    <xf numFmtId="0" fontId="25" fillId="34" borderId="14" xfId="0" applyNumberFormat="1" applyFont="1" applyFill="1" applyBorder="1">
      <alignment horizontal="center" vertical="center"/>
    </xf>
    <xf numFmtId="0" fontId="25" fillId="34" borderId="16" xfId="0" applyNumberFormat="1" applyFont="1" applyFill="1" applyBorder="1">
      <alignment horizontal="left" vertical="center"/>
    </xf>
    <xf numFmtId="3" fontId="25" fillId="34" borderId="16" xfId="0" applyNumberFormat="1" applyFont="1" applyFill="1" applyBorder="1">
      <alignment horizontal="left" vertical="center"/>
    </xf>
    <xf numFmtId="3" fontId="21" fillId="0" borderId="10" xfId="0" applyNumberFormat="1" applyFont="1" applyBorder="1">
      <alignment horizontal="right" vertical="center"/>
    </xf>
    <xf numFmtId="3" fontId="21" fillId="34" borderId="16" xfId="0" applyNumberFormat="1" applyFont="1" applyFill="1" applyBorder="1">
      <alignment horizontal="left" vertical="center"/>
    </xf>
    <xf numFmtId="3" fontId="21" fillId="34" borderId="18" xfId="0" applyNumberFormat="1" applyFont="1" applyFill="1" applyBorder="1">
      <alignment horizontal="left" vertical="center"/>
    </xf>
    <xf numFmtId="3" fontId="21" fillId="34" borderId="19" xfId="0" applyNumberFormat="1" applyFont="1" applyFill="1" applyBorder="1">
      <alignment horizontal="left" vertical="center"/>
    </xf>
    <xf numFmtId="0" fontId="1" fillId="34" borderId="13" xfId="0" applyNumberFormat="1" applyFont="1" applyFill="1" applyBorder="1"/>
    <xf numFmtId="3" fontId="1" fillId="34" borderId="20" xfId="0" applyNumberFormat="1" applyFont="1" applyFill="1" applyBorder="1">
      <alignment horizontal="right" vertical="center"/>
    </xf>
    <xf numFmtId="3" fontId="21" fillId="34" borderId="13" xfId="0" applyNumberFormat="1" applyFont="1" applyFill="1" applyBorder="1">
      <alignment horizontal="left" vertical="center"/>
    </xf>
    <xf numFmtId="3" fontId="21" fillId="34" borderId="17" xfId="0" applyNumberFormat="1" applyFont="1" applyFill="1" applyBorder="1">
      <alignment horizontal="right" vertical="center"/>
    </xf>
    <xf numFmtId="0" fontId="21" fillId="34" borderId="13" xfId="0" applyNumberFormat="1" applyFont="1" applyFill="1" applyBorder="1">
      <alignment horizontal="left" vertical="center"/>
    </xf>
    <xf numFmtId="3" fontId="21" fillId="34" borderId="13" xfId="0" applyNumberFormat="1" applyFont="1" applyFill="1" applyBorder="1">
      <alignment horizontal="right" vertical="center"/>
    </xf>
    <xf numFmtId="0" fontId="21" fillId="34" borderId="12" xfId="0" applyNumberFormat="1" applyFont="1" applyFill="1" applyBorder="1">
      <alignment horizontal="center" vertical="center"/>
    </xf>
    <xf numFmtId="0" fontId="21" fillId="34" borderId="13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horizontal="center" vertical="center" wrapText="1"/>
    </xf>
    <xf numFmtId="0" fontId="25" fillId="34" borderId="15" xfId="0" applyNumberFormat="1" applyFont="1" applyFill="1" applyBorder="1">
      <alignment horizontal="center" vertical="center"/>
    </xf>
    <xf numFmtId="0" fontId="25" fillId="34" borderId="15" xfId="0" applyNumberFormat="1" applyFont="1" applyFill="1" applyBorder="1">
      <alignment horizontal="center" vertical="center" wrapText="1"/>
    </xf>
    <xf numFmtId="0" fontId="25" fillId="34" borderId="12" xfId="0" applyNumberFormat="1" applyFont="1" applyFill="1" applyBorder="1">
      <alignment vertical="center"/>
    </xf>
    <xf numFmtId="0" fontId="21" fillId="0" borderId="19" xfId="0" applyNumberFormat="1" applyFont="1" applyBorder="1">
      <alignment horizontal="right" vertical="center"/>
    </xf>
    <xf numFmtId="0" fontId="25" fillId="34" borderId="11" xfId="0" applyNumberFormat="1" applyFont="1" applyFill="1" applyBorder="1">
      <alignment horizontal="center" vertical="center"/>
    </xf>
    <xf numFmtId="0" fontId="25" fillId="34" borderId="22" xfId="0" applyNumberFormat="1" applyFont="1" applyFill="1" applyBorder="1">
      <alignment horizontal="center" vertical="center" wrapText="1"/>
    </xf>
    <xf numFmtId="0" fontId="25" fillId="34" borderId="17" xfId="0" applyNumberFormat="1" applyFont="1" applyFill="1" applyBorder="1">
      <alignment horizontal="center" vertical="center" wrapText="1"/>
    </xf>
    <xf numFmtId="0" fontId="25" fillId="34" borderId="11" xfId="0" applyNumberFormat="1" applyFont="1" applyFill="1" applyBorder="1">
      <alignment horizontal="center" vertical="center" wrapText="1"/>
    </xf>
    <xf numFmtId="0" fontId="25" fillId="34" borderId="21" xfId="0" applyNumberFormat="1" applyFont="1" applyFill="1" applyBorder="1">
      <alignment horizontal="center" vertical="center" wrapText="1"/>
    </xf>
    <xf numFmtId="0" fontId="25" fillId="34" borderId="14" xfId="0" applyNumberFormat="1" applyFont="1" applyFill="1" applyBorder="1">
      <alignment horizontal="center" vertical="center" wrapText="1"/>
    </xf>
    <xf numFmtId="0" fontId="21" fillId="34" borderId="10" xfId="0" applyNumberFormat="1" applyFont="1" applyFill="1" applyBorder="1">
      <alignment horizontal="left" vertical="top"/>
    </xf>
    <xf numFmtId="3" fontId="21" fillId="35" borderId="12" xfId="0" applyNumberFormat="1" applyFont="1" applyFill="1" applyBorder="1">
      <alignment horizontal="right" vertical="center"/>
    </xf>
    <xf numFmtId="3" fontId="21" fillId="36" borderId="14" xfId="0" applyNumberFormat="1" applyFont="1" applyFill="1" applyBorder="1">
      <alignment horizontal="right" vertical="center"/>
    </xf>
    <xf numFmtId="0" fontId="25" fillId="34" borderId="21" xfId="0" applyNumberFormat="1" applyFont="1" applyFill="1" applyBorder="1">
      <alignment vertical="center"/>
    </xf>
    <xf numFmtId="0" fontId="21" fillId="34" borderId="22" xfId="0" applyNumberFormat="1" applyFont="1" applyFill="1" applyBorder="1">
      <alignment vertical="center"/>
    </xf>
    <xf numFmtId="3" fontId="21" fillId="36" borderId="0" xfId="0" applyNumberFormat="1" applyFont="1" applyFill="1">
      <alignment horizontal="right" vertical="center"/>
    </xf>
    <xf numFmtId="3" fontId="21" fillId="36" borderId="12" xfId="0" applyNumberFormat="1" applyFont="1" applyFill="1" applyBorder="1">
      <alignment horizontal="right" vertical="center"/>
    </xf>
    <xf numFmtId="0" fontId="1" fillId="0" borderId="0" xfId="0" applyNumberFormat="1" applyFont="1"/>
    <xf numFmtId="0" fontId="21" fillId="33" borderId="0" xfId="0" applyNumberFormat="1" applyFont="1" applyFill="1">
      <alignment horizontal="right" vertical="center"/>
    </xf>
    <xf numFmtId="0" fontId="25" fillId="34" borderId="10" xfId="0" applyNumberFormat="1" applyFont="1" applyFill="1" applyBorder="1">
      <alignment horizontal="center" vertical="center" wrapText="1"/>
    </xf>
    <xf numFmtId="0" fontId="25" fillId="34" borderId="10" xfId="0" applyNumberFormat="1" applyFont="1" applyFill="1" applyBorder="1">
      <alignment horizontal="left" vertical="center" wrapText="1"/>
    </xf>
    <xf numFmtId="1" fontId="21" fillId="34" borderId="10" xfId="0" applyNumberFormat="1" applyFont="1" applyFill="1" applyBorder="1">
      <alignment horizontal="left" vertical="center"/>
    </xf>
    <xf numFmtId="3" fontId="21" fillId="36" borderId="10" xfId="0" applyNumberFormat="1" applyFont="1" applyFill="1" applyBorder="1">
      <alignment horizontal="right" vertical="center" wrapText="1"/>
    </xf>
    <xf numFmtId="0" fontId="1" fillId="34" borderId="10" xfId="0" applyNumberFormat="1" applyFont="1" applyFill="1" applyBorder="1">
      <alignment horizontal="left"/>
    </xf>
    <xf numFmtId="0" fontId="1" fillId="34" borderId="10" xfId="0" applyNumberFormat="1" applyFont="1" applyFill="1" applyBorder="1">
      <alignment horizontal="right"/>
    </xf>
    <xf numFmtId="0" fontId="21" fillId="34" borderId="10" xfId="0" applyNumberFormat="1" applyFont="1" applyFill="1" applyBorder="1">
      <alignment horizontal="left" vertical="center" wrapText="1"/>
    </xf>
    <xf numFmtId="3" fontId="21" fillId="34" borderId="10" xfId="0" applyNumberFormat="1" applyFont="1" applyFill="1" applyBorder="1">
      <alignment horizontal="right" vertical="center"/>
    </xf>
    <xf numFmtId="0" fontId="1" fillId="34" borderId="15" xfId="0" applyNumberFormat="1" applyFont="1" applyFill="1" applyBorder="1">
      <alignment horizontal="right"/>
    </xf>
    <xf numFmtId="3" fontId="25" fillId="34" borderId="10" xfId="0" applyNumberFormat="1" applyFont="1" applyFill="1" applyBorder="1">
      <alignment horizontal="right" vertical="center" wrapText="1"/>
    </xf>
    <xf numFmtId="0" fontId="25" fillId="34" borderId="12" xfId="0" applyNumberFormat="1" applyFont="1" applyFill="1" applyBorder="1">
      <alignment horizontal="left" vertical="center" wrapText="1"/>
    </xf>
    <xf numFmtId="3" fontId="21" fillId="35" borderId="10" xfId="0" applyNumberFormat="1" applyFont="1" applyFill="1" applyBorder="1">
      <alignment horizontal="right" vertical="center" wrapText="1"/>
    </xf>
    <xf numFmtId="3" fontId="21" fillId="37" borderId="10" xfId="0" applyNumberFormat="1" applyFont="1" applyFill="1" applyBorder="1">
      <alignment horizontal="right" vertical="center" wrapText="1"/>
    </xf>
    <xf numFmtId="3" fontId="21" fillId="35" borderId="23" xfId="0" applyNumberFormat="1" applyFont="1" applyFill="1" applyBorder="1">
      <alignment horizontal="right" vertical="center"/>
    </xf>
    <xf numFmtId="3" fontId="21" fillId="37" borderId="10" xfId="0" applyNumberFormat="1" applyFont="1" applyFill="1" applyBorder="1">
      <alignment horizontal="right" vertical="center"/>
    </xf>
    <xf numFmtId="0" fontId="21" fillId="34" borderId="12" xfId="0" applyNumberFormat="1" applyFont="1" applyFill="1" applyBorder="1">
      <alignment horizontal="left" vertical="center" wrapText="1"/>
    </xf>
    <xf numFmtId="0" fontId="1" fillId="34" borderId="10" xfId="0" applyNumberFormat="1" applyFont="1" applyFill="1" applyBorder="1">
      <alignment horizontal="left" vertical="center"/>
    </xf>
    <xf numFmtId="0" fontId="1" fillId="34" borderId="10" xfId="0" applyNumberFormat="1" applyFont="1" applyFill="1" applyBorder="1">
      <alignment horizontal="right" vertical="center"/>
    </xf>
    <xf numFmtId="3" fontId="21" fillId="34" borderId="11" xfId="0" applyNumberFormat="1" applyFont="1" applyFill="1" applyBorder="1">
      <alignment horizontal="right" vertical="center"/>
    </xf>
    <xf numFmtId="3" fontId="21" fillId="34" borderId="15" xfId="0" applyNumberFormat="1" applyFont="1" applyFill="1" applyBorder="1">
      <alignment horizontal="right" vertical="center"/>
    </xf>
    <xf numFmtId="3" fontId="1" fillId="34" borderId="10" xfId="0" applyNumberFormat="1" applyFont="1" applyFill="1" applyBorder="1">
      <alignment horizontal="right"/>
    </xf>
    <xf numFmtId="1" fontId="21" fillId="34" borderId="15" xfId="0" applyNumberFormat="1" applyFont="1" applyFill="1" applyBorder="1">
      <alignment horizontal="left" vertical="center"/>
    </xf>
    <xf numFmtId="3" fontId="21" fillId="34" borderId="12" xfId="0" applyNumberFormat="1" applyFont="1" applyFill="1" applyBorder="1">
      <alignment horizontal="right" vertical="center"/>
    </xf>
    <xf numFmtId="1" fontId="21" fillId="34" borderId="11" xfId="0" applyNumberFormat="1" applyFont="1" applyFill="1" applyBorder="1">
      <alignment horizontal="left" vertical="center"/>
    </xf>
    <xf numFmtId="0" fontId="1" fillId="34" borderId="15" xfId="0" applyNumberFormat="1" applyFont="1" applyFill="1" applyBorder="1"/>
    <xf numFmtId="0" fontId="25" fillId="34" borderId="15" xfId="0" applyNumberFormat="1" applyFont="1" applyFill="1" applyBorder="1">
      <alignment horizontal="left" vertical="center"/>
    </xf>
    <xf numFmtId="0" fontId="25" fillId="34" borderId="11" xfId="0" applyNumberFormat="1" applyFont="1" applyFill="1" applyBorder="1">
      <alignment horizontal="left" vertical="center"/>
    </xf>
    <xf numFmtId="0" fontId="21" fillId="34" borderId="12" xfId="0" applyNumberFormat="1" applyFont="1" applyFill="1" applyBorder="1">
      <alignment horizontal="left" vertical="center"/>
    </xf>
    <xf numFmtId="0" fontId="25" fillId="34" borderId="10" xfId="0" applyNumberFormat="1" applyFont="1" applyFill="1" applyBorder="1">
      <alignment horizontal="left" vertical="center"/>
    </xf>
    <xf numFmtId="3" fontId="21" fillId="34" borderId="10" xfId="0" applyNumberFormat="1" applyFont="1" applyFill="1" applyBorder="1">
      <alignment horizontal="right" vertical="center"/>
    </xf>
    <xf numFmtId="3" fontId="21" fillId="36" borderId="15" xfId="0" applyNumberFormat="1" applyFont="1" applyFill="1" applyBorder="1">
      <alignment horizontal="right" vertical="center" wrapText="1"/>
    </xf>
    <xf numFmtId="1" fontId="21" fillId="34" borderId="13" xfId="0" applyNumberFormat="1" applyFont="1" applyFill="1" applyBorder="1">
      <alignment horizontal="left" vertical="center"/>
    </xf>
    <xf numFmtId="0" fontId="1" fillId="37" borderId="0" xfId="0" applyNumberFormat="1" applyFont="1" applyFill="1"/>
    <xf numFmtId="3" fontId="1" fillId="37" borderId="0" xfId="0" applyNumberFormat="1" applyFont="1" applyFill="1"/>
    <xf numFmtId="0" fontId="21" fillId="34" borderId="16" xfId="0" applyNumberFormat="1" applyFont="1" applyFill="1" applyBorder="1">
      <alignment horizontal="left" vertical="center"/>
    </xf>
    <xf numFmtId="0" fontId="21" fillId="34" borderId="16" xfId="0" applyNumberFormat="1" applyFont="1" applyFill="1" applyBorder="1">
      <alignment vertical="center"/>
    </xf>
    <xf numFmtId="0" fontId="21" fillId="34" borderId="16" xfId="0" applyNumberFormat="1" applyFont="1" applyFill="1" applyBorder="1">
      <alignment horizontal="center" vertical="center"/>
    </xf>
    <xf numFmtId="0" fontId="25" fillId="34" borderId="15" xfId="0" applyNumberFormat="1" applyFont="1" applyFill="1" applyBorder="1">
      <alignment horizontal="center" vertical="center" wrapText="1"/>
    </xf>
    <xf numFmtId="3" fontId="21" fillId="36" borderId="21" xfId="0" applyNumberFormat="1" applyFont="1" applyFill="1" applyBorder="1">
      <alignment horizontal="right" vertical="center"/>
    </xf>
    <xf numFmtId="0" fontId="21" fillId="34" borderId="10" xfId="0" applyNumberFormat="1" applyFont="1" applyFill="1" applyBorder="1">
      <alignment horizontal="left" vertical="center"/>
    </xf>
    <xf numFmtId="0" fontId="25" fillId="34" borderId="12" xfId="0" applyNumberFormat="1" applyFont="1" applyFill="1" applyBorder="1">
      <alignment vertical="center"/>
    </xf>
    <xf numFmtId="3" fontId="21" fillId="36" borderId="17" xfId="0" applyNumberFormat="1" applyFont="1" applyFill="1" applyBorder="1">
      <alignment horizontal="right" vertical="center"/>
    </xf>
    <xf numFmtId="1" fontId="21" fillId="34" borderId="10" xfId="0" applyNumberFormat="1" applyFont="1" applyFill="1" applyBorder="1">
      <alignment horizontal="left" vertical="center"/>
    </xf>
    <xf numFmtId="3" fontId="21" fillId="34" borderId="15" xfId="0" applyNumberFormat="1" applyFont="1" applyFill="1" applyBorder="1">
      <alignment horizontal="left" vertical="center"/>
    </xf>
    <xf numFmtId="3" fontId="21" fillId="35" borderId="21" xfId="0" applyNumberFormat="1" applyFont="1" applyFill="1" applyBorder="1">
      <alignment horizontal="right" vertical="center"/>
    </xf>
    <xf numFmtId="3" fontId="21" fillId="35" borderId="22" xfId="0" applyNumberFormat="1" applyFont="1" applyFill="1" applyBorder="1">
      <alignment horizontal="right" vertical="center"/>
    </xf>
    <xf numFmtId="3" fontId="21" fillId="36" borderId="23" xfId="0" applyNumberFormat="1" applyFont="1" applyFill="1" applyBorder="1">
      <alignment horizontal="right" vertical="center"/>
    </xf>
    <xf numFmtId="0" fontId="21" fillId="34" borderId="23" xfId="0" applyNumberFormat="1" applyFont="1" applyFill="1" applyBorder="1">
      <alignment horizontal="left" vertical="center"/>
    </xf>
    <xf numFmtId="3" fontId="25" fillId="34" borderId="13" xfId="0" applyNumberFormat="1" applyFont="1" applyFill="1" applyBorder="1">
      <alignment horizontal="left" vertical="center"/>
    </xf>
    <xf numFmtId="3" fontId="21" fillId="34" borderId="11" xfId="0" applyNumberFormat="1" applyFont="1" applyFill="1" applyBorder="1">
      <alignment horizontal="left" vertical="center"/>
    </xf>
    <xf numFmtId="3" fontId="25" fillId="34" borderId="10" xfId="0" applyNumberFormat="1" applyFont="1" applyFill="1" applyBorder="1">
      <alignment vertical="center"/>
    </xf>
    <xf numFmtId="3" fontId="21" fillId="34" borderId="10" xfId="0" applyNumberFormat="1" applyFont="1" applyFill="1" applyBorder="1">
      <alignment vertical="center"/>
    </xf>
    <xf numFmtId="3" fontId="21" fillId="34" borderId="13" xfId="0" applyNumberFormat="1" applyFont="1" applyFill="1" applyBorder="1">
      <alignment vertical="center"/>
    </xf>
    <xf numFmtId="3" fontId="21" fillId="34" borderId="16" xfId="0" applyNumberFormat="1" applyFont="1" applyFill="1" applyBorder="1">
      <alignment vertical="center"/>
    </xf>
    <xf numFmtId="3" fontId="25" fillId="34" borderId="12" xfId="0" applyNumberFormat="1" applyFont="1" applyFill="1" applyBorder="1">
      <alignment vertical="center"/>
    </xf>
    <xf numFmtId="3" fontId="21" fillId="34" borderId="12" xfId="0" applyNumberFormat="1" applyFont="1" applyFill="1" applyBorder="1">
      <alignment vertical="center"/>
    </xf>
    <xf numFmtId="0" fontId="1" fillId="34" borderId="12" xfId="0" applyNumberFormat="1" applyFont="1" applyFill="1" applyBorder="1"/>
    <xf numFmtId="3" fontId="1" fillId="34" borderId="13" xfId="0" applyNumberFormat="1" applyFont="1" applyFill="1" applyBorder="1"/>
    <xf numFmtId="3" fontId="1" fillId="34" borderId="10" xfId="0" applyNumberFormat="1" applyFont="1" applyFill="1" applyBorder="1"/>
    <xf numFmtId="0" fontId="1" fillId="34" borderId="21" xfId="0" applyNumberFormat="1" applyFont="1" applyFill="1" applyBorder="1"/>
    <xf numFmtId="3" fontId="1" fillId="34" borderId="23" xfId="0" applyNumberFormat="1" applyFont="1" applyFill="1" applyBorder="1">
      <alignment vertical="center"/>
    </xf>
    <xf numFmtId="3" fontId="1" fillId="34" borderId="15" xfId="0" applyNumberFormat="1" applyFont="1" applyFill="1" applyBorder="1"/>
    <xf numFmtId="0" fontId="1" fillId="34" borderId="15" xfId="0" applyNumberFormat="1" applyFont="1" applyFill="1" applyBorder="1">
      <alignment vertical="center"/>
    </xf>
    <xf numFmtId="3" fontId="21" fillId="34" borderId="14" xfId="0" applyNumberFormat="1" applyFont="1" applyFill="1" applyBorder="1">
      <alignment horizontal="left" vertical="center"/>
    </xf>
    <xf numFmtId="3" fontId="21" fillId="34" borderId="15" xfId="0" applyNumberFormat="1" applyFont="1" applyFill="1" applyBorder="1">
      <alignment vertical="center"/>
    </xf>
    <xf numFmtId="0" fontId="1" fillId="36" borderId="0" xfId="0" applyNumberFormat="1" applyFont="1" applyFill="1"/>
    <xf numFmtId="0" fontId="21" fillId="36" borderId="10" xfId="0" applyNumberFormat="1" applyFont="1" applyFill="1" applyBorder="1">
      <alignment horizontal="right"/>
    </xf>
    <xf numFmtId="0" fontId="21" fillId="36" borderId="10" xfId="0" applyNumberFormat="1" applyFont="1" applyFill="1" applyBorder="1">
      <alignment horizontal="right" vertical="center"/>
    </xf>
    <xf numFmtId="0" fontId="21" fillId="34" borderId="21" xfId="0" applyNumberFormat="1" applyFont="1" applyFill="1" applyBorder="1">
      <alignment vertical="center"/>
    </xf>
    <xf numFmtId="0" fontId="21" fillId="36" borderId="15" xfId="0" applyNumberFormat="1" applyFont="1" applyFill="1" applyBorder="1">
      <alignment horizontal="right" vertical="center"/>
    </xf>
    <xf numFmtId="0" fontId="21" fillId="34" borderId="16" xfId="0" applyNumberFormat="1" applyFont="1" applyFill="1" applyBorder="1">
      <alignment vertical="center" wrapText="1"/>
    </xf>
    <xf numFmtId="0" fontId="21" fillId="34" borderId="12" xfId="0" applyNumberFormat="1" applyFont="1" applyFill="1" applyBorder="1">
      <alignment vertical="center" wrapText="1"/>
    </xf>
    <xf numFmtId="0" fontId="25" fillId="34" borderId="16" xfId="0" applyNumberFormat="1" applyFont="1" applyFill="1" applyBorder="1">
      <alignment horizontal="center" vertical="center"/>
    </xf>
    <xf numFmtId="0" fontId="21" fillId="34" borderId="15" xfId="0" applyNumberFormat="1" applyFont="1" applyFill="1" applyBorder="1">
      <alignment vertical="center"/>
    </xf>
    <xf numFmtId="0" fontId="21" fillId="33" borderId="19" xfId="0" applyNumberFormat="1" applyFont="1" applyFill="1" applyBorder="1">
      <alignment horizontal="right" vertical="center"/>
    </xf>
    <xf numFmtId="0" fontId="25" fillId="34" borderId="11" xfId="0" applyNumberFormat="1" applyFont="1" applyFill="1" applyBorder="1">
      <alignment horizontal="center" vertical="center"/>
    </xf>
    <xf numFmtId="0" fontId="25" fillId="34" borderId="11" xfId="0" applyNumberFormat="1" applyFont="1" applyFill="1" applyBorder="1">
      <alignment horizontal="center" vertical="center" wrapText="1"/>
    </xf>
    <xf numFmtId="3" fontId="1" fillId="34" borderId="10" xfId="0" applyNumberFormat="1" applyFont="1" applyFill="1" applyBorder="1">
      <alignment horizontal="right" vertical="center"/>
    </xf>
    <xf numFmtId="3" fontId="1" fillId="34" borderId="11" xfId="0" applyNumberFormat="1" applyFont="1" applyFill="1" applyBorder="1">
      <alignment horizontal="right" vertical="center"/>
    </xf>
    <xf numFmtId="0" fontId="21" fillId="34" borderId="10" xfId="0" applyNumberFormat="1" applyFont="1" applyFill="1" applyBorder="1">
      <alignment vertical="center"/>
    </xf>
    <xf numFmtId="0" fontId="25" fillId="34" borderId="16" xfId="0" applyNumberFormat="1" applyFont="1" applyFill="1" applyBorder="1">
      <alignment horizontal="left" vertical="center" wrapText="1"/>
    </xf>
    <xf numFmtId="0" fontId="25" fillId="34" borderId="12" xfId="0" applyNumberFormat="1" applyFont="1" applyFill="1" applyBorder="1">
      <alignment horizontal="center" vertical="center" wrapText="1"/>
    </xf>
    <xf numFmtId="0" fontId="25" fillId="34" borderId="12" xfId="0" applyNumberFormat="1" applyFont="1" applyFill="1" applyBorder="1">
      <alignment vertical="center" wrapText="1"/>
    </xf>
    <xf numFmtId="0" fontId="21" fillId="34" borderId="16" xfId="0" applyNumberFormat="1" applyFont="1" applyFill="1" applyBorder="1">
      <alignment horizontal="left" vertical="center" wrapText="1"/>
    </xf>
    <xf numFmtId="0" fontId="21" fillId="34" borderId="12" xfId="0" applyNumberFormat="1" applyFont="1" applyFill="1" applyBorder="1">
      <alignment vertical="center" wrapText="1"/>
    </xf>
    <xf numFmtId="0" fontId="21" fillId="34" borderId="12" xfId="0" applyNumberFormat="1" applyFont="1" applyFill="1" applyBorder="1">
      <alignment vertical="center"/>
    </xf>
    <xf numFmtId="3" fontId="21" fillId="34" borderId="10" xfId="0" applyNumberFormat="1" applyFont="1" applyFill="1" applyBorder="1">
      <alignment horizontal="right" vertical="center"/>
    </xf>
    <xf numFmtId="0" fontId="25" fillId="34" borderId="12" xfId="0" applyNumberFormat="1" applyFont="1" applyFill="1" applyBorder="1">
      <alignment vertical="center"/>
    </xf>
    <xf numFmtId="3" fontId="21" fillId="34" borderId="21" xfId="0" applyNumberFormat="1" applyFont="1" applyFill="1" applyBorder="1">
      <alignment horizontal="left" vertical="center"/>
    </xf>
    <xf numFmtId="3" fontId="21" fillId="34" borderId="16" xfId="0" applyNumberFormat="1" applyFont="1" applyFill="1" applyBorder="1">
      <alignment horizontal="left" vertical="center" wrapText="1"/>
    </xf>
    <xf numFmtId="3" fontId="1" fillId="0" borderId="0" xfId="0" applyNumberFormat="1" applyFont="1"/>
    <xf numFmtId="0" fontId="21" fillId="34" borderId="12" xfId="0" applyNumberFormat="1" applyFont="1" applyFill="1" applyBorder="1">
      <alignment horizontal="left" vertical="center"/>
    </xf>
    <xf numFmtId="3" fontId="21" fillId="34" borderId="10" xfId="0" applyNumberFormat="1" applyFont="1" applyFill="1" applyBorder="1">
      <alignment horizontal="right" vertical="center"/>
    </xf>
    <xf numFmtId="0" fontId="21" fillId="34" borderId="12" xfId="0" applyNumberFormat="1" applyFont="1" applyFill="1" applyBorder="1">
      <alignment horizontal="left" vertical="center"/>
    </xf>
    <xf numFmtId="67" fontId="21" fillId="34" borderId="16" xfId="0" applyNumberFormat="1" applyFont="1" applyFill="1" applyBorder="1">
      <alignment horizontal="left" vertical="center" wrapText="1"/>
    </xf>
    <xf numFmtId="0" fontId="25" fillId="34" borderId="18" xfId="0" applyNumberFormat="1" applyFont="1" applyFill="1" applyBorder="1">
      <alignment horizontal="left" vertical="center"/>
    </xf>
    <xf numFmtId="0" fontId="25" fillId="34" borderId="19" xfId="0" applyNumberFormat="1" applyFont="1" applyFill="1" applyBorder="1">
      <alignment vertical="center"/>
    </xf>
    <xf numFmtId="0" fontId="25" fillId="34" borderId="16" xfId="0" applyNumberFormat="1" applyFont="1" applyFill="1" applyBorder="1">
      <alignment vertical="center"/>
    </xf>
    <xf numFmtId="0" fontId="25" fillId="34" borderId="16" xfId="0" applyNumberFormat="1" applyFont="1" applyFill="1" applyBorder="1">
      <alignment vertical="center"/>
    </xf>
    <xf numFmtId="0" fontId="1" fillId="0" borderId="0" xfId="0" applyNumberFormat="1" applyFont="1"/>
    <xf numFmtId="0" fontId="1" fillId="0" borderId="0" xfId="0" applyNumberFormat="1" applyFont="1">
      <alignment vertical="center"/>
    </xf>
    <xf numFmtId="0" fontId="25" fillId="34" borderId="23" xfId="0" applyNumberFormat="1" applyFont="1" applyFill="1" applyBorder="1">
      <alignment horizontal="center" vertical="center"/>
    </xf>
    <xf numFmtId="0" fontId="25" fillId="34" borderId="23" xfId="0" applyNumberFormat="1" applyFont="1" applyFill="1" applyBorder="1">
      <alignment horizontal="center" vertical="center" wrapText="1"/>
    </xf>
    <xf numFmtId="3" fontId="21" fillId="35" borderId="13" xfId="0" applyNumberFormat="1" applyFont="1" applyFill="1" applyBorder="1">
      <alignment horizontal="right" vertical="center" wrapText="1"/>
    </xf>
    <xf numFmtId="0" fontId="21" fillId="34" borderId="19" xfId="0" applyNumberFormat="1" applyFont="1" applyFill="1" applyBorder="1">
      <alignment horizontal="left" vertical="center"/>
    </xf>
    <xf numFmtId="3" fontId="21" fillId="35" borderId="11" xfId="0" applyNumberFormat="1" applyFont="1" applyFill="1" applyBorder="1">
      <alignment horizontal="right" vertical="center" wrapText="1"/>
    </xf>
    <xf numFmtId="3" fontId="21" fillId="34" borderId="10" xfId="0" applyNumberFormat="1" applyFont="1" applyFill="1" applyBorder="1">
      <alignment horizontal="left" vertical="center"/>
    </xf>
    <xf numFmtId="3" fontId="21" fillId="34" borderId="10" xfId="0" applyNumberFormat="1" applyFont="1" applyFill="1" applyBorder="1">
      <alignment horizontal="right" vertical="center"/>
    </xf>
    <xf numFmtId="3" fontId="21" fillId="34" borderId="13" xfId="0" applyNumberFormat="1" applyFont="1" applyFill="1" applyBorder="1">
      <alignment horizontal="right" vertical="center"/>
    </xf>
    <xf numFmtId="3" fontId="25" fillId="34" borderId="19" xfId="0" applyNumberFormat="1" applyFont="1" applyFill="1" applyBorder="1">
      <alignment horizontal="left" vertical="center"/>
    </xf>
    <xf numFmtId="0" fontId="25" fillId="34" borderId="14" xfId="0" applyNumberFormat="1" applyFont="1" applyFill="1" applyBorder="1">
      <alignment horizontal="center" vertical="center" wrapText="1"/>
    </xf>
    <xf numFmtId="0" fontId="25" fillId="34" borderId="20" xfId="0" applyNumberFormat="1" applyFont="1" applyFill="1" applyBorder="1">
      <alignment horizontal="center" vertical="center" wrapText="1"/>
    </xf>
    <xf numFmtId="0" fontId="21" fillId="34" borderId="12" xfId="0" applyNumberFormat="1" applyFont="1" applyFill="1" applyBorder="1"/>
    <xf numFmtId="0" fontId="21" fillId="34" borderId="18" xfId="0" applyNumberFormat="1" applyFont="1" applyFill="1" applyBorder="1">
      <alignment vertical="center"/>
    </xf>
    <xf numFmtId="3" fontId="1" fillId="34" borderId="12" xfId="0" applyNumberFormat="1" applyFont="1" applyFill="1" applyBorder="1"/>
    <xf numFmtId="0" fontId="25" fillId="34" borderId="21" xfId="0" applyNumberFormat="1" applyFont="1" applyFill="1" applyBorder="1">
      <alignment horizontal="center" vertical="center" wrapText="1"/>
    </xf>
    <xf numFmtId="1" fontId="21" fillId="36" borderId="10" xfId="0" applyNumberFormat="1" applyFont="1" applyFill="1" applyBorder="1">
      <alignment horizontal="right" vertical="center"/>
    </xf>
    <xf numFmtId="1" fontId="21" fillId="35" borderId="11" xfId="0" applyNumberFormat="1" applyFont="1" applyFill="1" applyBorder="1">
      <alignment horizontal="right" vertical="center"/>
    </xf>
    <xf numFmtId="1" fontId="21" fillId="35" borderId="10" xfId="0" applyNumberFormat="1" applyFont="1" applyFill="1" applyBorder="1">
      <alignment horizontal="right" vertical="center"/>
    </xf>
    <xf numFmtId="1" fontId="21" fillId="0" borderId="10" xfId="0" applyNumberFormat="1" applyFont="1" applyBorder="1">
      <alignment horizontal="right" vertical="center"/>
    </xf>
    <xf numFmtId="1" fontId="21" fillId="34" borderId="23" xfId="0" applyNumberFormat="1" applyFont="1" applyFill="1" applyBorder="1">
      <alignment horizontal="right" vertical="center"/>
    </xf>
    <xf numFmtId="1" fontId="21" fillId="36" borderId="11" xfId="0" applyNumberFormat="1" applyFont="1" applyFill="1" applyBorder="1">
      <alignment horizontal="right" vertical="center"/>
    </xf>
    <xf numFmtId="1" fontId="21" fillId="36" borderId="15" xfId="0" applyNumberFormat="1" applyFont="1" applyFill="1" applyBorder="1">
      <alignment horizontal="right" vertical="center"/>
    </xf>
    <xf numFmtId="1" fontId="21" fillId="36" borderId="12" xfId="0" applyNumberFormat="1" applyFont="1" applyFill="1" applyBorder="1">
      <alignment horizontal="right" vertical="center"/>
    </xf>
    <xf numFmtId="1" fontId="21" fillId="36" borderId="13" xfId="0" applyNumberFormat="1" applyFont="1" applyFill="1" applyBorder="1">
      <alignment horizontal="right" vertical="center"/>
    </xf>
    <xf numFmtId="1" fontId="21" fillId="35" borderId="15" xfId="0" applyNumberFormat="1" applyFont="1" applyFill="1" applyBorder="1">
      <alignment horizontal="right" vertical="center"/>
    </xf>
    <xf numFmtId="1" fontId="21" fillId="35" borderId="12" xfId="0" applyNumberFormat="1" applyFont="1" applyFill="1" applyBorder="1">
      <alignment horizontal="right" vertical="center"/>
    </xf>
    <xf numFmtId="1" fontId="21" fillId="35" borderId="13" xfId="0" applyNumberFormat="1" applyFont="1" applyFill="1" applyBorder="1">
      <alignment horizontal="right" vertical="center"/>
    </xf>
    <xf numFmtId="1" fontId="21" fillId="35" borderId="21" xfId="0" applyNumberFormat="1" applyFont="1" applyFill="1" applyBorder="1">
      <alignment horizontal="right" vertical="center"/>
    </xf>
    <xf numFmtId="1" fontId="21" fillId="36" borderId="17" xfId="0" applyNumberFormat="1" applyFont="1" applyFill="1" applyBorder="1">
      <alignment horizontal="right" vertical="center"/>
    </xf>
    <xf numFmtId="9" fontId="21" fillId="34" borderId="12" xfId="0" applyNumberFormat="1" applyFont="1" applyFill="1" applyBorder="1">
      <alignment horizontal="left" vertical="center"/>
    </xf>
    <xf numFmtId="4" fontId="21" fillId="36" borderId="10" xfId="0" applyNumberFormat="1" applyFont="1" applyFill="1" applyBorder="1">
      <alignment horizontal="right" vertical="center"/>
    </xf>
  </cellXfs>
  <cellStyles count="47">
    <cellStyle name="Normal" xfId="0" builtinId="0"/>
    <cellStyle name="20% - Accent1" xfId="1" builtinId="30"/>
    <cellStyle name="20% - Accent2" xfId="2" builtinId="34"/>
    <cellStyle name="20% - Accent3" xfId="3" builtinId="38"/>
    <cellStyle name="20% - Accent4" xfId="4" builtinId="42"/>
    <cellStyle name="20% - Accent5" xfId="5" builtinId="46"/>
    <cellStyle name="20% - Accent6" xfId="6" builtinId="50"/>
    <cellStyle name="40% - Accent1" xfId="7" builtinId="31"/>
    <cellStyle name="40% - Accent2" xfId="8" builtinId="35"/>
    <cellStyle name="40% - Accent3" xfId="9" builtinId="39"/>
    <cellStyle name="40% - Accent4" xfId="10" builtinId="43"/>
    <cellStyle name="40% - Accent5" xfId="11" builtinId="47"/>
    <cellStyle name="40% - Accent6" xfId="12" builtinId="51"/>
    <cellStyle name="60% - Accent1" xfId="13" builtinId="32"/>
    <cellStyle name="60% - Accent2" xfId="14" builtinId="36"/>
    <cellStyle name="60% - Accent3" xfId="15" builtinId="40"/>
    <cellStyle name="60% - Accent4" xfId="16" builtinId="44"/>
    <cellStyle name="60% - Accent5" xfId="17" builtinId="48"/>
    <cellStyle name="60% - Accent6" xfId="18" builtinId="52"/>
    <cellStyle name="Accent1" xfId="19" builtinId="29"/>
    <cellStyle name="Accent2" xfId="20" builtinId="33"/>
    <cellStyle name="Accent3" xfId="21" builtinId="37"/>
    <cellStyle name="Accent4" xfId="22" builtinId="41"/>
    <cellStyle name="Accent5" xfId="23" builtinId="45"/>
    <cellStyle name="Accent6" xfId="24" builtinId="49"/>
    <cellStyle name="Bad" xfId="25" builtinId="27"/>
    <cellStyle name="Calculation" xfId="26" builtinId="22"/>
    <cellStyle name="Check Cell" xfId="27" builtinId="23"/>
    <cellStyle name="Comma" xfId="28" builtinId="3"/>
    <cellStyle name="Comma [0]" xfId="29" builtinId="6"/>
    <cellStyle name="Currency" xfId="30" builtinId="4"/>
    <cellStyle name="Currency [0]" xfId="31" builtinId="7"/>
    <cellStyle name="Explanatory Text" xfId="32" builtinId="53"/>
    <cellStyle name="Good" xfId="33" builtinId="26"/>
    <cellStyle name="Heading 1" xfId="34" builtinId="16"/>
    <cellStyle name="Heading 2" xfId="35" builtinId="17"/>
    <cellStyle name="Heading 3" xfId="36" builtinId="18"/>
    <cellStyle name="Heading 4" xfId="37" builtinId="19"/>
    <cellStyle name="Input" xfId="38" builtinId="20"/>
    <cellStyle name="Linked Cell" xfId="39" builtinId="24"/>
    <cellStyle name="Neutral" xfId="40" builtinId="28"/>
    <cellStyle name="Note" xfId="41" builtinId="10"/>
    <cellStyle name="Output" xfId="42" builtinId="21"/>
    <cellStyle name="Percent" xfId="43" builtinId="5"/>
    <cellStyle name="Title" xfId="44" builtinId="15"/>
    <cellStyle name="Total" xfId="45" builtinId="25"/>
    <cellStyle name="Warning Text" xfId="46" builtinId="1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Relationship Id="rId3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BF59D2D-6F88-DDA4-9398-7D14262A4B78}" mc:Ignorable="x14ac">
  <dimension ref="A1:CV100"/>
  <sheetViews>
    <sheetView topLeftCell="A1" workbookViewId="0" showZeros="0">
      <selection activeCell="A1" sqref="A1"/>
    </sheetView>
  </sheetViews>
  <sheetFormatPr defaultColWidth="9.00390625" customHeight="1" defaultRowHeight="12.75"/>
  <sheetData>
    <row customHeight="1" ht="12.75">
      <c r="G1" s="319" t="s">
        <v>0</v>
      </c>
      <c s="319" t="s">
        <v>1</v>
      </c>
      <c s="319" t="s">
        <v>2</v>
      </c>
    </row>
    <row customHeight="1" ht="12.75">
      <c s="319" t="s">
        <v>3</v>
      </c>
      <c s="319" t="s">
        <v>4</v>
      </c>
      <c r="G2" s="319" t="s">
        <v>5</v>
      </c>
      <c s="319" t="s">
        <v>6</v>
      </c>
      <c s="319" t="s">
        <v>7</v>
      </c>
    </row>
    <row customHeight="1" ht="12.75">
      <c s="319" t="s">
        <v>8</v>
      </c>
      <c s="319" t="s">
        <v>9</v>
      </c>
      <c r="G3" s="319" t="s">
        <v>10</v>
      </c>
      <c s="319" t="s">
        <v>11</v>
      </c>
      <c s="319" t="s">
        <v>12</v>
      </c>
    </row>
    <row customHeight="1" ht="12.75">
      <c s="319" t="s">
        <v>13</v>
      </c>
      <c s="319" t="s">
        <v>14</v>
      </c>
      <c r="G4" s="319" t="s">
        <v>15</v>
      </c>
      <c s="319" t="s">
        <v>16</v>
      </c>
      <c s="319" t="s">
        <v>17</v>
      </c>
    </row>
    <row customHeight="1" ht="12.75">
      <c s="319" t="s">
        <v>18</v>
      </c>
      <c s="319" t="s">
        <v>19</v>
      </c>
      <c r="G5" s="319" t="s">
        <v>20</v>
      </c>
      <c s="319" t="s">
        <v>21</v>
      </c>
      <c s="319" t="s">
        <v>22</v>
      </c>
    </row>
    <row customHeight="1" ht="12.75">
      <c s="319" t="s">
        <v>23</v>
      </c>
      <c s="319" t="s">
        <v>24</v>
      </c>
      <c r="G6" s="319" t="s">
        <v>25</v>
      </c>
      <c s="319" t="s">
        <v>26</v>
      </c>
      <c s="319" t="s">
        <v>27</v>
      </c>
    </row>
    <row customHeight="1" ht="12.75">
      <c s="319" t="s">
        <v>28</v>
      </c>
      <c s="319" t="s">
        <v>29</v>
      </c>
      <c r="G7" s="319" t="s">
        <v>30</v>
      </c>
      <c s="319" t="s">
        <v>31</v>
      </c>
      <c s="319" t="s">
        <v>32</v>
      </c>
    </row>
    <row customHeight="1" ht="12.75">
      <c s="319" t="s">
        <v>33</v>
      </c>
      <c s="319" t="s">
        <v>29</v>
      </c>
      <c r="G8" s="319" t="s">
        <v>34</v>
      </c>
      <c s="319" t="s">
        <v>35</v>
      </c>
      <c s="319" t="s">
        <v>36</v>
      </c>
    </row>
    <row customHeight="1" ht="12.75">
      <c s="319" t="s">
        <v>37</v>
      </c>
      <c s="319" t="s">
        <v>38</v>
      </c>
      <c r="G9" s="319" t="s">
        <v>39</v>
      </c>
      <c s="319" t="s">
        <v>40</v>
      </c>
      <c s="319" t="s">
        <v>41</v>
      </c>
    </row>
    <row customHeight="1" ht="12.75">
      <c s="319" t="s">
        <v>42</v>
      </c>
      <c s="319" t="s">
        <v>43</v>
      </c>
      <c r="G10" s="319" t="s">
        <v>44</v>
      </c>
      <c s="319" t="s">
        <v>45</v>
      </c>
      <c s="319" t="s">
        <v>46</v>
      </c>
    </row>
    <row customHeight="1" ht="12.75">
      <c r="G11" s="319" t="s">
        <v>47</v>
      </c>
      <c s="319" t="s">
        <v>48</v>
      </c>
      <c s="319" t="s">
        <v>49</v>
      </c>
    </row>
    <row customHeight="1" ht="12.75">
      <c s="319" t="s">
        <v>50</v>
      </c>
      <c s="319" t="s">
        <v>51</v>
      </c>
      <c r="G12" s="319" t="s">
        <v>52</v>
      </c>
      <c s="319" t="s">
        <v>53</v>
      </c>
      <c s="319" t="s">
        <v>54</v>
      </c>
    </row>
    <row customHeight="1" ht="12.75">
      <c s="319" t="s">
        <v>55</v>
      </c>
      <c s="319" t="s">
        <v>56</v>
      </c>
      <c r="G13" s="319" t="s">
        <v>57</v>
      </c>
      <c s="319" t="s">
        <v>58</v>
      </c>
      <c s="319" t="s">
        <v>59</v>
      </c>
    </row>
    <row customHeight="1" ht="12.75">
      <c s="319" t="s">
        <v>60</v>
      </c>
      <c s="319" t="s">
        <v>51</v>
      </c>
      <c r="G14" s="319" t="s">
        <v>61</v>
      </c>
      <c s="319" t="s">
        <v>62</v>
      </c>
      <c s="319" t="s">
        <v>63</v>
      </c>
    </row>
    <row customHeight="1" ht="12.75">
      <c s="319" t="s">
        <v>64</v>
      </c>
      <c s="319" t="s">
        <v>56</v>
      </c>
      <c r="G15" s="319" t="s">
        <v>65</v>
      </c>
      <c s="319" t="s">
        <v>66</v>
      </c>
      <c s="319" t="s">
        <v>67</v>
      </c>
    </row>
    <row customHeight="1" ht="12.75">
      <c s="319" t="s">
        <v>68</v>
      </c>
      <c s="319" t="s">
        <v>69</v>
      </c>
      <c r="G16" s="319" t="s">
        <v>70</v>
      </c>
      <c s="319" t="s">
        <v>71</v>
      </c>
      <c s="319" t="s">
        <v>72</v>
      </c>
    </row>
    <row customHeight="1" ht="12.75">
      <c s="319" t="s">
        <v>73</v>
      </c>
      <c s="319" t="s">
        <v>74</v>
      </c>
      <c r="G17" s="319" t="s">
        <v>75</v>
      </c>
      <c s="319" t="s">
        <v>76</v>
      </c>
      <c s="319" t="s">
        <v>77</v>
      </c>
    </row>
    <row customHeight="1" ht="12.75">
      <c s="319" t="s">
        <v>78</v>
      </c>
      <c s="319" t="s">
        <v>79</v>
      </c>
      <c r="G18" s="319" t="s">
        <v>80</v>
      </c>
      <c s="319" t="s">
        <v>81</v>
      </c>
      <c s="319" t="s">
        <v>82</v>
      </c>
    </row>
    <row customHeight="1" ht="12.75">
      <c s="319" t="s">
        <v>83</v>
      </c>
      <c s="319" t="s">
        <v>84</v>
      </c>
      <c r="G19" s="319" t="s">
        <v>85</v>
      </c>
      <c s="319" t="s">
        <v>86</v>
      </c>
      <c s="319" t="s">
        <v>87</v>
      </c>
    </row>
    <row customHeight="1" ht="12.75">
      <c r="G20" s="319" t="s">
        <v>88</v>
      </c>
      <c s="319" t="s">
        <v>89</v>
      </c>
      <c s="319" t="s">
        <v>90</v>
      </c>
    </row>
    <row customHeight="1" ht="12.75">
      <c r="G21" s="319" t="s">
        <v>91</v>
      </c>
      <c s="319" t="s">
        <v>92</v>
      </c>
      <c s="319" t="s">
        <v>93</v>
      </c>
    </row>
    <row customHeight="1" ht="12.75">
      <c r="G22" s="319" t="s">
        <v>94</v>
      </c>
      <c s="319" t="s">
        <v>95</v>
      </c>
      <c s="319" t="s">
        <v>96</v>
      </c>
    </row>
    <row customHeight="1" ht="12.75">
      <c r="G23" s="319" t="s">
        <v>97</v>
      </c>
      <c s="319" t="s">
        <v>98</v>
      </c>
      <c s="319" t="s">
        <v>99</v>
      </c>
    </row>
    <row customHeight="1" ht="12.75">
      <c r="G24" s="319" t="s">
        <v>100</v>
      </c>
      <c s="319" t="s">
        <v>101</v>
      </c>
      <c s="319" t="s">
        <v>102</v>
      </c>
    </row>
    <row customHeight="1" ht="12.75">
      <c r="G25" s="319" t="s">
        <v>103</v>
      </c>
      <c s="319" t="s">
        <v>104</v>
      </c>
      <c s="319" t="s">
        <v>105</v>
      </c>
    </row>
    <row customHeight="1" ht="12.75">
      <c r="G26" s="319" t="s">
        <v>106</v>
      </c>
      <c s="319" t="s">
        <v>107</v>
      </c>
      <c s="319" t="s">
        <v>108</v>
      </c>
    </row>
    <row customHeight="1" ht="12.75">
      <c r="G27" s="319" t="s">
        <v>109</v>
      </c>
      <c s="319" t="s">
        <v>110</v>
      </c>
      <c s="319" t="s">
        <v>111</v>
      </c>
    </row>
    <row customHeight="1" ht="12.75">
      <c r="G28" s="319" t="s">
        <v>112</v>
      </c>
      <c s="319" t="s">
        <v>113</v>
      </c>
      <c s="319" t="s">
        <v>114</v>
      </c>
    </row>
    <row customHeight="1" ht="12.75">
      <c r="G29" s="319" t="s">
        <v>115</v>
      </c>
      <c s="319" t="s">
        <v>116</v>
      </c>
      <c s="319" t="s">
        <v>117</v>
      </c>
    </row>
    <row customHeight="1" ht="12.75">
      <c r="G30" s="319" t="s">
        <v>118</v>
      </c>
      <c s="319" t="s">
        <v>119</v>
      </c>
      <c s="319" t="s">
        <v>120</v>
      </c>
    </row>
    <row customHeight="1" ht="12.75">
      <c r="G31" s="319" t="s">
        <v>121</v>
      </c>
      <c s="319" t="s">
        <v>122</v>
      </c>
      <c s="319" t="s">
        <v>123</v>
      </c>
    </row>
    <row customHeight="1" ht="12.75">
      <c r="G32" s="319" t="s">
        <v>124</v>
      </c>
      <c s="319" t="s">
        <v>125</v>
      </c>
      <c s="319" t="s">
        <v>126</v>
      </c>
    </row>
  </sheetData>
  <sheetProtection autoFilter="0" sort="1" allowResizeRows="1" allowResizeColumns="1" objects="1" allowDragInsertRows="1" allowDragInsertColumns="1" insertRows="1" insertColumns="1" deleteRows="1" deleteColumns="1"/>
  <pageMargins left="0.75" right="0.75" top="1.00" bottom="1.00" header="0.50" footer="0.50"/>
  <pageSetup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FD49468-FFB2-8C7C-7182-E5F8BA783788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6" width="21.753906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8" t="s">
        <v>2342</v>
      </c>
      <c s="68"/>
      <c s="68"/>
      <c s="68"/>
      <c s="68"/>
    </row>
    <row customHeight="1" ht="19.5">
      <c s="65"/>
      <c s="65"/>
      <c s="65"/>
      <c s="65"/>
      <c s="65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7E17AE8-FE88-BC08-7DA9-3CB5F8453E31}" mc:Ignorable="x14ac">
  <dimension ref="A1:V274"/>
  <sheetViews>
    <sheetView defaultGridColor="0" colorId="8" topLeftCell="A214" showGridLines="0" workbookViewId="0" showZeros="0">
      <selection activeCell="H250" sqref="H250"/>
    </sheetView>
  </sheetViews>
  <sheetFormatPr defaultColWidth="9.125" customHeight="1" defaultRowHeight="12.75"/>
  <cols>
    <col min="1" max="1" style="390" width="10.125" customWidth="1"/>
    <col min="2" max="2" style="390" width="36.875" customWidth="1"/>
    <col min="3" max="5" style="479" width="13.375" customWidth="1"/>
    <col min="6" max="6" style="480" width="13.375" customWidth="1"/>
    <col min="7" max="9" style="479" width="13.375" customWidth="1"/>
    <col min="10" max="10" style="479" width="12.375" customWidth="1"/>
    <col min="11" max="11" style="479" width="8.25390625" customWidth="1"/>
    <col min="12" max="12" style="479" width="54.00390625" customWidth="1"/>
    <col min="13" max="19" style="479" width="13.25390625" customWidth="1"/>
    <col min="20" max="20" style="479" width="10.00390625" customWidth="1"/>
    <col min="21" max="21" style="479" width="33.625" customWidth="1"/>
    <col min="22" max="22" style="479" width="11.50390625" customWidth="1"/>
  </cols>
  <sheetData>
    <row customHeight="1" ht="33.75">
      <c s="391" t="str">
        <f>'##BASEINFO'!$B$2&amp;"度"&amp;'##BASEINFO'!$B$7&amp;"政府性基金收支及结余情况录入表																						"</f>
        <v>2011年度芷江侗族自治县政府性基金收支及结余情况录入表																						</v>
      </c>
      <c s="69"/>
      <c s="69"/>
      <c s="69"/>
      <c s="69"/>
      <c s="69"/>
      <c s="69"/>
      <c s="69"/>
      <c s="69"/>
      <c s="69"/>
      <c s="69"/>
      <c s="69"/>
      <c s="69"/>
      <c s="69"/>
      <c s="69"/>
      <c s="69"/>
      <c s="69"/>
      <c s="69"/>
      <c s="69"/>
      <c s="69"/>
      <c s="69"/>
      <c s="69"/>
    </row>
    <row customHeight="1" ht="17.25">
      <c s="117" t="s">
        <v>175</v>
      </c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</row>
    <row customHeight="1" ht="16.5">
      <c s="117" t="s">
        <v>201</v>
      </c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  <c s="117"/>
    </row>
    <row customHeight="1" ht="30">
      <c s="75" t="s">
        <v>202</v>
      </c>
      <c s="133" t="s">
        <v>203</v>
      </c>
      <c s="133" t="s">
        <v>204</v>
      </c>
      <c s="133" t="s">
        <v>2250</v>
      </c>
      <c s="133" t="s">
        <v>2164</v>
      </c>
      <c s="148" t="s">
        <v>2343</v>
      </c>
      <c s="133" t="s">
        <v>2344</v>
      </c>
      <c s="133" t="s">
        <v>2224</v>
      </c>
      <c s="133" t="s">
        <v>2345</v>
      </c>
      <c s="133" t="s">
        <v>2296</v>
      </c>
      <c s="75" t="s">
        <v>202</v>
      </c>
      <c s="133" t="s">
        <v>203</v>
      </c>
      <c s="133" t="s">
        <v>204</v>
      </c>
      <c s="133" t="s">
        <v>2346</v>
      </c>
      <c s="148" t="s">
        <v>2347</v>
      </c>
      <c s="133" t="s">
        <v>2348</v>
      </c>
      <c s="133" t="s">
        <v>2349</v>
      </c>
      <c s="133" t="s">
        <v>2350</v>
      </c>
      <c s="133" t="s">
        <v>2254</v>
      </c>
      <c s="83" t="s">
        <v>202</v>
      </c>
      <c s="133" t="s">
        <v>2351</v>
      </c>
      <c s="133" t="s">
        <v>2256</v>
      </c>
    </row>
    <row customHeight="1" ht="17.25">
      <c s="76">
        <v>10301</v>
      </c>
      <c s="133" t="s">
        <v>2352</v>
      </c>
      <c s="368">
        <f>SUM(C8,C14,C16,C23,C31,C39,C42,C49,C55,C59,C63,C70,C77,C91,C97,C101:C102,C107,C114,C120,C128,C136,C141,C147,C150,C155)+C160+C163+C170+C171+C173+C174+C179+C183+C188+C193+C202+C205+C211+C220+C222+C223+C230+C236+C240+C245+C249+C257+C258+C260+C274</f>
        <v>3164</v>
      </c>
      <c s="368">
        <f>SUM(D8,D14,D16,D23,D31,D39,D42,D49,D55,D59,D63,D70,D77,D91,D97,D101:D102,D107,D114,D120,D128,D136,D141,D147,D150,D155)+D160+D163+D170+D171+D173+D174+D179+D183+D188+D193+D202+D205+D211+D220+D222+D223+D230+D236+D240+D245+D249+D257+D258+D260+D274</f>
        <v>347</v>
      </c>
      <c s="368">
        <f>SUM(E8,E14,E16,E23,E31,E39,E42,E49,E55,E59,E63,E70,E77,E91,E97,E101:E102,E107,E114,E120,E128,E136,E141,E147,E150,E155)+E160+E163+E170+E171+E173+E174+E179+E183+E188+E193+E202+E205+E211+E220+E222+E223+E230+E236+E240+E245+E249+E257+E258+E260+E274</f>
        <v>4451</v>
      </c>
      <c s="368">
        <f>SUM(F8,F14,F16,F23,F31,F39,F42,F49,F55,F59,F63,F70,F77,F91,F97,F101:F102,F107,F114,F120,F128,F136,F141,F147,F150,F155)+F160+F163+F170+F171+F173+F174+F179+F183+F188+F193+F202+F205+F211+F220+F222+F223+F230+F236+F240+F245+F249+F257+F258+F260+F274</f>
        <v>0</v>
      </c>
      <c s="368">
        <f>SUM(G8,G14,G16,G23,G31,G39,G42,G49,G55,G59,G63,G70,G77,G91,G97,G101:G102,G107,G114,G120,G128,G136,G141,G147,G150,G155)+G160+G163+G170+G171+G173+G174+G179+G183+G188+G193+G202+G205+G211+G220+G222+G223+G230+G236+G240+G245+G249+G257+G258+G260+G274</f>
        <v>0</v>
      </c>
      <c s="368">
        <f>SUM(H8,H14,H16,H23,H31,H39,H42,H49,H55,H59,H63,H70,H77,H91,H97,H101:H102,H107,H114,H120,H128,H136,H141,H147,H150,H155)+H160+H163+H170+H171+H173+H174+H179+H183+H188+H193+H202+H205+H211+H220+H222+H223+H230+H236+H240+H245+H249+H257+H258+H260+H274</f>
        <v>0</v>
      </c>
      <c s="368">
        <f>SUM(I8,I14,I16,I23,I31,I39,I42,I49,I55,I59,I63,I70,I77,I91,I97,I101:I102,I107,I114,I120,I128,I136,I141,I147,I150,I155)+I160+I163+I170+I171+I173+I174+I179+I183+I188+I193+I202+I205+I211+I220+I222+I223+I230+I236+I240+I245+I249+I257+I258+I260+I274</f>
        <v>0</v>
      </c>
      <c s="368">
        <f>SUM(J8,J14,J16,J23,J31,J39,J42,J49,J55,J59,J63,J70,J77,J91,J97,J101:J102,J107,J114,J120,J128,J136,J141,J147,J150,J155)+J160+J163+J170+J171+J173+J174+J179+J183+J188+J193+J202+J205+J211+J220+J222+J223+J230+J236+J240+J245+J249+J257+J258+J260+J274</f>
        <v>1</v>
      </c>
      <c s="128"/>
      <c s="133" t="s">
        <v>2353</v>
      </c>
      <c s="450">
        <f>SUM(M6,M12,M15,M30,M38,M54,M69,M113,M168,M218,M248,M255,M259)</f>
        <v>7726</v>
      </c>
      <c s="450">
        <f>SUM(N6,N12,N15,N30,N38,N54,N69,N113,N168,N218,N248,N255,N259)</f>
        <v>0</v>
      </c>
      <c s="450">
        <f>SUM(O6,O12,O15,O30,O38,O54,O69,O113,O168,O218,O248,O255,O259)</f>
        <v>0</v>
      </c>
      <c s="450">
        <f>SUM(P6,P12,P15,P30,P38,P54,P69,P113,P168,P218,P248,P255,P259)</f>
        <v>0</v>
      </c>
      <c s="450">
        <f>SUM(Q6,Q12,Q15,Q30,Q38,Q54,Q69,Q113,Q168,Q218,Q248,Q255,Q259)</f>
        <v>86</v>
      </c>
      <c s="450">
        <f>SUM(R6,R12,R15,R30,R38,R54,R69,R113,R168,R218,R248,R255,R259)</f>
        <v>0</v>
      </c>
      <c s="450">
        <f>SUM(S6,S12,S15,S30,S38,S54,S69,S113,S168,S218,S248,S255,S259)</f>
        <v>0</v>
      </c>
      <c s="90">
        <v>10301</v>
      </c>
      <c s="133" t="s">
        <v>2354</v>
      </c>
      <c s="368">
        <f>SUM(C5:E5,G5:J5)-SUM(M5:N5,P5:S5)</f>
        <v>151</v>
      </c>
    </row>
    <row customHeight="1" ht="17.25">
      <c s="149"/>
      <c s="149"/>
      <c s="150"/>
      <c s="150"/>
      <c s="150"/>
      <c s="150"/>
      <c s="150"/>
      <c s="150"/>
      <c s="150"/>
      <c s="150"/>
      <c s="128">
        <v>201</v>
      </c>
      <c s="148" t="s">
        <v>1005</v>
      </c>
      <c s="450">
        <f>M7</f>
        <v>0</v>
      </c>
      <c s="450">
        <f>N7</f>
        <v>0</v>
      </c>
      <c s="450">
        <f>O7</f>
        <v>0</v>
      </c>
      <c s="450">
        <f>P7</f>
        <v>0</v>
      </c>
      <c s="450">
        <f>Q7</f>
        <v>0</v>
      </c>
      <c s="450">
        <f>R7</f>
        <v>0</v>
      </c>
      <c s="450">
        <f>S7</f>
        <v>0</v>
      </c>
      <c s="90"/>
      <c s="145"/>
      <c s="120"/>
    </row>
    <row customHeight="1" ht="17.25">
      <c s="149"/>
      <c s="149"/>
      <c s="157"/>
      <c s="151"/>
      <c s="150"/>
      <c s="150"/>
      <c s="150"/>
      <c s="150"/>
      <c s="151"/>
      <c s="150"/>
      <c s="128">
        <v>20113</v>
      </c>
      <c s="148" t="s">
        <v>1097</v>
      </c>
      <c s="450">
        <f>M8</f>
        <v>0</v>
      </c>
      <c s="450">
        <f>N8</f>
        <v>0</v>
      </c>
      <c s="450">
        <f>O8</f>
        <v>0</v>
      </c>
      <c s="450">
        <f>P8</f>
        <v>0</v>
      </c>
      <c s="450">
        <f>Q8</f>
        <v>0</v>
      </c>
      <c s="450">
        <f>R8</f>
        <v>0</v>
      </c>
      <c s="450">
        <f>S8</f>
        <v>0</v>
      </c>
      <c s="90"/>
      <c s="148"/>
      <c s="151"/>
    </row>
    <row customHeight="1" ht="17.25">
      <c s="76">
        <v>1030165</v>
      </c>
      <c s="121" t="s">
        <v>2355</v>
      </c>
      <c s="368">
        <f>SUM(C9:C11)</f>
        <v>0</v>
      </c>
      <c s="401">
        <f>SUM(D9:D11)</f>
        <v>0</v>
      </c>
      <c s="368">
        <f>SUM(E9:E11)</f>
        <v>0</v>
      </c>
      <c s="368">
        <f>SUM(F9:F11)</f>
        <v>0</v>
      </c>
      <c s="368">
        <f>SUM(G9:G11)</f>
        <v>0</v>
      </c>
      <c s="368">
        <f>SUM(H9:H11)</f>
        <v>0</v>
      </c>
      <c s="368">
        <f>SUM(I9:I11)</f>
        <v>0</v>
      </c>
      <c s="368">
        <f>SUM(J9:J11)</f>
        <v>0</v>
      </c>
      <c s="128">
        <v>2011370</v>
      </c>
      <c s="145" t="s">
        <v>2356</v>
      </c>
      <c s="458"/>
      <c s="459"/>
      <c s="459"/>
      <c s="459"/>
      <c s="459"/>
      <c s="459"/>
      <c s="458"/>
      <c s="90">
        <v>1030165</v>
      </c>
      <c s="148" t="s">
        <v>2355</v>
      </c>
      <c s="368">
        <f>SUM(C8:E8,G8:J8)-SUM(M8:N8,P8:S8)</f>
        <v>0</v>
      </c>
    </row>
    <row customHeight="1" ht="17.25">
      <c s="76">
        <v>103016501</v>
      </c>
      <c s="145" t="s">
        <v>2357</v>
      </c>
      <c s="460"/>
      <c s="372"/>
      <c s="461"/>
      <c s="461"/>
      <c s="461"/>
      <c s="461"/>
      <c s="461"/>
      <c s="372"/>
      <c s="128"/>
      <c s="145"/>
      <c s="150"/>
      <c s="120"/>
      <c s="120"/>
      <c s="120"/>
      <c s="150"/>
      <c s="150"/>
      <c s="150"/>
      <c s="90">
        <v>103016501</v>
      </c>
      <c s="145" t="s">
        <v>2357</v>
      </c>
      <c s="372"/>
    </row>
    <row customHeight="1" ht="17.25">
      <c s="76">
        <v>103016502</v>
      </c>
      <c s="119" t="s">
        <v>2358</v>
      </c>
      <c s="372"/>
      <c s="403"/>
      <c s="461"/>
      <c s="461"/>
      <c s="461"/>
      <c s="461"/>
      <c s="461"/>
      <c s="372"/>
      <c s="128"/>
      <c s="145"/>
      <c s="150"/>
      <c s="120"/>
      <c s="120"/>
      <c s="120"/>
      <c s="150"/>
      <c s="150"/>
      <c s="150"/>
      <c s="90">
        <v>103016502</v>
      </c>
      <c s="145" t="s">
        <v>2358</v>
      </c>
      <c s="372"/>
    </row>
    <row customHeight="1" ht="17.25">
      <c s="76">
        <v>103016504</v>
      </c>
      <c s="145" t="s">
        <v>2359</v>
      </c>
      <c s="375"/>
      <c s="372"/>
      <c s="461"/>
      <c s="461"/>
      <c s="461"/>
      <c s="461"/>
      <c s="461"/>
      <c s="372"/>
      <c s="128"/>
      <c s="145"/>
      <c s="150"/>
      <c s="151"/>
      <c s="151"/>
      <c s="151"/>
      <c s="150"/>
      <c s="150"/>
      <c s="150"/>
      <c s="90">
        <v>103016504</v>
      </c>
      <c s="145" t="s">
        <v>2359</v>
      </c>
      <c s="372"/>
    </row>
    <row customHeight="1" ht="17.25">
      <c s="76"/>
      <c s="145"/>
      <c s="120"/>
      <c s="120"/>
      <c s="120"/>
      <c s="120"/>
      <c s="120"/>
      <c s="120"/>
      <c s="120"/>
      <c s="120"/>
      <c s="128">
        <v>204</v>
      </c>
      <c s="148" t="s">
        <v>1214</v>
      </c>
      <c s="368">
        <f>M13</f>
        <v>0</v>
      </c>
      <c s="368">
        <f>N13</f>
        <v>0</v>
      </c>
      <c s="368">
        <f>O13</f>
        <v>0</v>
      </c>
      <c s="368">
        <f>P13</f>
        <v>0</v>
      </c>
      <c s="368">
        <f>Q13</f>
        <v>0</v>
      </c>
      <c s="368">
        <f>R13</f>
        <v>0</v>
      </c>
      <c s="368">
        <f>S13</f>
        <v>0</v>
      </c>
      <c s="90"/>
      <c s="145"/>
      <c s="120"/>
    </row>
    <row customHeight="1" ht="17.25">
      <c s="76"/>
      <c s="145"/>
      <c s="151"/>
      <c s="151"/>
      <c s="151"/>
      <c s="151"/>
      <c s="151"/>
      <c s="151"/>
      <c s="151"/>
      <c s="151"/>
      <c s="128">
        <v>20406</v>
      </c>
      <c s="148" t="s">
        <v>1258</v>
      </c>
      <c s="409">
        <f>M14</f>
        <v>0</v>
      </c>
      <c s="368">
        <f>N14</f>
        <v>0</v>
      </c>
      <c s="368">
        <f>O14</f>
        <v>0</v>
      </c>
      <c s="368">
        <f>P14</f>
        <v>0</v>
      </c>
      <c s="368">
        <f>Q14</f>
        <v>0</v>
      </c>
      <c s="368">
        <f>R14</f>
        <v>0</v>
      </c>
      <c s="368">
        <f>S14</f>
        <v>0</v>
      </c>
      <c s="90"/>
      <c s="145"/>
      <c s="151"/>
    </row>
    <row customHeight="1" ht="17.25">
      <c s="76">
        <v>1030164</v>
      </c>
      <c s="148" t="s">
        <v>2360</v>
      </c>
      <c s="372"/>
      <c s="372"/>
      <c s="461"/>
      <c s="461"/>
      <c s="461"/>
      <c s="461"/>
      <c s="461"/>
      <c s="372"/>
      <c s="128">
        <v>2040670</v>
      </c>
      <c s="119" t="s">
        <v>2361</v>
      </c>
      <c s="372"/>
      <c s="461"/>
      <c s="461"/>
      <c s="461"/>
      <c s="461"/>
      <c s="461"/>
      <c s="372"/>
      <c s="90">
        <v>1030164</v>
      </c>
      <c s="148" t="s">
        <v>2360</v>
      </c>
      <c s="368">
        <f>SUM(C14:E14,G14:J14)-SUM(M14:N14,P14:S14)</f>
        <v>0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205</v>
      </c>
      <c s="139" t="s">
        <v>1288</v>
      </c>
      <c s="376">
        <f>SUM(M16,M23)</f>
        <v>70</v>
      </c>
      <c s="368">
        <f>SUM(N16,N23)</f>
        <v>0</v>
      </c>
      <c s="368">
        <f>SUM(O16,O23)</f>
        <v>0</v>
      </c>
      <c s="368">
        <f>SUM(P16,P23)</f>
        <v>0</v>
      </c>
      <c s="368">
        <f>SUM(Q16,Q23)</f>
        <v>29</v>
      </c>
      <c s="368">
        <f>SUM(R16,R23)</f>
        <v>0</v>
      </c>
      <c s="368">
        <f>SUM(S16,S23)</f>
        <v>0</v>
      </c>
      <c s="90"/>
      <c s="76"/>
      <c s="120"/>
    </row>
    <row customHeight="1" ht="17.25">
      <c s="76">
        <v>1030127</v>
      </c>
      <c s="139" t="s">
        <v>2362</v>
      </c>
      <c s="372">
        <v>28</v>
      </c>
      <c s="372"/>
      <c s="461">
        <v>70</v>
      </c>
      <c s="461"/>
      <c s="461"/>
      <c s="461"/>
      <c s="461"/>
      <c s="372">
        <v>1</v>
      </c>
      <c s="128">
        <v>20510</v>
      </c>
      <c s="139" t="s">
        <v>2363</v>
      </c>
      <c s="368">
        <f>SUM(M17:M22)</f>
        <v>70</v>
      </c>
      <c s="368">
        <f>SUM(N17:N22)</f>
        <v>0</v>
      </c>
      <c s="368">
        <f>SUM(O17:O22)</f>
        <v>0</v>
      </c>
      <c s="368">
        <f>SUM(P17:P22)</f>
        <v>0</v>
      </c>
      <c s="368">
        <f>SUM(Q17:Q22)</f>
        <v>29</v>
      </c>
      <c s="368">
        <f>SUM(R17:R22)</f>
        <v>0</v>
      </c>
      <c s="368">
        <f>SUM(S17:S22)</f>
        <v>0</v>
      </c>
      <c s="90">
        <v>1030127</v>
      </c>
      <c s="139" t="s">
        <v>2364</v>
      </c>
      <c s="368">
        <f>SUM(C16:E16,G16:J16)-SUM(M16:N16,P16:S16)</f>
        <v>0</v>
      </c>
    </row>
    <row customHeight="1" ht="17.25">
      <c s="149"/>
      <c s="149"/>
      <c s="150"/>
      <c s="120"/>
      <c s="150"/>
      <c s="150"/>
      <c s="150"/>
      <c s="150"/>
      <c s="120"/>
      <c s="150"/>
      <c s="128">
        <v>2051001</v>
      </c>
      <c s="76" t="s">
        <v>1329</v>
      </c>
      <c s="372"/>
      <c s="461"/>
      <c s="461"/>
      <c s="461"/>
      <c s="461"/>
      <c s="461"/>
      <c s="372"/>
      <c s="90"/>
      <c s="139"/>
      <c s="120"/>
    </row>
    <row customHeight="1" ht="17.25">
      <c s="149"/>
      <c s="149"/>
      <c s="150"/>
      <c s="150"/>
      <c s="150"/>
      <c s="150"/>
      <c s="150"/>
      <c s="150"/>
      <c s="150"/>
      <c s="150"/>
      <c s="128">
        <v>2051002</v>
      </c>
      <c s="76" t="s">
        <v>1330</v>
      </c>
      <c s="372"/>
      <c s="461"/>
      <c s="461"/>
      <c s="461"/>
      <c s="461"/>
      <c s="461"/>
      <c s="372"/>
      <c s="90"/>
      <c s="139"/>
      <c s="120"/>
    </row>
    <row customHeight="1" ht="17.25">
      <c s="149"/>
      <c s="149"/>
      <c s="150"/>
      <c s="150"/>
      <c s="150"/>
      <c s="150"/>
      <c s="150"/>
      <c s="150"/>
      <c s="150"/>
      <c s="150"/>
      <c s="128">
        <v>2051003</v>
      </c>
      <c s="76" t="s">
        <v>1331</v>
      </c>
      <c s="372">
        <v>70</v>
      </c>
      <c s="461"/>
      <c s="461"/>
      <c s="461"/>
      <c s="461"/>
      <c s="461"/>
      <c s="372"/>
      <c s="90"/>
      <c s="139"/>
      <c s="120"/>
    </row>
    <row customHeight="1" ht="17.25">
      <c s="149"/>
      <c s="149"/>
      <c s="150"/>
      <c s="150"/>
      <c s="150"/>
      <c s="150"/>
      <c s="150"/>
      <c s="150"/>
      <c s="150"/>
      <c s="150"/>
      <c s="128">
        <v>2051004</v>
      </c>
      <c s="76" t="s">
        <v>1332</v>
      </c>
      <c s="372"/>
      <c s="461"/>
      <c s="461"/>
      <c s="461"/>
      <c s="461"/>
      <c s="461"/>
      <c s="372"/>
      <c s="90"/>
      <c s="139"/>
      <c s="120"/>
    </row>
    <row customHeight="1" ht="17.25">
      <c s="149"/>
      <c s="149"/>
      <c s="150"/>
      <c s="150"/>
      <c s="150"/>
      <c s="150"/>
      <c s="150"/>
      <c s="150"/>
      <c s="150"/>
      <c s="150"/>
      <c s="128">
        <v>2051005</v>
      </c>
      <c s="76" t="s">
        <v>1333</v>
      </c>
      <c s="372"/>
      <c s="461"/>
      <c s="461"/>
      <c s="461"/>
      <c s="461"/>
      <c s="461"/>
      <c s="372"/>
      <c s="90"/>
      <c s="139"/>
      <c s="120"/>
    </row>
    <row customHeight="1" ht="17.25">
      <c s="149"/>
      <c s="149"/>
      <c s="150"/>
      <c s="150"/>
      <c s="150"/>
      <c s="150"/>
      <c s="150"/>
      <c s="150"/>
      <c s="150"/>
      <c s="150"/>
      <c s="128">
        <v>2051099</v>
      </c>
      <c s="76" t="s">
        <v>2365</v>
      </c>
      <c s="372"/>
      <c s="461"/>
      <c s="461"/>
      <c s="461"/>
      <c s="461">
        <v>29</v>
      </c>
      <c s="461"/>
      <c s="372"/>
      <c s="90"/>
      <c s="139"/>
      <c s="120"/>
    </row>
    <row customHeight="1" ht="17.25">
      <c s="76">
        <v>1030128</v>
      </c>
      <c s="139" t="s">
        <v>2366</v>
      </c>
      <c s="372"/>
      <c s="372"/>
      <c s="461"/>
      <c s="461"/>
      <c s="461"/>
      <c s="461"/>
      <c s="461"/>
      <c s="372"/>
      <c s="128">
        <v>20511</v>
      </c>
      <c s="139" t="s">
        <v>2367</v>
      </c>
      <c s="368">
        <f>SUM(M24:M29)</f>
        <v>0</v>
      </c>
      <c s="368">
        <f>SUM(N24:N29)</f>
        <v>0</v>
      </c>
      <c s="368">
        <f>SUM(O24:O29)</f>
        <v>0</v>
      </c>
      <c s="368">
        <f>SUM(P24:P29)</f>
        <v>0</v>
      </c>
      <c s="368">
        <f>SUM(Q24:Q29)</f>
        <v>0</v>
      </c>
      <c s="368">
        <f>SUM(R24:R29)</f>
        <v>0</v>
      </c>
      <c s="368">
        <f>SUM(S24:S29)</f>
        <v>0</v>
      </c>
      <c s="90">
        <v>1030128</v>
      </c>
      <c s="139" t="s">
        <v>2368</v>
      </c>
      <c s="368">
        <f>SUM(C23:E23,G23:J23)-SUM(M23:N23,P23:S23)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2051101</v>
      </c>
      <c s="76" t="s">
        <v>1329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2051102</v>
      </c>
      <c s="76" t="s">
        <v>1330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2051103</v>
      </c>
      <c s="76" t="s">
        <v>1331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2051104</v>
      </c>
      <c s="76" t="s">
        <v>1332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2051105</v>
      </c>
      <c s="76" t="s">
        <v>1333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2051199</v>
      </c>
      <c s="76" t="s">
        <v>2369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51"/>
      <c s="151"/>
      <c s="151"/>
      <c s="151"/>
      <c s="151"/>
      <c s="151"/>
      <c s="151"/>
      <c s="151"/>
      <c s="128">
        <v>206</v>
      </c>
      <c s="139" t="s">
        <v>1337</v>
      </c>
      <c s="368">
        <f>M31</f>
        <v>0</v>
      </c>
      <c s="368">
        <f>N31</f>
        <v>0</v>
      </c>
      <c s="368">
        <f>O31</f>
        <v>0</v>
      </c>
      <c s="368">
        <f>P31</f>
        <v>0</v>
      </c>
      <c s="368">
        <f>Q31</f>
        <v>0</v>
      </c>
      <c s="368">
        <f>R31</f>
        <v>0</v>
      </c>
      <c s="368">
        <f>S31</f>
        <v>0</v>
      </c>
      <c s="90"/>
      <c s="139"/>
      <c s="151"/>
    </row>
    <row customHeight="1" ht="17.25">
      <c s="76">
        <v>1030166</v>
      </c>
      <c s="139" t="s">
        <v>2370</v>
      </c>
      <c s="372"/>
      <c s="372"/>
      <c s="461"/>
      <c s="461"/>
      <c s="461"/>
      <c s="461"/>
      <c s="461"/>
      <c s="372"/>
      <c s="128">
        <v>20610</v>
      </c>
      <c s="139" t="s">
        <v>2371</v>
      </c>
      <c s="368">
        <f>SUM(M32:M37)</f>
        <v>0</v>
      </c>
      <c s="368">
        <f>SUM(N32:N37)</f>
        <v>0</v>
      </c>
      <c s="368">
        <f>SUM(O32:O37)</f>
        <v>0</v>
      </c>
      <c s="368">
        <f>SUM(P32:P37)</f>
        <v>0</v>
      </c>
      <c s="368">
        <f>SUM(Q32:Q37)</f>
        <v>0</v>
      </c>
      <c s="368">
        <f>SUM(R32:R37)</f>
        <v>0</v>
      </c>
      <c s="368">
        <f>SUM(S32:S37)</f>
        <v>0</v>
      </c>
      <c s="90">
        <v>1030166</v>
      </c>
      <c s="139" t="s">
        <v>2372</v>
      </c>
      <c s="368">
        <f>SUM(C31:E31,G31:J31)-SUM(M31:N31,P31:S31)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2061001</v>
      </c>
      <c s="76" t="s">
        <v>2373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2061002</v>
      </c>
      <c s="76" t="s">
        <v>2374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2061003</v>
      </c>
      <c s="76" t="s">
        <v>2375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2061004</v>
      </c>
      <c s="76" t="s">
        <v>2376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2061005</v>
      </c>
      <c s="76" t="s">
        <v>2377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2061099</v>
      </c>
      <c s="76" t="s">
        <v>2378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51"/>
      <c s="151"/>
      <c s="151"/>
      <c s="151"/>
      <c s="151"/>
      <c s="151"/>
      <c s="151"/>
      <c s="151"/>
      <c s="128">
        <v>207</v>
      </c>
      <c s="139" t="s">
        <v>1385</v>
      </c>
      <c s="368">
        <f>SUM(M39,M42,M49)</f>
        <v>36</v>
      </c>
      <c s="368">
        <f>SUM(N39,N42,N49)</f>
        <v>0</v>
      </c>
      <c s="368">
        <f>SUM(O39,O42,O49)</f>
        <v>0</v>
      </c>
      <c s="368">
        <f>SUM(P39,P42,P49)</f>
        <v>0</v>
      </c>
      <c s="368">
        <f>SUM(Q39,Q42,Q49)</f>
        <v>0</v>
      </c>
      <c s="368">
        <f>SUM(R39,R42,R49)</f>
        <v>0</v>
      </c>
      <c s="368">
        <f>SUM(S39,S42,S49)</f>
        <v>0</v>
      </c>
      <c s="90"/>
      <c s="76"/>
      <c s="151"/>
    </row>
    <row customHeight="1" ht="17.25">
      <c s="76">
        <v>1030163</v>
      </c>
      <c s="139" t="s">
        <v>2379</v>
      </c>
      <c s="368">
        <f>SUM(C40:C41)</f>
        <v>0</v>
      </c>
      <c s="368">
        <f>SUM(D40:D41)</f>
        <v>0</v>
      </c>
      <c s="368">
        <f>SUM(E40:E41)</f>
        <v>0</v>
      </c>
      <c s="368">
        <f>SUM(F40:F41)</f>
        <v>0</v>
      </c>
      <c s="368">
        <f>SUM(G40:G41)</f>
        <v>0</v>
      </c>
      <c s="368">
        <f>SUM(H40:H41)</f>
        <v>0</v>
      </c>
      <c s="368">
        <f>SUM(I40:I41)</f>
        <v>0</v>
      </c>
      <c s="368">
        <f>SUM(J40:J41)</f>
        <v>0</v>
      </c>
      <c s="128">
        <v>20703</v>
      </c>
      <c s="139" t="s">
        <v>1402</v>
      </c>
      <c s="368">
        <f>SUM(M40:M41)</f>
        <v>0</v>
      </c>
      <c s="368">
        <f>SUM(N40:N41)</f>
        <v>0</v>
      </c>
      <c s="368">
        <f>SUM(O40:O41)</f>
        <v>0</v>
      </c>
      <c s="368">
        <f>SUM(P40:P41)</f>
        <v>0</v>
      </c>
      <c s="368">
        <f>SUM(Q40:Q41)</f>
        <v>0</v>
      </c>
      <c s="368">
        <f>SUM(R40:R41)</f>
        <v>0</v>
      </c>
      <c s="368">
        <f>SUM(S40:S41)</f>
        <v>0</v>
      </c>
      <c s="90">
        <v>1030163</v>
      </c>
      <c s="139" t="s">
        <v>2379</v>
      </c>
      <c s="368">
        <f>SUM(C39:E39,G39:J39)-SUM(M39:N39,P39:S39)</f>
        <v>0</v>
      </c>
    </row>
    <row customHeight="1" ht="17.25">
      <c s="76">
        <v>103016301</v>
      </c>
      <c s="76" t="s">
        <v>2380</v>
      </c>
      <c s="372"/>
      <c s="372"/>
      <c s="461"/>
      <c s="461"/>
      <c s="461"/>
      <c s="461"/>
      <c s="461"/>
      <c s="372"/>
      <c s="128">
        <v>2070370</v>
      </c>
      <c s="76" t="s">
        <v>2381</v>
      </c>
      <c s="372"/>
      <c s="461"/>
      <c s="461"/>
      <c s="461"/>
      <c s="461"/>
      <c s="461"/>
      <c s="372"/>
      <c s="90">
        <v>103016301</v>
      </c>
      <c s="76" t="s">
        <v>2380</v>
      </c>
      <c s="368">
        <f>SUM(C40:E40,G40:J40)-SUM(M40:N40,P40:S40)</f>
        <v>0</v>
      </c>
    </row>
    <row customHeight="1" ht="17.25">
      <c s="76">
        <v>103016302</v>
      </c>
      <c s="76" t="s">
        <v>2382</v>
      </c>
      <c s="372"/>
      <c s="372"/>
      <c s="461"/>
      <c s="461"/>
      <c s="461"/>
      <c s="461"/>
      <c s="461"/>
      <c s="372"/>
      <c s="128">
        <v>2070371</v>
      </c>
      <c s="76" t="s">
        <v>2383</v>
      </c>
      <c s="372"/>
      <c s="461"/>
      <c s="461"/>
      <c s="461"/>
      <c s="461"/>
      <c s="461"/>
      <c s="372"/>
      <c s="90">
        <v>103016302</v>
      </c>
      <c s="76" t="s">
        <v>2382</v>
      </c>
      <c s="368">
        <f>SUM(C41:E41,G41:J41)-SUM(M41:N41,P41:S41)</f>
        <v>0</v>
      </c>
    </row>
    <row customHeight="1" ht="17.25">
      <c s="76">
        <v>1030126</v>
      </c>
      <c s="139" t="s">
        <v>2384</v>
      </c>
      <c s="409">
        <f>SUM(C43:C44)</f>
        <v>0</v>
      </c>
      <c s="368">
        <f>SUM(D43:D44)</f>
        <v>36</v>
      </c>
      <c s="368">
        <f>SUM(E43:E44)</f>
        <v>17</v>
      </c>
      <c s="368">
        <f>SUM(F43:F44)</f>
        <v>0</v>
      </c>
      <c s="368">
        <f>SUM(G43:G44)</f>
        <v>0</v>
      </c>
      <c s="368">
        <f>SUM(H43:H44)</f>
        <v>0</v>
      </c>
      <c s="368">
        <f>SUM(I43:I44)</f>
        <v>0</v>
      </c>
      <c s="368">
        <f>SUM(J43:J44)</f>
        <v>0</v>
      </c>
      <c s="128">
        <v>20706</v>
      </c>
      <c s="139" t="s">
        <v>2385</v>
      </c>
      <c s="368">
        <f>SUM(M43:M48)</f>
        <v>36</v>
      </c>
      <c s="368">
        <f>SUM(N43:N48)</f>
        <v>0</v>
      </c>
      <c s="368">
        <f>SUM(O43:O48)</f>
        <v>0</v>
      </c>
      <c s="368">
        <f>SUM(P43:P48)</f>
        <v>0</v>
      </c>
      <c s="368">
        <f>SUM(Q43:Q48)</f>
        <v>0</v>
      </c>
      <c s="368">
        <f>SUM(R43:R48)</f>
        <v>0</v>
      </c>
      <c s="368">
        <f>SUM(S43:S48)</f>
        <v>0</v>
      </c>
      <c s="90">
        <v>1030126</v>
      </c>
      <c s="139" t="s">
        <v>2386</v>
      </c>
      <c s="368">
        <f>SUM(C42:E42,G42:J42)-SUM(M42:N42,P42:S42)</f>
        <v>17</v>
      </c>
    </row>
    <row customHeight="1" ht="17.25">
      <c s="76">
        <v>103012601</v>
      </c>
      <c s="90" t="s">
        <v>2387</v>
      </c>
      <c s="372"/>
      <c s="403"/>
      <c s="461"/>
      <c s="461"/>
      <c s="461"/>
      <c s="461"/>
      <c s="461"/>
      <c s="372"/>
      <c s="128">
        <v>2070601</v>
      </c>
      <c s="76" t="s">
        <v>2388</v>
      </c>
      <c s="372">
        <v>20</v>
      </c>
      <c s="461"/>
      <c s="461"/>
      <c s="461"/>
      <c s="461"/>
      <c s="461"/>
      <c s="372"/>
      <c s="90">
        <v>103012601</v>
      </c>
      <c s="76" t="s">
        <v>2389</v>
      </c>
      <c s="372"/>
    </row>
    <row customHeight="1" ht="17.25">
      <c s="76">
        <v>103012602</v>
      </c>
      <c s="76" t="s">
        <v>2390</v>
      </c>
      <c s="375"/>
      <c s="372">
        <v>36</v>
      </c>
      <c s="461">
        <v>17</v>
      </c>
      <c s="461"/>
      <c s="461"/>
      <c s="461"/>
      <c s="461"/>
      <c s="372"/>
      <c s="128">
        <v>2070602</v>
      </c>
      <c s="76" t="s">
        <v>2391</v>
      </c>
      <c s="372"/>
      <c s="461"/>
      <c s="461"/>
      <c s="461"/>
      <c s="461"/>
      <c s="461"/>
      <c s="372"/>
      <c s="90">
        <v>103012602</v>
      </c>
      <c s="76" t="s">
        <v>2392</v>
      </c>
      <c s="372">
        <v>17</v>
      </c>
    </row>
    <row customHeight="1" ht="17.25">
      <c s="149"/>
      <c s="149"/>
      <c s="120"/>
      <c s="120"/>
      <c s="150"/>
      <c s="150"/>
      <c s="150"/>
      <c s="120"/>
      <c s="120"/>
      <c s="120"/>
      <c s="128">
        <v>2070603</v>
      </c>
      <c s="76" t="s">
        <v>2393</v>
      </c>
      <c s="372"/>
      <c s="461"/>
      <c s="461"/>
      <c s="461"/>
      <c s="461"/>
      <c s="461"/>
      <c s="372"/>
      <c s="90"/>
      <c s="76"/>
      <c s="130"/>
    </row>
    <row customHeight="1" ht="17.25">
      <c s="149"/>
      <c s="149"/>
      <c s="150"/>
      <c s="120"/>
      <c s="150"/>
      <c s="150"/>
      <c s="150"/>
      <c s="120"/>
      <c s="120"/>
      <c s="150"/>
      <c s="128">
        <v>2070604</v>
      </c>
      <c s="76" t="s">
        <v>2394</v>
      </c>
      <c s="372"/>
      <c s="461"/>
      <c s="461"/>
      <c s="461"/>
      <c s="461"/>
      <c s="461"/>
      <c s="372"/>
      <c s="90"/>
      <c s="76"/>
      <c s="120"/>
    </row>
    <row customHeight="1" ht="17.25">
      <c s="158"/>
      <c s="158"/>
      <c s="159"/>
      <c s="120"/>
      <c s="159"/>
      <c s="159"/>
      <c s="159"/>
      <c s="120"/>
      <c s="120"/>
      <c s="159"/>
      <c s="128">
        <v>2070605</v>
      </c>
      <c s="76" t="s">
        <v>2395</v>
      </c>
      <c s="372"/>
      <c s="461"/>
      <c s="461"/>
      <c s="461"/>
      <c s="461"/>
      <c s="461"/>
      <c s="372"/>
      <c s="90"/>
      <c s="76"/>
      <c s="120"/>
    </row>
    <row customHeight="1" ht="17.25">
      <c s="149"/>
      <c s="149"/>
      <c s="157"/>
      <c s="151"/>
      <c s="150"/>
      <c s="150"/>
      <c s="150"/>
      <c s="151"/>
      <c s="151"/>
      <c s="150"/>
      <c s="128">
        <v>2070699</v>
      </c>
      <c s="76" t="s">
        <v>2396</v>
      </c>
      <c s="372">
        <v>16</v>
      </c>
      <c s="461"/>
      <c s="461"/>
      <c s="461"/>
      <c s="461"/>
      <c s="461"/>
      <c s="372"/>
      <c s="90"/>
      <c s="76"/>
      <c s="151"/>
    </row>
    <row customHeight="1" ht="17.25">
      <c s="76">
        <v>1030129</v>
      </c>
      <c s="88" t="s">
        <v>2397</v>
      </c>
      <c s="372"/>
      <c s="403"/>
      <c s="461"/>
      <c s="461"/>
      <c s="461"/>
      <c s="461"/>
      <c s="461"/>
      <c s="372"/>
      <c s="128">
        <v>20707</v>
      </c>
      <c s="139" t="s">
        <v>2398</v>
      </c>
      <c s="368">
        <f>SUM(M50:M53)</f>
        <v>0</v>
      </c>
      <c s="368">
        <f>SUM(N50:N53)</f>
        <v>0</v>
      </c>
      <c s="368">
        <f>SUM(O50:O53)</f>
        <v>0</v>
      </c>
      <c s="368">
        <f>SUM(P50:P53)</f>
        <v>0</v>
      </c>
      <c s="368">
        <f>SUM(Q50:Q53)</f>
        <v>0</v>
      </c>
      <c s="368">
        <f>SUM(R50:R53)</f>
        <v>0</v>
      </c>
      <c s="368">
        <f>SUM(S50:S53)</f>
        <v>0</v>
      </c>
      <c s="90">
        <v>1030129</v>
      </c>
      <c s="139" t="s">
        <v>2399</v>
      </c>
      <c s="368">
        <f>SUM(C49:E49,G49:J49)-SUM(M49:N49,P49:S49)</f>
        <v>0</v>
      </c>
    </row>
    <row customHeight="1" ht="17.25">
      <c s="76"/>
      <c s="139"/>
      <c s="160"/>
      <c s="120"/>
      <c s="120"/>
      <c s="120"/>
      <c s="120"/>
      <c s="120"/>
      <c s="120"/>
      <c s="120"/>
      <c s="128">
        <v>2070701</v>
      </c>
      <c s="76" t="s">
        <v>2400</v>
      </c>
      <c s="372"/>
      <c s="461"/>
      <c s="461"/>
      <c s="461"/>
      <c s="461"/>
      <c s="461"/>
      <c s="372"/>
      <c s="90"/>
      <c s="76"/>
      <c s="130"/>
    </row>
    <row customHeight="1" ht="17.25">
      <c s="76"/>
      <c s="139"/>
      <c s="120"/>
      <c s="120"/>
      <c s="120"/>
      <c s="120"/>
      <c s="120"/>
      <c s="120"/>
      <c s="120"/>
      <c s="120"/>
      <c s="128">
        <v>2070702</v>
      </c>
      <c s="76" t="s">
        <v>2401</v>
      </c>
      <c s="372"/>
      <c s="461"/>
      <c s="461"/>
      <c s="461"/>
      <c s="461"/>
      <c s="461"/>
      <c s="372"/>
      <c s="90"/>
      <c s="76"/>
      <c s="130"/>
    </row>
    <row customHeight="1" ht="17.25">
      <c s="76"/>
      <c s="76"/>
      <c s="120"/>
      <c s="120"/>
      <c s="120"/>
      <c s="120"/>
      <c s="120"/>
      <c s="120"/>
      <c s="120"/>
      <c s="120"/>
      <c s="128">
        <v>2070703</v>
      </c>
      <c s="76" t="s">
        <v>2402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2070799</v>
      </c>
      <c s="76" t="s">
        <v>2403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208</v>
      </c>
      <c s="139" t="s">
        <v>1425</v>
      </c>
      <c s="368">
        <f>SUM(M55,M59,M63)</f>
        <v>1149</v>
      </c>
      <c s="368">
        <f>SUM(N55,N59,N63)</f>
        <v>0</v>
      </c>
      <c s="368">
        <f>SUM(O55,O59,O63)</f>
        <v>0</v>
      </c>
      <c s="368">
        <f>SUM(P55,P59,P63)</f>
        <v>0</v>
      </c>
      <c s="368">
        <f>SUM(Q55,Q59,Q63)</f>
        <v>0</v>
      </c>
      <c s="368">
        <f>SUM(R55,R59,R63)</f>
        <v>0</v>
      </c>
      <c s="368">
        <f>SUM(S55,S59,S63)</f>
        <v>0</v>
      </c>
      <c s="90"/>
      <c s="76"/>
      <c s="120"/>
    </row>
    <row customHeight="1" ht="17.25">
      <c s="76">
        <v>1030149</v>
      </c>
      <c s="139" t="s">
        <v>2404</v>
      </c>
      <c s="372"/>
      <c s="372"/>
      <c s="461">
        <v>1052</v>
      </c>
      <c s="461"/>
      <c s="461"/>
      <c s="461"/>
      <c s="461"/>
      <c s="372"/>
      <c s="128">
        <v>20822</v>
      </c>
      <c s="139" t="s">
        <v>2405</v>
      </c>
      <c s="368">
        <f>SUM(M56:M58)</f>
        <v>1052</v>
      </c>
      <c s="368">
        <f>SUM(N56:N58)</f>
        <v>0</v>
      </c>
      <c s="368">
        <f>SUM(O56:O58)</f>
        <v>0</v>
      </c>
      <c s="368">
        <f>SUM(P56:P58)</f>
        <v>0</v>
      </c>
      <c s="368">
        <f>SUM(Q56:Q58)</f>
        <v>0</v>
      </c>
      <c s="368">
        <f>SUM(R56:R58)</f>
        <v>0</v>
      </c>
      <c s="368">
        <f>SUM(S56:S58)</f>
        <v>0</v>
      </c>
      <c s="90">
        <v>1030149</v>
      </c>
      <c s="139" t="s">
        <v>2406</v>
      </c>
      <c s="368">
        <f>SUM(C55:E55,G55:J55)-SUM(M55:N55,P55:S55)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2082201</v>
      </c>
      <c s="76" t="s">
        <v>2407</v>
      </c>
      <c s="372">
        <v>756</v>
      </c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2082202</v>
      </c>
      <c s="76" t="s">
        <v>2408</v>
      </c>
      <c s="372">
        <v>296</v>
      </c>
      <c s="461"/>
      <c s="461"/>
      <c s="461"/>
      <c s="461"/>
      <c s="461"/>
      <c s="372"/>
      <c s="90"/>
      <c s="139"/>
      <c s="120"/>
    </row>
    <row customHeight="1" ht="17.25">
      <c s="76"/>
      <c s="139"/>
      <c s="151"/>
      <c s="151"/>
      <c s="151"/>
      <c s="151"/>
      <c s="151"/>
      <c s="151"/>
      <c s="151"/>
      <c s="151"/>
      <c s="128">
        <v>2082299</v>
      </c>
      <c s="76" t="s">
        <v>2409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1030157</v>
      </c>
      <c s="139" t="s">
        <v>2410</v>
      </c>
      <c s="372"/>
      <c s="372"/>
      <c s="461">
        <v>86</v>
      </c>
      <c s="461"/>
      <c s="461"/>
      <c s="461"/>
      <c s="461"/>
      <c s="372"/>
      <c s="128">
        <v>20823</v>
      </c>
      <c s="139" t="s">
        <v>2411</v>
      </c>
      <c s="368">
        <f>SUM(M60:M62)</f>
        <v>86</v>
      </c>
      <c s="368">
        <f>SUM(N60:N62)</f>
        <v>0</v>
      </c>
      <c s="368">
        <f>SUM(O60:O62)</f>
        <v>0</v>
      </c>
      <c s="368">
        <f>SUM(P60:P62)</f>
        <v>0</v>
      </c>
      <c s="368">
        <f>SUM(Q60:Q62)</f>
        <v>0</v>
      </c>
      <c s="368">
        <f>SUM(R60:R62)</f>
        <v>0</v>
      </c>
      <c s="368">
        <f>SUM(S60:S62)</f>
        <v>0</v>
      </c>
      <c s="90">
        <v>1030157</v>
      </c>
      <c s="139" t="s">
        <v>2412</v>
      </c>
      <c s="368">
        <f>SUM(C59:E59,G59:J59)-SUM(M59:N59,P59:S59)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2082301</v>
      </c>
      <c s="76" t="s">
        <v>2407</v>
      </c>
      <c s="372">
        <v>28</v>
      </c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2082302</v>
      </c>
      <c s="76" t="s">
        <v>2408</v>
      </c>
      <c s="372">
        <v>58</v>
      </c>
      <c s="461"/>
      <c s="461"/>
      <c s="461"/>
      <c s="461"/>
      <c s="461"/>
      <c s="372"/>
      <c s="90"/>
      <c s="139"/>
      <c s="120"/>
    </row>
    <row customHeight="1" ht="17.25">
      <c s="76"/>
      <c s="139"/>
      <c s="166"/>
      <c s="120"/>
      <c s="120"/>
      <c s="120"/>
      <c s="120"/>
      <c s="120"/>
      <c s="120"/>
      <c s="120"/>
      <c s="128">
        <v>2082399</v>
      </c>
      <c s="76" t="s">
        <v>2413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1030142</v>
      </c>
      <c s="88" t="s">
        <v>2414</v>
      </c>
      <c s="372">
        <v>9</v>
      </c>
      <c s="403" t="s">
        <v>56</v>
      </c>
      <c s="461">
        <v>7</v>
      </c>
      <c s="461"/>
      <c s="461"/>
      <c s="461"/>
      <c s="461"/>
      <c s="372" t="s">
        <v>56</v>
      </c>
      <c s="128">
        <v>20860</v>
      </c>
      <c s="139" t="s">
        <v>2415</v>
      </c>
      <c s="368">
        <f>SUM(M64:M68)</f>
        <v>11</v>
      </c>
      <c s="368">
        <f>SUM(N64:N68)</f>
        <v>0</v>
      </c>
      <c s="368">
        <f>SUM(O64:O68)</f>
        <v>0</v>
      </c>
      <c s="368">
        <f>SUM(P64:P68)</f>
        <v>0</v>
      </c>
      <c s="368">
        <f>SUM(Q64:Q68)</f>
        <v>0</v>
      </c>
      <c s="368">
        <f>SUM(R64:R68)</f>
        <v>0</v>
      </c>
      <c s="368">
        <f>SUM(S64:S68)</f>
        <v>0</v>
      </c>
      <c s="90">
        <v>1030142</v>
      </c>
      <c s="139" t="s">
        <v>2416</v>
      </c>
      <c s="368">
        <f>SUM(C63:E63,G63:J63)-SUM(M63:N63,P63:S63)</f>
        <v>5</v>
      </c>
    </row>
    <row customHeight="1" ht="17.25">
      <c s="76"/>
      <c s="139"/>
      <c s="160"/>
      <c s="120"/>
      <c s="120"/>
      <c s="120"/>
      <c s="120"/>
      <c s="120"/>
      <c s="120"/>
      <c s="120"/>
      <c s="128">
        <v>2086001</v>
      </c>
      <c s="76" t="s">
        <v>2417</v>
      </c>
      <c s="373">
        <v>2</v>
      </c>
      <c s="461"/>
      <c s="461"/>
      <c s="461"/>
      <c s="461"/>
      <c s="461"/>
      <c s="372"/>
      <c s="90"/>
      <c s="139"/>
      <c s="151"/>
    </row>
    <row customHeight="1" ht="17.25">
      <c s="76"/>
      <c s="139"/>
      <c s="120"/>
      <c s="120"/>
      <c s="120"/>
      <c s="120"/>
      <c s="120"/>
      <c s="120"/>
      <c s="120"/>
      <c s="120"/>
      <c s="128">
        <v>2086002</v>
      </c>
      <c s="90" t="s">
        <v>2418</v>
      </c>
      <c s="372"/>
      <c s="461"/>
      <c s="461"/>
      <c s="461"/>
      <c s="461"/>
      <c s="461"/>
      <c s="372"/>
      <c s="90"/>
      <c s="139"/>
      <c s="151"/>
    </row>
    <row customHeight="1" ht="17.25">
      <c s="76"/>
      <c s="139"/>
      <c s="120"/>
      <c s="120"/>
      <c s="120"/>
      <c s="120"/>
      <c s="120"/>
      <c s="120"/>
      <c s="120"/>
      <c s="120"/>
      <c s="128">
        <v>2086003</v>
      </c>
      <c s="76" t="s">
        <v>2419</v>
      </c>
      <c s="375"/>
      <c s="461"/>
      <c s="461"/>
      <c s="461"/>
      <c s="461"/>
      <c s="461"/>
      <c s="372"/>
      <c s="90"/>
      <c s="139"/>
      <c s="151"/>
    </row>
    <row customHeight="1" ht="17.25">
      <c s="76"/>
      <c s="139"/>
      <c s="120"/>
      <c s="120"/>
      <c s="120"/>
      <c s="120"/>
      <c s="120"/>
      <c s="120"/>
      <c s="120"/>
      <c s="120"/>
      <c s="128">
        <v>2086004</v>
      </c>
      <c s="76" t="s">
        <v>2420</v>
      </c>
      <c s="372"/>
      <c s="461"/>
      <c s="461"/>
      <c s="461"/>
      <c s="461"/>
      <c s="461"/>
      <c s="372"/>
      <c s="90"/>
      <c s="139"/>
      <c s="151"/>
    </row>
    <row customHeight="1" ht="17.25">
      <c s="76"/>
      <c s="139"/>
      <c s="120"/>
      <c s="120"/>
      <c s="120"/>
      <c s="120"/>
      <c s="120"/>
      <c s="120"/>
      <c s="120"/>
      <c s="120"/>
      <c s="128">
        <v>2086099</v>
      </c>
      <c s="76" t="s">
        <v>2421</v>
      </c>
      <c s="372">
        <v>9</v>
      </c>
      <c s="461"/>
      <c s="461"/>
      <c s="461"/>
      <c s="461"/>
      <c s="461"/>
      <c s="372"/>
      <c s="90"/>
      <c s="139"/>
      <c s="151"/>
    </row>
    <row customHeight="1" ht="17.25">
      <c r="B69" s="139"/>
      <c s="120"/>
      <c s="120"/>
      <c s="120"/>
      <c s="120"/>
      <c s="120"/>
      <c s="120"/>
      <c s="120"/>
      <c s="120"/>
      <c s="128">
        <v>212</v>
      </c>
      <c s="139" t="s">
        <v>1657</v>
      </c>
      <c s="368">
        <f>SUM(M70,M77,M91,M97,M101,M102,M107)</f>
        <v>3694</v>
      </c>
      <c s="368">
        <f>SUM(N70,N77,N91,N97,N101,N102,N107)</f>
        <v>0</v>
      </c>
      <c s="368">
        <f>SUM(O70,O77,O91,O97,O101,O102,O107)</f>
        <v>0</v>
      </c>
      <c s="368">
        <f>SUM(P70,P77,P91,P97,P101,P102,P107)</f>
        <v>0</v>
      </c>
      <c s="368">
        <f>SUM(Q70,Q77,Q91,Q97,Q101,Q102,Q107)</f>
        <v>57</v>
      </c>
      <c s="368">
        <f>SUM(R70,R77,R91,R97,R101,R102,R107)</f>
        <v>0</v>
      </c>
      <c s="368">
        <f>SUM(S70,S77,S91,S97,S101,S102,S107)</f>
        <v>0</v>
      </c>
      <c s="90"/>
      <c s="139"/>
      <c s="151"/>
    </row>
    <row customHeight="1" ht="17.25">
      <c s="76">
        <v>1030143</v>
      </c>
      <c s="139" t="s">
        <v>2422</v>
      </c>
      <c s="368">
        <f>SUM(C71:C75)</f>
        <v>0</v>
      </c>
      <c s="368">
        <f>SUM(D71:D75)</f>
        <v>0</v>
      </c>
      <c s="368">
        <f>SUM(E71:E75)</f>
        <v>0</v>
      </c>
      <c s="368">
        <f>SUM(F71:F75)</f>
        <v>0</v>
      </c>
      <c s="368">
        <f>SUM(G71:G75)</f>
        <v>0</v>
      </c>
      <c s="368">
        <f>SUM(H71:H75)</f>
        <v>0</v>
      </c>
      <c s="368">
        <f>SUM(I71:I75)</f>
        <v>0</v>
      </c>
      <c s="368">
        <f>SUM(J71:J75)</f>
        <v>0</v>
      </c>
      <c s="128">
        <v>21207</v>
      </c>
      <c s="139" t="s">
        <v>2423</v>
      </c>
      <c s="368">
        <f>SUM(M71:M76)</f>
        <v>0</v>
      </c>
      <c s="368">
        <f>SUM(N71:N76)</f>
        <v>0</v>
      </c>
      <c s="368">
        <f>SUM(O71:O76)</f>
        <v>0</v>
      </c>
      <c s="368">
        <f>SUM(P71:P76)</f>
        <v>0</v>
      </c>
      <c s="368">
        <f>SUM(Q71:Q76)</f>
        <v>0</v>
      </c>
      <c s="368">
        <f>SUM(R71:R76)</f>
        <v>0</v>
      </c>
      <c s="368">
        <f>SUM(S71:S76)</f>
        <v>0</v>
      </c>
      <c s="90">
        <v>1030143</v>
      </c>
      <c s="139" t="s">
        <v>2424</v>
      </c>
      <c s="368">
        <f>SUM(C70:E70,G70:J70)-SUM(M70:N70,P70:S70)</f>
        <v>0</v>
      </c>
    </row>
    <row customHeight="1" ht="17.25">
      <c s="76">
        <v>103014301</v>
      </c>
      <c s="76" t="s">
        <v>2425</v>
      </c>
      <c s="372"/>
      <c s="372"/>
      <c s="461"/>
      <c s="461"/>
      <c s="461"/>
      <c s="461"/>
      <c s="461"/>
      <c s="372"/>
      <c s="128">
        <v>2120701</v>
      </c>
      <c s="76" t="s">
        <v>2426</v>
      </c>
      <c s="372"/>
      <c s="461"/>
      <c s="461"/>
      <c s="461"/>
      <c s="461"/>
      <c s="461"/>
      <c s="372"/>
      <c s="90">
        <v>103014301</v>
      </c>
      <c s="76" t="s">
        <v>2425</v>
      </c>
      <c s="372"/>
    </row>
    <row customHeight="1" ht="17.25">
      <c s="76">
        <v>103014302</v>
      </c>
      <c s="76" t="s">
        <v>2427</v>
      </c>
      <c s="372"/>
      <c s="372"/>
      <c s="461"/>
      <c s="461"/>
      <c s="461"/>
      <c s="461"/>
      <c s="461"/>
      <c s="372"/>
      <c s="128">
        <v>2120702</v>
      </c>
      <c s="76" t="s">
        <v>2428</v>
      </c>
      <c s="372"/>
      <c s="461"/>
      <c s="461"/>
      <c s="461"/>
      <c s="461"/>
      <c s="461"/>
      <c s="372"/>
      <c s="90">
        <v>103014302</v>
      </c>
      <c s="76" t="s">
        <v>2427</v>
      </c>
      <c s="372"/>
    </row>
    <row customHeight="1" ht="17.25">
      <c s="76">
        <v>103014303</v>
      </c>
      <c s="76" t="s">
        <v>2429</v>
      </c>
      <c s="372"/>
      <c s="372"/>
      <c s="461"/>
      <c s="461"/>
      <c s="461"/>
      <c s="461"/>
      <c s="461"/>
      <c s="372"/>
      <c s="128">
        <v>2120703</v>
      </c>
      <c s="76" t="s">
        <v>2430</v>
      </c>
      <c s="372"/>
      <c s="461"/>
      <c s="461"/>
      <c s="461"/>
      <c s="461"/>
      <c s="461"/>
      <c s="372"/>
      <c s="90">
        <v>103014303</v>
      </c>
      <c s="76" t="s">
        <v>2431</v>
      </c>
      <c s="372"/>
    </row>
    <row customHeight="1" ht="17.25">
      <c s="76">
        <v>103014304</v>
      </c>
      <c s="76" t="s">
        <v>2432</v>
      </c>
      <c s="372"/>
      <c s="372"/>
      <c s="461"/>
      <c s="461"/>
      <c s="461"/>
      <c s="461"/>
      <c s="461"/>
      <c s="372"/>
      <c s="128">
        <v>2120704</v>
      </c>
      <c s="76" t="s">
        <v>2433</v>
      </c>
      <c s="372"/>
      <c s="461"/>
      <c s="461"/>
      <c s="461"/>
      <c s="461"/>
      <c s="461"/>
      <c s="372"/>
      <c s="90">
        <v>103014304</v>
      </c>
      <c s="76" t="s">
        <v>2434</v>
      </c>
      <c s="372"/>
    </row>
    <row customHeight="1" ht="17.25">
      <c s="76">
        <v>103014399</v>
      </c>
      <c s="76" t="s">
        <v>2435</v>
      </c>
      <c s="372"/>
      <c s="372"/>
      <c s="461"/>
      <c s="461"/>
      <c s="461"/>
      <c s="461"/>
      <c s="461"/>
      <c s="372"/>
      <c s="128">
        <v>2120705</v>
      </c>
      <c s="76" t="s">
        <v>2436</v>
      </c>
      <c s="372"/>
      <c s="461"/>
      <c s="461"/>
      <c s="461"/>
      <c s="461"/>
      <c s="461"/>
      <c s="372"/>
      <c s="90">
        <v>103014399</v>
      </c>
      <c s="76" t="s">
        <v>2437</v>
      </c>
      <c s="372"/>
    </row>
    <row customHeight="1" ht="17.25">
      <c s="76"/>
      <c s="76"/>
      <c s="150"/>
      <c s="150"/>
      <c s="150"/>
      <c s="137"/>
      <c s="150"/>
      <c s="150"/>
      <c s="150"/>
      <c s="150"/>
      <c s="128">
        <v>2120799</v>
      </c>
      <c s="76" t="s">
        <v>2438</v>
      </c>
      <c s="372"/>
      <c s="461"/>
      <c s="461"/>
      <c s="461"/>
      <c s="461"/>
      <c s="461"/>
      <c s="372"/>
      <c s="90"/>
      <c s="76"/>
      <c s="137"/>
    </row>
    <row customHeight="1" ht="17.25">
      <c s="76">
        <v>1030148</v>
      </c>
      <c s="139" t="s">
        <v>2439</v>
      </c>
      <c s="368">
        <f>SUM(C78:C84)</f>
        <v>1095</v>
      </c>
      <c s="368">
        <f>SUM(D78:D84)</f>
        <v>0</v>
      </c>
      <c s="368">
        <f>SUM(E78:E84)</f>
        <v>0</v>
      </c>
      <c s="368">
        <f>SUM(F78:F84)</f>
        <v>0</v>
      </c>
      <c s="368">
        <f>SUM(G78:G84)</f>
        <v>0</v>
      </c>
      <c s="368">
        <f>SUM(H78:H84)</f>
        <v>0</v>
      </c>
      <c s="368">
        <f>SUM(I78:I84)</f>
        <v>0</v>
      </c>
      <c s="368">
        <f>SUM(J78:J84)</f>
        <v>0</v>
      </c>
      <c s="128">
        <v>21208</v>
      </c>
      <c s="139" t="s">
        <v>2440</v>
      </c>
      <c s="368">
        <f>SUM(M78:M90)</f>
        <v>1049</v>
      </c>
      <c s="368">
        <f>SUM(N78:N90)</f>
        <v>0</v>
      </c>
      <c s="368">
        <f>SUM(O78:O90)</f>
        <v>0</v>
      </c>
      <c s="368">
        <f>SUM(P78:P90)</f>
        <v>0</v>
      </c>
      <c s="368">
        <f>SUM(Q78:Q90)</f>
        <v>46</v>
      </c>
      <c s="368">
        <f>SUM(R78:R90)</f>
        <v>0</v>
      </c>
      <c s="368">
        <f>SUM(S78:S90)</f>
        <v>0</v>
      </c>
      <c s="90">
        <v>1030148</v>
      </c>
      <c s="139" t="s">
        <v>2441</v>
      </c>
      <c s="368">
        <f>SUM(C77:E77,G77:J77)-SUM(M77:N77,P77:S77)</f>
        <v>0</v>
      </c>
    </row>
    <row customHeight="1" ht="17.25">
      <c s="76">
        <v>103014801</v>
      </c>
      <c s="76" t="s">
        <v>2442</v>
      </c>
      <c s="372"/>
      <c s="372"/>
      <c s="461"/>
      <c s="461"/>
      <c s="461"/>
      <c s="461"/>
      <c s="461"/>
      <c s="372"/>
      <c s="128">
        <v>2120801</v>
      </c>
      <c s="76" t="s">
        <v>2443</v>
      </c>
      <c s="372"/>
      <c s="461"/>
      <c s="461"/>
      <c s="461"/>
      <c s="461"/>
      <c s="461"/>
      <c s="372"/>
      <c s="90">
        <v>103014801</v>
      </c>
      <c s="76" t="s">
        <v>2444</v>
      </c>
      <c s="372"/>
    </row>
    <row customHeight="1" ht="17.25">
      <c s="76">
        <v>103014802</v>
      </c>
      <c s="76" t="s">
        <v>2445</v>
      </c>
      <c s="372"/>
      <c s="372"/>
      <c s="461"/>
      <c s="461"/>
      <c s="461"/>
      <c s="461"/>
      <c s="461"/>
      <c s="372"/>
      <c s="128">
        <v>2120802</v>
      </c>
      <c s="76" t="s">
        <v>2446</v>
      </c>
      <c s="372"/>
      <c s="461"/>
      <c s="461"/>
      <c s="461"/>
      <c s="461"/>
      <c s="461"/>
      <c s="372"/>
      <c s="90">
        <v>103014802</v>
      </c>
      <c s="76" t="s">
        <v>2445</v>
      </c>
      <c s="372"/>
    </row>
    <row customHeight="1" ht="17.25">
      <c s="76">
        <v>103014803</v>
      </c>
      <c s="76" t="s">
        <v>2447</v>
      </c>
      <c s="373"/>
      <c s="372"/>
      <c s="461"/>
      <c s="461"/>
      <c s="461"/>
      <c s="461"/>
      <c s="461"/>
      <c s="372"/>
      <c s="128">
        <v>2120803</v>
      </c>
      <c s="76" t="s">
        <v>2448</v>
      </c>
      <c s="372"/>
      <c s="461"/>
      <c s="461"/>
      <c s="461"/>
      <c s="461"/>
      <c s="461"/>
      <c s="372"/>
      <c s="90">
        <v>103014803</v>
      </c>
      <c s="76" t="s">
        <v>2449</v>
      </c>
      <c s="372"/>
    </row>
    <row customHeight="1" ht="17.25">
      <c s="76">
        <v>103014804</v>
      </c>
      <c s="90" t="s">
        <v>2450</v>
      </c>
      <c s="372">
        <v>111</v>
      </c>
      <c s="403"/>
      <c s="461"/>
      <c s="461"/>
      <c s="461"/>
      <c s="461"/>
      <c s="461"/>
      <c s="372"/>
      <c s="128">
        <v>2120804</v>
      </c>
      <c s="76" t="s">
        <v>2451</v>
      </c>
      <c s="372"/>
      <c s="461"/>
      <c s="461"/>
      <c s="461"/>
      <c s="461"/>
      <c s="461"/>
      <c s="372"/>
      <c s="90">
        <v>103014804</v>
      </c>
      <c s="76" t="s">
        <v>2452</v>
      </c>
      <c s="372"/>
    </row>
    <row customHeight="1" ht="17.25">
      <c s="76">
        <v>103014805</v>
      </c>
      <c s="76" t="s">
        <v>2453</v>
      </c>
      <c s="375">
        <v>89</v>
      </c>
      <c s="372"/>
      <c s="461"/>
      <c s="461"/>
      <c s="461"/>
      <c s="461"/>
      <c s="461"/>
      <c s="372"/>
      <c s="128">
        <v>2120805</v>
      </c>
      <c s="76" t="s">
        <v>2454</v>
      </c>
      <c s="372"/>
      <c s="461"/>
      <c s="461"/>
      <c s="461"/>
      <c s="461"/>
      <c s="461"/>
      <c s="372"/>
      <c s="90">
        <v>103014805</v>
      </c>
      <c s="76" t="s">
        <v>2455</v>
      </c>
      <c s="372"/>
    </row>
    <row customHeight="1" ht="17.25">
      <c s="76">
        <v>103014898</v>
      </c>
      <c s="76" t="s">
        <v>2456</v>
      </c>
      <c s="372"/>
      <c s="372"/>
      <c s="461"/>
      <c s="461"/>
      <c s="461"/>
      <c s="461"/>
      <c s="461"/>
      <c s="372"/>
      <c s="128">
        <v>2120806</v>
      </c>
      <c s="76" t="s">
        <v>2457</v>
      </c>
      <c s="372"/>
      <c s="461"/>
      <c s="461"/>
      <c s="461"/>
      <c s="461"/>
      <c s="461"/>
      <c s="372"/>
      <c s="90">
        <v>103014898</v>
      </c>
      <c s="76" t="s">
        <v>2456</v>
      </c>
      <c s="372"/>
    </row>
    <row customHeight="1" ht="17.25">
      <c s="76">
        <v>103014899</v>
      </c>
      <c s="76" t="s">
        <v>2458</v>
      </c>
      <c s="372">
        <v>895</v>
      </c>
      <c s="372"/>
      <c s="461"/>
      <c s="461"/>
      <c s="461"/>
      <c s="461"/>
      <c s="461"/>
      <c s="372"/>
      <c s="128">
        <v>2120807</v>
      </c>
      <c s="76" t="s">
        <v>2428</v>
      </c>
      <c s="372"/>
      <c s="461"/>
      <c s="461"/>
      <c s="461"/>
      <c s="461"/>
      <c s="461"/>
      <c s="372"/>
      <c s="90">
        <v>103014899</v>
      </c>
      <c s="76" t="s">
        <v>2459</v>
      </c>
      <c s="372"/>
    </row>
    <row customHeight="1" ht="17.25">
      <c s="76"/>
      <c s="76"/>
      <c s="120"/>
      <c s="120"/>
      <c s="120"/>
      <c s="120"/>
      <c s="120"/>
      <c s="120"/>
      <c s="120"/>
      <c s="120"/>
      <c s="128">
        <v>2120808</v>
      </c>
      <c s="76" t="s">
        <v>2460</v>
      </c>
      <c s="372">
        <v>111</v>
      </c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2120809</v>
      </c>
      <c s="76" t="s">
        <v>2461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2120810</v>
      </c>
      <c s="76" t="s">
        <v>2462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2120811</v>
      </c>
      <c s="76" t="s">
        <v>2433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2120812</v>
      </c>
      <c s="76" t="s">
        <v>2463</v>
      </c>
      <c s="372">
        <v>89</v>
      </c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2120899</v>
      </c>
      <c s="76" t="s">
        <v>2464</v>
      </c>
      <c s="372">
        <v>849</v>
      </c>
      <c s="461"/>
      <c s="461"/>
      <c s="461"/>
      <c s="461">
        <v>46</v>
      </c>
      <c s="461"/>
      <c s="372"/>
      <c s="90"/>
      <c s="76"/>
      <c s="120"/>
    </row>
    <row customHeight="1" ht="17.25">
      <c s="76">
        <v>1030144</v>
      </c>
      <c s="139" t="s">
        <v>2465</v>
      </c>
      <c s="372">
        <v>63</v>
      </c>
      <c s="372"/>
      <c s="461"/>
      <c s="461"/>
      <c s="461"/>
      <c s="461"/>
      <c s="461"/>
      <c s="372"/>
      <c s="128">
        <v>21209</v>
      </c>
      <c s="139" t="s">
        <v>2466</v>
      </c>
      <c s="368">
        <f>SUM(M92:M96)</f>
        <v>63</v>
      </c>
      <c s="368">
        <f>SUM(N92:N96)</f>
        <v>0</v>
      </c>
      <c s="368">
        <f>SUM(O92:O96)</f>
        <v>0</v>
      </c>
      <c s="368">
        <f>SUM(P92:P96)</f>
        <v>0</v>
      </c>
      <c s="368">
        <f>SUM(Q92:Q96)</f>
        <v>0</v>
      </c>
      <c s="368">
        <f>SUM(R92:R96)</f>
        <v>0</v>
      </c>
      <c s="368">
        <f>SUM(S92:S96)</f>
        <v>0</v>
      </c>
      <c s="90">
        <v>1030144</v>
      </c>
      <c s="139" t="s">
        <v>2467</v>
      </c>
      <c s="368">
        <f>SUM(C91:E91,G91:J91)-SUM(M91:N91,P91:S91)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2120901</v>
      </c>
      <c s="76" t="s">
        <v>2468</v>
      </c>
      <c s="372">
        <v>63</v>
      </c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2120902</v>
      </c>
      <c s="76" t="s">
        <v>2469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2120903</v>
      </c>
      <c s="76" t="s">
        <v>2470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2120904</v>
      </c>
      <c s="76" t="s">
        <v>2471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2120999</v>
      </c>
      <c s="76" t="s">
        <v>2472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1030146</v>
      </c>
      <c s="139" t="s">
        <v>2473</v>
      </c>
      <c s="372"/>
      <c s="372"/>
      <c s="461"/>
      <c s="461"/>
      <c s="461"/>
      <c s="461"/>
      <c s="461"/>
      <c s="372"/>
      <c s="128">
        <v>21210</v>
      </c>
      <c s="139" t="s">
        <v>2474</v>
      </c>
      <c s="368">
        <f>SUM(M98:M100)</f>
        <v>0</v>
      </c>
      <c s="368">
        <f>SUM(N98:N100)</f>
        <v>0</v>
      </c>
      <c s="368">
        <f>SUM(O98:O100)</f>
        <v>0</v>
      </c>
      <c s="368">
        <f>SUM(P98:P100)</f>
        <v>0</v>
      </c>
      <c s="368">
        <f>SUM(Q98:Q100)</f>
        <v>0</v>
      </c>
      <c s="368">
        <f>SUM(R98:R100)</f>
        <v>0</v>
      </c>
      <c s="368">
        <f>SUM(S98:S100)</f>
        <v>0</v>
      </c>
      <c s="90">
        <v>1030146</v>
      </c>
      <c s="139" t="s">
        <v>2475</v>
      </c>
      <c s="368">
        <f>SUM(C97:E97,G97:J97)-SUM(M97:N97,P97:S97)</f>
        <v>0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2121001</v>
      </c>
      <c s="76" t="s">
        <v>2443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2121002</v>
      </c>
      <c s="76" t="s">
        <v>2446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2121099</v>
      </c>
      <c s="76" t="s">
        <v>2476</v>
      </c>
      <c s="372"/>
      <c s="461"/>
      <c s="461"/>
      <c s="461"/>
      <c s="461"/>
      <c s="461"/>
      <c s="372"/>
      <c s="90"/>
      <c s="76"/>
      <c s="120"/>
    </row>
    <row customHeight="1" ht="17.25">
      <c s="76">
        <v>1030147</v>
      </c>
      <c s="139" t="s">
        <v>2477</v>
      </c>
      <c s="372">
        <v>36</v>
      </c>
      <c s="372"/>
      <c s="461"/>
      <c s="461"/>
      <c s="461"/>
      <c s="461"/>
      <c s="461"/>
      <c s="372"/>
      <c s="128">
        <v>21211</v>
      </c>
      <c s="139" t="s">
        <v>2478</v>
      </c>
      <c s="372"/>
      <c s="461"/>
      <c s="461"/>
      <c s="461"/>
      <c s="461">
        <v>11</v>
      </c>
      <c s="461"/>
      <c s="372"/>
      <c s="90">
        <v>1030147</v>
      </c>
      <c s="139" t="s">
        <v>2479</v>
      </c>
      <c s="368">
        <f>SUM(C101:E101,G101:J101)-SUM(M101:N101,P101:S101)</f>
        <v>25</v>
      </c>
    </row>
    <row customHeight="1" ht="17.25">
      <c s="76">
        <v>1030133</v>
      </c>
      <c s="139" t="s">
        <v>2480</v>
      </c>
      <c s="368">
        <f>SUM(C103:C104)</f>
        <v>0</v>
      </c>
      <c s="368">
        <f>SUM(D103:D104)</f>
        <v>0</v>
      </c>
      <c s="368">
        <f>SUM(E103:E104)</f>
        <v>2019</v>
      </c>
      <c s="368">
        <f>SUM(F103:F104)</f>
        <v>0</v>
      </c>
      <c s="368">
        <f>SUM(G103:G104)</f>
        <v>0</v>
      </c>
      <c s="368">
        <f>SUM(H103:H104)</f>
        <v>0</v>
      </c>
      <c s="368">
        <f>SUM(I103:I104)</f>
        <v>0</v>
      </c>
      <c s="368">
        <f>SUM(J103:J104)</f>
        <v>0</v>
      </c>
      <c s="128">
        <v>21212</v>
      </c>
      <c s="139" t="s">
        <v>2481</v>
      </c>
      <c s="368">
        <f>SUM(M103:M106)</f>
        <v>2006</v>
      </c>
      <c s="368">
        <f>SUM(N103:N106)</f>
        <v>0</v>
      </c>
      <c s="368">
        <f>SUM(O103:O106)</f>
        <v>0</v>
      </c>
      <c s="368">
        <f>SUM(P103:P106)</f>
        <v>0</v>
      </c>
      <c s="368">
        <f>SUM(Q103:Q106)</f>
        <v>0</v>
      </c>
      <c s="368">
        <f>SUM(R103:R106)</f>
        <v>0</v>
      </c>
      <c s="368">
        <f>SUM(S103:S106)</f>
        <v>0</v>
      </c>
      <c s="90">
        <v>1030133</v>
      </c>
      <c s="139" t="s">
        <v>2482</v>
      </c>
      <c s="368">
        <f>SUM(C102:E102,G102:J102)-SUM(M102:N102,P102:S102)</f>
        <v>13</v>
      </c>
    </row>
    <row customHeight="1" ht="17.25">
      <c s="76">
        <v>103013301</v>
      </c>
      <c s="76" t="s">
        <v>2483</v>
      </c>
      <c s="372"/>
      <c s="372"/>
      <c s="461"/>
      <c s="461"/>
      <c s="461"/>
      <c s="461"/>
      <c s="461"/>
      <c s="372"/>
      <c s="128">
        <v>2121201</v>
      </c>
      <c s="76" t="s">
        <v>2484</v>
      </c>
      <c s="372">
        <v>2006</v>
      </c>
      <c s="461"/>
      <c s="461"/>
      <c s="461"/>
      <c s="461"/>
      <c s="461"/>
      <c s="372"/>
      <c s="90">
        <v>103013301</v>
      </c>
      <c s="76" t="s">
        <v>2485</v>
      </c>
      <c s="372"/>
    </row>
    <row customHeight="1" ht="17.25">
      <c s="76">
        <v>103013302</v>
      </c>
      <c s="76" t="s">
        <v>2486</v>
      </c>
      <c s="372"/>
      <c s="372"/>
      <c s="461">
        <v>2019</v>
      </c>
      <c s="461"/>
      <c s="461"/>
      <c s="461"/>
      <c s="461"/>
      <c s="372"/>
      <c s="128">
        <v>2121202</v>
      </c>
      <c s="76" t="s">
        <v>2487</v>
      </c>
      <c s="372"/>
      <c s="461"/>
      <c s="461"/>
      <c s="461"/>
      <c s="461"/>
      <c s="461"/>
      <c s="372"/>
      <c s="90">
        <v>103013302</v>
      </c>
      <c s="76" t="s">
        <v>2488</v>
      </c>
      <c s="372">
        <v>13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2121203</v>
      </c>
      <c s="76" t="s">
        <v>2489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2121204</v>
      </c>
      <c s="76" t="s">
        <v>2490</v>
      </c>
      <c s="372"/>
      <c s="461"/>
      <c s="461"/>
      <c s="461"/>
      <c s="461"/>
      <c s="461"/>
      <c s="372"/>
      <c s="90"/>
      <c s="76"/>
      <c s="120"/>
    </row>
    <row customHeight="1" ht="17.25">
      <c s="76">
        <v>1030156</v>
      </c>
      <c s="139" t="s">
        <v>2491</v>
      </c>
      <c s="372">
        <v>576</v>
      </c>
      <c s="372"/>
      <c s="461"/>
      <c s="461"/>
      <c s="461"/>
      <c s="461"/>
      <c s="461"/>
      <c s="372"/>
      <c s="128">
        <v>21213</v>
      </c>
      <c s="139" t="s">
        <v>2492</v>
      </c>
      <c s="368">
        <f>SUM(M108:M112)</f>
        <v>576</v>
      </c>
      <c s="368">
        <f>SUM(N108:N112)</f>
        <v>0</v>
      </c>
      <c s="368">
        <f>SUM(O108:O112)</f>
        <v>0</v>
      </c>
      <c s="368">
        <f>SUM(P108:P112)</f>
        <v>0</v>
      </c>
      <c s="368">
        <f>SUM(Q108:Q112)</f>
        <v>0</v>
      </c>
      <c s="368">
        <f>SUM(R108:R112)</f>
        <v>0</v>
      </c>
      <c s="368">
        <f>SUM(S108:S112)</f>
        <v>0</v>
      </c>
      <c s="90">
        <v>1030156</v>
      </c>
      <c s="139" t="s">
        <v>2493</v>
      </c>
      <c s="368">
        <f>SUM(C107:E107,G107:J107)-SUM(M107:N107,P107:S107)</f>
        <v>0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2121301</v>
      </c>
      <c s="76" t="s">
        <v>2468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2121302</v>
      </c>
      <c s="76" t="s">
        <v>2469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2121303</v>
      </c>
      <c s="76" t="s">
        <v>2470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2121304</v>
      </c>
      <c s="76" t="s">
        <v>2471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2121399</v>
      </c>
      <c s="76" t="s">
        <v>2494</v>
      </c>
      <c s="372">
        <v>576</v>
      </c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213</v>
      </c>
      <c s="139" t="s">
        <v>1678</v>
      </c>
      <c s="368">
        <f>SUM(M114,M120,M128,M136,M141,M147,M150,M155,M160,M163)</f>
        <v>1739</v>
      </c>
      <c s="368">
        <f>SUM(N114,N120,N128,N136,N141,N147,N150,N155,N160,N163)</f>
        <v>0</v>
      </c>
      <c s="368">
        <f>SUM(O114,O120,O128,O136,O141,O147,O150,O155,O160,O163)</f>
        <v>0</v>
      </c>
      <c s="368">
        <f>SUM(P114,P120,P128,P136,P141,P147,P150,P155,P160,P163)</f>
        <v>0</v>
      </c>
      <c s="368">
        <f>SUM(Q114,Q120,Q128,Q136,Q141,Q147,Q150,Q155,Q160,Q163)</f>
        <v>0</v>
      </c>
      <c s="368">
        <f>SUM(R114,R120,R128,R136,R141,R147,R150,R155,R160,R163)</f>
        <v>0</v>
      </c>
      <c s="368">
        <f>SUM(S114,S120,S128,S136,S141,S147,S150,S155,S160,S163)</f>
        <v>0</v>
      </c>
      <c s="90"/>
      <c s="76"/>
      <c s="120"/>
    </row>
    <row customHeight="1" ht="17.25">
      <c s="76">
        <v>1030131</v>
      </c>
      <c s="139" t="s">
        <v>2495</v>
      </c>
      <c s="372"/>
      <c s="372"/>
      <c s="461"/>
      <c s="461"/>
      <c s="461"/>
      <c s="461"/>
      <c s="461"/>
      <c s="372"/>
      <c s="161">
        <v>21360</v>
      </c>
      <c s="139" t="s">
        <v>2496</v>
      </c>
      <c s="368">
        <f>SUM(M115:M119)</f>
        <v>0</v>
      </c>
      <c s="368">
        <f>SUM(N115:N119)</f>
        <v>0</v>
      </c>
      <c s="368">
        <f>SUM(O115:O119)</f>
        <v>0</v>
      </c>
      <c s="368">
        <f>SUM(P115:P119)</f>
        <v>0</v>
      </c>
      <c s="368">
        <f>SUM(Q115:Q119)</f>
        <v>0</v>
      </c>
      <c s="368">
        <f>SUM(R115:R119)</f>
        <v>0</v>
      </c>
      <c s="368">
        <f>SUM(S115:S119)</f>
        <v>0</v>
      </c>
      <c s="90">
        <v>1030131</v>
      </c>
      <c s="139" t="s">
        <v>2497</v>
      </c>
      <c s="368">
        <f>SUM(C114:E114,G114:J114)-SUM(M114:N114,P114:S114)</f>
        <v>0</v>
      </c>
    </row>
    <row customHeight="1" ht="17.25">
      <c s="76"/>
      <c s="139"/>
      <c s="120"/>
      <c s="120"/>
      <c s="120"/>
      <c s="120"/>
      <c s="120"/>
      <c s="120"/>
      <c s="120"/>
      <c s="162"/>
      <c s="128">
        <v>2136001</v>
      </c>
      <c s="95" t="s">
        <v>2498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63">
        <v>2136002</v>
      </c>
      <c s="76" t="s">
        <v>2499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2136003</v>
      </c>
      <c s="76" t="s">
        <v>2500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2136004</v>
      </c>
      <c s="76" t="s">
        <v>2501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2136099</v>
      </c>
      <c s="76" t="s">
        <v>2502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1030135</v>
      </c>
      <c s="139" t="s">
        <v>2503</v>
      </c>
      <c s="368">
        <f>SUM(C121:C122)</f>
        <v>569</v>
      </c>
      <c s="368">
        <f>SUM(D121:D122)</f>
        <v>50</v>
      </c>
      <c s="368">
        <f>SUM(E121:E122)</f>
        <v>74</v>
      </c>
      <c s="368">
        <f>SUM(F121:F122)</f>
        <v>0</v>
      </c>
      <c s="368">
        <f>SUM(G121:G122)</f>
        <v>0</v>
      </c>
      <c s="368">
        <f>SUM(H121:H122)</f>
        <v>0</v>
      </c>
      <c s="368">
        <f>SUM(I121:I122)</f>
        <v>0</v>
      </c>
      <c s="368">
        <f>SUM(J121:J122)</f>
        <v>0</v>
      </c>
      <c s="128">
        <v>21361</v>
      </c>
      <c s="139" t="s">
        <v>2504</v>
      </c>
      <c s="368">
        <f>SUM(M121:M127)</f>
        <v>693</v>
      </c>
      <c s="368">
        <f>SUM(N121:N127)</f>
        <v>0</v>
      </c>
      <c s="368">
        <f>SUM(O121:O127)</f>
        <v>0</v>
      </c>
      <c s="368">
        <f>SUM(P121:P127)</f>
        <v>0</v>
      </c>
      <c s="368">
        <f>SUM(Q121:Q127)</f>
        <v>0</v>
      </c>
      <c s="368">
        <f>SUM(R121:R127)</f>
        <v>0</v>
      </c>
      <c s="368">
        <f>SUM(S121:S127)</f>
        <v>0</v>
      </c>
      <c s="90">
        <v>1030135</v>
      </c>
      <c s="139" t="s">
        <v>2505</v>
      </c>
      <c s="368">
        <f>SUM(C120:E120,G120:J120)-SUM(M120:N120,P120:S120)</f>
        <v>0</v>
      </c>
    </row>
    <row customHeight="1" ht="17.25">
      <c s="76">
        <v>103013501</v>
      </c>
      <c s="76" t="s">
        <v>2506</v>
      </c>
      <c s="372"/>
      <c s="372"/>
      <c s="461"/>
      <c s="461"/>
      <c s="461"/>
      <c s="461"/>
      <c s="461"/>
      <c s="372"/>
      <c s="128">
        <v>2136101</v>
      </c>
      <c s="76" t="s">
        <v>1706</v>
      </c>
      <c s="372"/>
      <c s="461"/>
      <c s="461"/>
      <c s="461"/>
      <c s="461"/>
      <c s="461"/>
      <c s="372"/>
      <c s="90">
        <v>103013501</v>
      </c>
      <c s="76" t="s">
        <v>2507</v>
      </c>
      <c s="372"/>
    </row>
    <row customHeight="1" ht="17.25">
      <c s="76">
        <v>103013502</v>
      </c>
      <c s="76" t="s">
        <v>2508</v>
      </c>
      <c s="372">
        <v>569</v>
      </c>
      <c s="372">
        <v>50</v>
      </c>
      <c s="461">
        <v>74</v>
      </c>
      <c s="461"/>
      <c s="461"/>
      <c s="461"/>
      <c s="461"/>
      <c s="372"/>
      <c s="128">
        <v>2136102</v>
      </c>
      <c s="76" t="s">
        <v>1716</v>
      </c>
      <c s="372"/>
      <c s="461"/>
      <c s="461"/>
      <c s="461"/>
      <c s="461"/>
      <c s="461"/>
      <c s="372"/>
      <c s="90">
        <v>103013502</v>
      </c>
      <c s="76" t="s">
        <v>2509</v>
      </c>
      <c s="372"/>
    </row>
    <row customHeight="1" ht="17.25">
      <c s="76"/>
      <c s="139"/>
      <c s="120"/>
      <c s="120"/>
      <c s="120"/>
      <c s="120"/>
      <c s="120"/>
      <c s="120"/>
      <c s="120"/>
      <c s="120"/>
      <c s="128">
        <v>2136103</v>
      </c>
      <c s="76" t="s">
        <v>1715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2136104</v>
      </c>
      <c s="76" t="s">
        <v>1709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2136105</v>
      </c>
      <c s="76" t="s">
        <v>1707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2136106</v>
      </c>
      <c s="76" t="s">
        <v>1727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51"/>
      <c s="151"/>
      <c s="151"/>
      <c s="151"/>
      <c s="151"/>
      <c s="151"/>
      <c s="151"/>
      <c s="151"/>
      <c s="128">
        <v>2136199</v>
      </c>
      <c s="76" t="s">
        <v>2510</v>
      </c>
      <c s="372">
        <v>693</v>
      </c>
      <c s="461"/>
      <c s="461"/>
      <c s="461"/>
      <c s="461"/>
      <c s="461"/>
      <c s="372"/>
      <c s="90"/>
      <c s="139"/>
      <c s="151"/>
    </row>
    <row customHeight="1" ht="17.25">
      <c s="76">
        <v>1030136</v>
      </c>
      <c s="139" t="s">
        <v>2511</v>
      </c>
      <c s="368">
        <f>SUM(C129:C130)</f>
        <v>168</v>
      </c>
      <c s="368">
        <f>SUM(D129:D130)</f>
        <v>50</v>
      </c>
      <c s="368">
        <f>SUM(E129:E130)</f>
        <v>496</v>
      </c>
      <c s="368">
        <f>SUM(F129:F130)</f>
        <v>0</v>
      </c>
      <c s="368">
        <f>SUM(G129:G130)</f>
        <v>0</v>
      </c>
      <c s="368">
        <f>SUM(H129:H130)</f>
        <v>0</v>
      </c>
      <c s="368">
        <f>SUM(I129:I130)</f>
        <v>0</v>
      </c>
      <c s="368">
        <f>SUM(J129:J130)</f>
        <v>0</v>
      </c>
      <c s="128">
        <v>21362</v>
      </c>
      <c s="139" t="s">
        <v>2512</v>
      </c>
      <c s="368">
        <f>SUM(M129:M135)</f>
        <v>714</v>
      </c>
      <c s="368">
        <f>SUM(N129:N135)</f>
        <v>0</v>
      </c>
      <c s="368">
        <f>SUM(O129:O135)</f>
        <v>0</v>
      </c>
      <c s="368">
        <f>SUM(P129:P135)</f>
        <v>0</v>
      </c>
      <c s="368">
        <f>SUM(Q129:Q135)</f>
        <v>0</v>
      </c>
      <c s="368">
        <f>SUM(R129:R135)</f>
        <v>0</v>
      </c>
      <c s="368">
        <f>SUM(S129:S135)</f>
        <v>0</v>
      </c>
      <c s="90">
        <v>1030136</v>
      </c>
      <c s="139" t="s">
        <v>2511</v>
      </c>
      <c s="368">
        <f>SUM(C128:E128,G128:J128)-SUM(M128:N128,P128:S128)</f>
        <v>0</v>
      </c>
    </row>
    <row customHeight="1" ht="17.25">
      <c s="76">
        <v>103013601</v>
      </c>
      <c s="76" t="s">
        <v>2513</v>
      </c>
      <c s="372"/>
      <c s="372"/>
      <c s="461"/>
      <c s="461"/>
      <c s="461"/>
      <c s="461"/>
      <c s="461"/>
      <c s="372"/>
      <c s="128">
        <v>2136201</v>
      </c>
      <c s="76" t="s">
        <v>2514</v>
      </c>
      <c s="372"/>
      <c s="461"/>
      <c s="461"/>
      <c s="461"/>
      <c s="461"/>
      <c s="461"/>
      <c s="372"/>
      <c s="90">
        <v>103013601</v>
      </c>
      <c s="76" t="s">
        <v>2513</v>
      </c>
      <c s="372"/>
    </row>
    <row customHeight="1" ht="17.25">
      <c s="76">
        <v>103013602</v>
      </c>
      <c s="76" t="s">
        <v>2515</v>
      </c>
      <c s="372">
        <v>168</v>
      </c>
      <c s="372">
        <v>50</v>
      </c>
      <c s="461">
        <v>496</v>
      </c>
      <c s="461"/>
      <c s="461"/>
      <c s="461"/>
      <c s="461"/>
      <c s="372"/>
      <c s="128">
        <v>2136202</v>
      </c>
      <c s="76" t="s">
        <v>2516</v>
      </c>
      <c s="372"/>
      <c s="461"/>
      <c s="461"/>
      <c s="461"/>
      <c s="461"/>
      <c s="461"/>
      <c s="372"/>
      <c s="90">
        <v>103013602</v>
      </c>
      <c s="76" t="s">
        <v>2515</v>
      </c>
      <c s="372"/>
    </row>
    <row customHeight="1" ht="17.25">
      <c s="76"/>
      <c s="139"/>
      <c s="120"/>
      <c s="120"/>
      <c s="120"/>
      <c s="120"/>
      <c s="120"/>
      <c s="120"/>
      <c s="120"/>
      <c s="120"/>
      <c s="128">
        <v>2136203</v>
      </c>
      <c s="76" t="s">
        <v>2517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2136204</v>
      </c>
      <c s="76" t="s">
        <v>2518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2136205</v>
      </c>
      <c s="76" t="s">
        <v>2519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2136206</v>
      </c>
      <c s="76" t="s">
        <v>2520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2136299</v>
      </c>
      <c s="76" t="s">
        <v>2521</v>
      </c>
      <c s="372">
        <v>714</v>
      </c>
      <c s="461"/>
      <c s="461"/>
      <c s="461"/>
      <c s="461"/>
      <c s="461"/>
      <c s="372"/>
      <c s="90"/>
      <c s="139"/>
      <c s="120"/>
    </row>
    <row customHeight="1" ht="17.25">
      <c s="76">
        <v>1030137</v>
      </c>
      <c s="139" t="s">
        <v>2522</v>
      </c>
      <c s="368">
        <f>SUM(C137:C138)</f>
        <v>0</v>
      </c>
      <c s="368">
        <f>SUM(D137:D138)</f>
        <v>0</v>
      </c>
      <c s="368">
        <f>SUM(E137:E138)</f>
        <v>75</v>
      </c>
      <c s="368">
        <f>SUM(F137:F138)</f>
        <v>0</v>
      </c>
      <c s="368">
        <f>SUM(G137:G138)</f>
        <v>0</v>
      </c>
      <c s="368">
        <f>SUM(H137:H138)</f>
        <v>0</v>
      </c>
      <c s="368">
        <f>SUM(I137:I138)</f>
        <v>0</v>
      </c>
      <c s="368">
        <f>SUM(J137:J138)</f>
        <v>0</v>
      </c>
      <c s="128">
        <v>21363</v>
      </c>
      <c s="139" t="s">
        <v>2523</v>
      </c>
      <c s="368">
        <f>SUM(M137:M140)</f>
        <v>75</v>
      </c>
      <c s="368">
        <f>SUM(N137:N140)</f>
        <v>0</v>
      </c>
      <c s="368">
        <f>SUM(O137:O140)</f>
        <v>0</v>
      </c>
      <c s="368">
        <f>SUM(P137:P140)</f>
        <v>0</v>
      </c>
      <c s="368">
        <f>SUM(Q137:Q140)</f>
        <v>0</v>
      </c>
      <c s="368">
        <f>SUM(R137:R140)</f>
        <v>0</v>
      </c>
      <c s="368">
        <f>SUM(S137:S140)</f>
        <v>0</v>
      </c>
      <c s="90">
        <v>1030137</v>
      </c>
      <c s="139" t="s">
        <v>2524</v>
      </c>
      <c s="368">
        <f>SUM(C136:E136,G136:J136)-SUM(M136:N136,P136:S136)</f>
        <v>0</v>
      </c>
    </row>
    <row customHeight="1" ht="17.25">
      <c s="76">
        <v>103013701</v>
      </c>
      <c s="76" t="s">
        <v>2525</v>
      </c>
      <c s="372"/>
      <c s="372"/>
      <c s="461"/>
      <c s="461"/>
      <c s="461"/>
      <c s="461"/>
      <c s="461"/>
      <c s="372"/>
      <c s="128">
        <v>2136301</v>
      </c>
      <c s="76" t="s">
        <v>1734</v>
      </c>
      <c s="372"/>
      <c s="461"/>
      <c s="461"/>
      <c s="461"/>
      <c s="461"/>
      <c s="461"/>
      <c s="372"/>
      <c s="90">
        <v>103013701</v>
      </c>
      <c s="76" t="s">
        <v>2526</v>
      </c>
      <c s="372"/>
    </row>
    <row customHeight="1" ht="17.25">
      <c s="76">
        <v>103013702</v>
      </c>
      <c s="76" t="s">
        <v>2527</v>
      </c>
      <c s="372"/>
      <c s="372"/>
      <c s="461">
        <v>75</v>
      </c>
      <c s="461"/>
      <c s="461"/>
      <c s="461"/>
      <c s="461"/>
      <c s="372"/>
      <c s="128">
        <v>2136302</v>
      </c>
      <c s="76" t="s">
        <v>2528</v>
      </c>
      <c s="372"/>
      <c s="461"/>
      <c s="461"/>
      <c s="461"/>
      <c s="461"/>
      <c s="461"/>
      <c s="372"/>
      <c s="90">
        <v>103013702</v>
      </c>
      <c s="76" t="s">
        <v>2529</v>
      </c>
      <c s="372"/>
    </row>
    <row customHeight="1" ht="17.25">
      <c s="149"/>
      <c s="149"/>
      <c s="120"/>
      <c s="120"/>
      <c s="150"/>
      <c s="150"/>
      <c s="150"/>
      <c s="120"/>
      <c s="120"/>
      <c s="120"/>
      <c s="128">
        <v>2136303</v>
      </c>
      <c s="76" t="s">
        <v>2530</v>
      </c>
      <c s="372">
        <v>20</v>
      </c>
      <c s="461"/>
      <c s="461"/>
      <c s="461"/>
      <c s="461"/>
      <c s="461"/>
      <c s="372"/>
      <c s="90"/>
      <c s="76"/>
      <c s="120"/>
    </row>
    <row customHeight="1" ht="17.25">
      <c s="149"/>
      <c s="149"/>
      <c s="150"/>
      <c s="150"/>
      <c s="150"/>
      <c s="150"/>
      <c s="150"/>
      <c s="150"/>
      <c s="150"/>
      <c s="150"/>
      <c s="128">
        <v>2136399</v>
      </c>
      <c s="76" t="s">
        <v>2531</v>
      </c>
      <c s="372">
        <v>55</v>
      </c>
      <c s="461"/>
      <c s="461"/>
      <c s="461"/>
      <c s="461"/>
      <c s="461"/>
      <c s="372"/>
      <c s="90"/>
      <c s="76"/>
      <c s="120"/>
    </row>
    <row customHeight="1" ht="17.25">
      <c s="76">
        <v>1030138</v>
      </c>
      <c s="139" t="s">
        <v>2532</v>
      </c>
      <c s="368">
        <f>SUM(C142:C143)</f>
        <v>119</v>
      </c>
      <c s="368">
        <f>SUM(D142:D143)</f>
        <v>38</v>
      </c>
      <c s="368">
        <f>SUM(E142:E143)</f>
        <v>76</v>
      </c>
      <c s="368">
        <f>SUM(F142:F143)</f>
        <v>0</v>
      </c>
      <c s="368">
        <f>SUM(G142:G143)</f>
        <v>0</v>
      </c>
      <c s="368">
        <f>SUM(H142:H143)</f>
        <v>0</v>
      </c>
      <c s="368">
        <f>SUM(I142:I143)</f>
        <v>0</v>
      </c>
      <c s="368">
        <f>SUM(J142:J143)</f>
        <v>0</v>
      </c>
      <c s="128">
        <v>21364</v>
      </c>
      <c s="139" t="s">
        <v>2533</v>
      </c>
      <c s="368">
        <f>SUM(M142:M146)</f>
        <v>158</v>
      </c>
      <c s="368">
        <f>SUM(N142:N146)</f>
        <v>0</v>
      </c>
      <c s="368">
        <f>SUM(O142:O146)</f>
        <v>0</v>
      </c>
      <c s="368">
        <f>SUM(P142:P146)</f>
        <v>0</v>
      </c>
      <c s="368">
        <f>SUM(Q142:Q146)</f>
        <v>0</v>
      </c>
      <c s="368">
        <f>SUM(R142:R146)</f>
        <v>0</v>
      </c>
      <c s="368">
        <f>SUM(S142:S146)</f>
        <v>0</v>
      </c>
      <c s="90">
        <v>1030138</v>
      </c>
      <c s="139" t="s">
        <v>2534</v>
      </c>
      <c s="368">
        <f>SUM(C141:E141,G141:J141)-SUM(M141:N141,P141:S141)</f>
        <v>75</v>
      </c>
    </row>
    <row customHeight="1" ht="17.25">
      <c s="76">
        <v>103013801</v>
      </c>
      <c s="76" t="s">
        <v>2535</v>
      </c>
      <c s="372"/>
      <c s="372"/>
      <c s="461"/>
      <c s="461"/>
      <c s="461"/>
      <c s="461"/>
      <c s="461"/>
      <c s="372"/>
      <c s="128">
        <v>2136401</v>
      </c>
      <c s="76" t="s">
        <v>1734</v>
      </c>
      <c s="372">
        <v>4</v>
      </c>
      <c s="461"/>
      <c s="461"/>
      <c s="461"/>
      <c s="461"/>
      <c s="461"/>
      <c s="372"/>
      <c s="90">
        <v>103013801</v>
      </c>
      <c s="76" t="s">
        <v>2536</v>
      </c>
      <c s="372"/>
    </row>
    <row customHeight="1" ht="17.25">
      <c s="76">
        <v>103013802</v>
      </c>
      <c s="76" t="s">
        <v>2537</v>
      </c>
      <c s="372">
        <v>119</v>
      </c>
      <c s="372">
        <v>38</v>
      </c>
      <c s="461">
        <v>76</v>
      </c>
      <c s="461"/>
      <c s="461"/>
      <c s="461"/>
      <c s="461"/>
      <c s="372"/>
      <c s="128">
        <v>2136402</v>
      </c>
      <c s="76" t="s">
        <v>2528</v>
      </c>
      <c s="372">
        <v>4</v>
      </c>
      <c s="461"/>
      <c s="461"/>
      <c s="461"/>
      <c s="461"/>
      <c s="461"/>
      <c s="372"/>
      <c s="90">
        <v>103013802</v>
      </c>
      <c s="76" t="s">
        <v>2538</v>
      </c>
      <c s="372">
        <v>75</v>
      </c>
    </row>
    <row customHeight="1" ht="17.25">
      <c s="149"/>
      <c s="149"/>
      <c s="150"/>
      <c s="120"/>
      <c s="150"/>
      <c s="150"/>
      <c s="150"/>
      <c s="120"/>
      <c s="120"/>
      <c s="150"/>
      <c s="128">
        <v>2136403</v>
      </c>
      <c s="76" t="s">
        <v>1739</v>
      </c>
      <c s="372"/>
      <c s="461"/>
      <c s="461"/>
      <c s="461"/>
      <c s="461"/>
      <c s="461"/>
      <c s="372"/>
      <c s="90"/>
      <c s="139"/>
      <c s="120"/>
    </row>
    <row customHeight="1" ht="17.25">
      <c s="149"/>
      <c s="149"/>
      <c s="150"/>
      <c s="120"/>
      <c s="150"/>
      <c s="150"/>
      <c s="150"/>
      <c s="120"/>
      <c s="120"/>
      <c s="150"/>
      <c s="128">
        <v>2136404</v>
      </c>
      <c s="76" t="s">
        <v>2471</v>
      </c>
      <c s="372"/>
      <c s="461"/>
      <c s="461"/>
      <c s="461"/>
      <c s="461"/>
      <c s="461"/>
      <c s="372"/>
      <c s="90"/>
      <c s="76"/>
      <c s="120"/>
    </row>
    <row customHeight="1" ht="17.25">
      <c s="149"/>
      <c s="149"/>
      <c s="150"/>
      <c s="150"/>
      <c s="150"/>
      <c s="150"/>
      <c s="150"/>
      <c s="150"/>
      <c s="150"/>
      <c s="150"/>
      <c s="128">
        <v>2136499</v>
      </c>
      <c s="76" t="s">
        <v>2539</v>
      </c>
      <c s="372">
        <v>150</v>
      </c>
      <c s="461"/>
      <c s="461"/>
      <c s="461"/>
      <c s="461"/>
      <c s="461"/>
      <c s="372"/>
      <c s="90"/>
      <c s="76"/>
      <c s="120"/>
    </row>
    <row customHeight="1" ht="17.25">
      <c s="76">
        <v>1030141</v>
      </c>
      <c s="139" t="s">
        <v>2540</v>
      </c>
      <c s="372"/>
      <c s="372"/>
      <c s="461"/>
      <c s="461"/>
      <c s="461"/>
      <c s="461"/>
      <c s="461"/>
      <c s="372"/>
      <c s="128">
        <v>21365</v>
      </c>
      <c s="139" t="s">
        <v>2541</v>
      </c>
      <c s="368">
        <f>SUM(M148:M149)</f>
        <v>0</v>
      </c>
      <c s="368">
        <f>SUM(N148:N149)</f>
        <v>0</v>
      </c>
      <c s="368">
        <f>SUM(O148:O149)</f>
        <v>0</v>
      </c>
      <c s="368">
        <f>SUM(P148:P149)</f>
        <v>0</v>
      </c>
      <c s="368">
        <f>SUM(Q148:Q149)</f>
        <v>0</v>
      </c>
      <c s="368">
        <f>SUM(R148:R149)</f>
        <v>0</v>
      </c>
      <c s="368">
        <f>SUM(S148:S149)</f>
        <v>0</v>
      </c>
      <c s="90">
        <v>1030141</v>
      </c>
      <c s="139" t="s">
        <v>2542</v>
      </c>
      <c s="368">
        <f>SUM(C147:E147,G147:J147)-SUM(M147:N147,P147:S147)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2136501</v>
      </c>
      <c s="76" t="s">
        <v>2543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51"/>
      <c s="151"/>
      <c s="151"/>
      <c s="151"/>
      <c s="151"/>
      <c s="151"/>
      <c s="151"/>
      <c s="151"/>
      <c s="128">
        <v>2136599</v>
      </c>
      <c s="76" t="s">
        <v>2544</v>
      </c>
      <c s="372"/>
      <c s="461"/>
      <c s="461"/>
      <c s="461"/>
      <c s="461"/>
      <c s="461"/>
      <c s="372"/>
      <c s="90"/>
      <c s="139"/>
      <c s="151"/>
    </row>
    <row customHeight="1" ht="17.25">
      <c s="76">
        <v>1030150</v>
      </c>
      <c s="139" t="s">
        <v>2545</v>
      </c>
      <c s="368">
        <f>SUM(C151:C152)</f>
        <v>0</v>
      </c>
      <c s="368">
        <f>SUM(D151:D152)</f>
        <v>0</v>
      </c>
      <c s="368">
        <f>SUM(E151:E152)</f>
        <v>101</v>
      </c>
      <c s="368">
        <f>SUM(F151:F152)</f>
        <v>0</v>
      </c>
      <c s="368">
        <f>SUM(G151:G152)</f>
        <v>0</v>
      </c>
      <c s="368">
        <f>SUM(H151:H152)</f>
        <v>0</v>
      </c>
      <c s="368">
        <f>SUM(I151:I152)</f>
        <v>0</v>
      </c>
      <c s="368">
        <f>SUM(J151:J152)</f>
        <v>0</v>
      </c>
      <c s="128">
        <v>21366</v>
      </c>
      <c s="139" t="s">
        <v>2546</v>
      </c>
      <c s="368">
        <f>SUM(M151:M154)</f>
        <v>99</v>
      </c>
      <c s="368">
        <f>SUM(N151:N154)</f>
        <v>0</v>
      </c>
      <c s="368">
        <f>SUM(O151:O154)</f>
        <v>0</v>
      </c>
      <c s="368">
        <f>SUM(P151:P154)</f>
        <v>0</v>
      </c>
      <c s="368">
        <f>SUM(Q151:Q154)</f>
        <v>0</v>
      </c>
      <c s="368">
        <f>SUM(R151:R154)</f>
        <v>0</v>
      </c>
      <c s="368">
        <f>SUM(S151:S154)</f>
        <v>0</v>
      </c>
      <c s="90">
        <v>1030150</v>
      </c>
      <c s="139" t="s">
        <v>2547</v>
      </c>
      <c s="368">
        <f>SUM(C150:E150,G150:J150)-SUM(M150:N150,P150:S150)</f>
        <v>2</v>
      </c>
    </row>
    <row customHeight="1" ht="17.25">
      <c s="76">
        <v>103015001</v>
      </c>
      <c s="76" t="s">
        <v>2548</v>
      </c>
      <c s="372"/>
      <c s="372"/>
      <c s="461"/>
      <c s="461"/>
      <c s="461"/>
      <c s="461"/>
      <c s="461"/>
      <c s="372"/>
      <c s="128">
        <v>2136601</v>
      </c>
      <c s="76" t="s">
        <v>2408</v>
      </c>
      <c s="372">
        <v>99</v>
      </c>
      <c s="461"/>
      <c s="461"/>
      <c s="461"/>
      <c s="461"/>
      <c s="461"/>
      <c s="372"/>
      <c s="90">
        <v>103015001</v>
      </c>
      <c s="76" t="s">
        <v>2549</v>
      </c>
      <c s="372"/>
    </row>
    <row customHeight="1" ht="17.25">
      <c s="76">
        <v>103015002</v>
      </c>
      <c s="76" t="s">
        <v>2550</v>
      </c>
      <c s="372"/>
      <c s="372"/>
      <c s="461">
        <v>101</v>
      </c>
      <c s="461"/>
      <c s="461"/>
      <c s="461"/>
      <c s="461"/>
      <c s="372"/>
      <c s="128">
        <v>2136602</v>
      </c>
      <c s="76" t="s">
        <v>2551</v>
      </c>
      <c s="372"/>
      <c s="461"/>
      <c s="461"/>
      <c s="461"/>
      <c s="461"/>
      <c s="461"/>
      <c s="372"/>
      <c s="90">
        <v>103015002</v>
      </c>
      <c s="76" t="s">
        <v>2552</v>
      </c>
      <c s="372">
        <v>2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2136603</v>
      </c>
      <c s="76" t="s">
        <v>2553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2136699</v>
      </c>
      <c s="76" t="s">
        <v>2554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1030152</v>
      </c>
      <c s="139" t="s">
        <v>2555</v>
      </c>
      <c s="372"/>
      <c s="372"/>
      <c s="461"/>
      <c s="461"/>
      <c s="461"/>
      <c s="461"/>
      <c s="461"/>
      <c s="372"/>
      <c s="128">
        <v>21367</v>
      </c>
      <c s="139" t="s">
        <v>2556</v>
      </c>
      <c s="368">
        <f>SUM(M156:M159)</f>
        <v>0</v>
      </c>
      <c s="368">
        <f>SUM(N156:N159)</f>
        <v>0</v>
      </c>
      <c s="368">
        <f>SUM(O156:O159)</f>
        <v>0</v>
      </c>
      <c s="368">
        <f>SUM(P156:P159)</f>
        <v>0</v>
      </c>
      <c s="368">
        <f>SUM(Q156:Q159)</f>
        <v>0</v>
      </c>
      <c s="368">
        <f>SUM(R156:R159)</f>
        <v>0</v>
      </c>
      <c s="368">
        <f>SUM(S156:S159)</f>
        <v>0</v>
      </c>
      <c s="90">
        <v>1030152</v>
      </c>
      <c s="139" t="s">
        <v>2557</v>
      </c>
      <c s="368">
        <f>SUM(C155:E155,G155:J155)-SUM(M155:N155,P155:S155)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2136701</v>
      </c>
      <c s="76" t="s">
        <v>2408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2136702</v>
      </c>
      <c s="76" t="s">
        <v>2551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2136703</v>
      </c>
      <c s="76" t="s">
        <v>2558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2136799</v>
      </c>
      <c s="76" t="s">
        <v>2559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1030139</v>
      </c>
      <c s="139" t="s">
        <v>2560</v>
      </c>
      <c s="372"/>
      <c s="372"/>
      <c s="461"/>
      <c s="461"/>
      <c s="461"/>
      <c s="461"/>
      <c s="461"/>
      <c s="372"/>
      <c s="128">
        <v>21368</v>
      </c>
      <c s="139" t="s">
        <v>2561</v>
      </c>
      <c s="368">
        <f>SUM(M161:M162)</f>
        <v>0</v>
      </c>
      <c s="368">
        <f>SUM(N161:N162)</f>
        <v>0</v>
      </c>
      <c s="368">
        <f>SUM(O161:O162)</f>
        <v>0</v>
      </c>
      <c s="368">
        <f>SUM(P161:P162)</f>
        <v>0</v>
      </c>
      <c s="368">
        <f>SUM(Q161:Q162)</f>
        <v>0</v>
      </c>
      <c s="368">
        <f>SUM(R161:R162)</f>
        <v>0</v>
      </c>
      <c s="368">
        <f>SUM(S161:S162)</f>
        <v>0</v>
      </c>
      <c s="90">
        <v>1030139</v>
      </c>
      <c s="139" t="s">
        <v>2562</v>
      </c>
      <c s="368">
        <f>SUM(C160:E160,G160:J160)-SUM(M160:N160,P160:S160)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2136801</v>
      </c>
      <c s="76" t="s">
        <v>1756</v>
      </c>
      <c s="372"/>
      <c s="461"/>
      <c s="461"/>
      <c s="461"/>
      <c s="461"/>
      <c s="461"/>
      <c s="372"/>
      <c s="59"/>
      <c s="130"/>
      <c s="120"/>
    </row>
    <row customHeight="1" ht="17.25">
      <c s="76"/>
      <c s="139"/>
      <c s="151"/>
      <c s="151"/>
      <c s="151"/>
      <c s="151"/>
      <c s="151"/>
      <c s="151"/>
      <c s="151"/>
      <c s="151"/>
      <c s="128">
        <v>2136802</v>
      </c>
      <c s="76" t="s">
        <v>2563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1030158</v>
      </c>
      <c s="139" t="s">
        <v>2564</v>
      </c>
      <c s="368">
        <f>SUM(C164:C166)</f>
        <v>0</v>
      </c>
      <c s="368">
        <f>SUM(D164:D166)</f>
        <v>0</v>
      </c>
      <c s="368">
        <f>SUM(E164:E166)</f>
        <v>0</v>
      </c>
      <c s="368">
        <f>SUM(F164:F166)</f>
        <v>0</v>
      </c>
      <c s="368">
        <f>SUM(G164:G166)</f>
        <v>0</v>
      </c>
      <c s="368">
        <f>SUM(H164:H166)</f>
        <v>0</v>
      </c>
      <c s="368">
        <f>SUM(I164:I166)</f>
        <v>0</v>
      </c>
      <c s="368">
        <f>SUM(J164:J166)</f>
        <v>0</v>
      </c>
      <c s="128">
        <v>21369</v>
      </c>
      <c s="139" t="s">
        <v>2565</v>
      </c>
      <c s="368">
        <f>SUM(M164:M167)</f>
        <v>0</v>
      </c>
      <c s="368">
        <f>SUM(N164:N167)</f>
        <v>0</v>
      </c>
      <c s="368">
        <f>SUM(O164:O167)</f>
        <v>0</v>
      </c>
      <c s="368">
        <f>SUM(P164:P167)</f>
        <v>0</v>
      </c>
      <c s="368">
        <f>SUM(Q164:Q167)</f>
        <v>0</v>
      </c>
      <c s="368">
        <f>SUM(R164:R167)</f>
        <v>0</v>
      </c>
      <c s="368">
        <f>SUM(S164:S167)</f>
        <v>0</v>
      </c>
      <c s="90">
        <v>1030158</v>
      </c>
      <c s="139" t="s">
        <v>2566</v>
      </c>
      <c s="368">
        <f>SUM(C163:E163,G163:J163)-SUM(M163:N163,P163:S163)</f>
        <v>0</v>
      </c>
    </row>
    <row customHeight="1" ht="17.25">
      <c s="76">
        <v>103015801</v>
      </c>
      <c s="76" t="s">
        <v>2567</v>
      </c>
      <c s="372"/>
      <c s="372"/>
      <c s="461"/>
      <c s="461"/>
      <c s="461"/>
      <c s="461"/>
      <c s="461"/>
      <c s="372"/>
      <c s="128">
        <v>2136901</v>
      </c>
      <c s="76" t="s">
        <v>1756</v>
      </c>
      <c s="372"/>
      <c s="461"/>
      <c s="461"/>
      <c s="461"/>
      <c s="461"/>
      <c s="461"/>
      <c s="372"/>
      <c s="90">
        <v>103015801</v>
      </c>
      <c s="76" t="s">
        <v>2567</v>
      </c>
      <c s="368">
        <f>SUM(C164:E164,G164:J164)-SUM(M164:N164,P164:S164)</f>
        <v>0</v>
      </c>
    </row>
    <row customHeight="1" ht="17.25">
      <c s="76">
        <v>103015802</v>
      </c>
      <c s="76" t="s">
        <v>2568</v>
      </c>
      <c s="372"/>
      <c s="372"/>
      <c s="461"/>
      <c s="461"/>
      <c s="461"/>
      <c s="461"/>
      <c s="461"/>
      <c s="372"/>
      <c s="128">
        <v>2136902</v>
      </c>
      <c s="76" t="s">
        <v>2569</v>
      </c>
      <c s="372"/>
      <c s="461"/>
      <c s="461"/>
      <c s="461"/>
      <c s="461"/>
      <c s="461"/>
      <c s="372"/>
      <c s="90">
        <v>103015802</v>
      </c>
      <c s="76" t="s">
        <v>2568</v>
      </c>
      <c s="368">
        <f>SUM(C165:E165,G165:J165)-SUM(M165:N165,P165:S165)</f>
        <v>0</v>
      </c>
    </row>
    <row customHeight="1" ht="17.25">
      <c s="76">
        <v>103015803</v>
      </c>
      <c s="76" t="s">
        <v>2570</v>
      </c>
      <c s="372"/>
      <c s="372"/>
      <c s="461"/>
      <c s="461"/>
      <c s="461"/>
      <c s="461"/>
      <c s="461"/>
      <c s="372"/>
      <c s="128">
        <v>2136903</v>
      </c>
      <c s="76" t="s">
        <v>2571</v>
      </c>
      <c s="372"/>
      <c s="461"/>
      <c s="461"/>
      <c s="461"/>
      <c s="461"/>
      <c s="461"/>
      <c s="372"/>
      <c s="90">
        <v>103015803</v>
      </c>
      <c s="76" t="s">
        <v>2570</v>
      </c>
      <c s="372"/>
    </row>
    <row customHeight="1" ht="17.25">
      <c s="76"/>
      <c s="76"/>
      <c s="120"/>
      <c s="120"/>
      <c s="120"/>
      <c s="120"/>
      <c s="120"/>
      <c s="120"/>
      <c s="120"/>
      <c s="120"/>
      <c s="128">
        <v>2136999</v>
      </c>
      <c s="76" t="s">
        <v>2572</v>
      </c>
      <c s="372"/>
      <c s="461"/>
      <c s="461"/>
      <c s="461"/>
      <c s="461"/>
      <c s="461"/>
      <c s="372"/>
      <c s="59"/>
      <c s="130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</v>
      </c>
      <c s="139" t="s">
        <v>1786</v>
      </c>
      <c s="368">
        <f>SUM(M169,M172,M174,M179,M183,M188,M193,M202,M205,M211)</f>
        <v>0</v>
      </c>
      <c s="368">
        <f>SUM(N169,N172,N174,N179,N183,N188,N193,N202,N205,N211)</f>
        <v>0</v>
      </c>
      <c s="368">
        <f>SUM(O169,O172,O174,O179,O183,O188,O193,O202,O205,O211)</f>
        <v>0</v>
      </c>
      <c s="368">
        <f>SUM(P169,P172,P174,P179,P183,P188,P193,P202,P205,P211)</f>
        <v>0</v>
      </c>
      <c s="368">
        <f>SUM(Q169,Q172,Q174,Q179,Q183,Q188,Q193,Q202,Q205,Q211)</f>
        <v>0</v>
      </c>
      <c s="368">
        <f>SUM(R169,R172,R174,R179,R183,R188,R193,R202,R205,R211)</f>
        <v>0</v>
      </c>
      <c s="368">
        <f>SUM(S169,S172,S174,S179,S183,S188,S193,S202,S205,S211)</f>
        <v>0</v>
      </c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21401</v>
      </c>
      <c s="139" t="s">
        <v>1787</v>
      </c>
      <c s="368">
        <f>SUM(M170:M171)</f>
        <v>0</v>
      </c>
      <c s="368">
        <f>SUM(N170:N171)</f>
        <v>0</v>
      </c>
      <c s="368">
        <f>SUM(O170:O171)</f>
        <v>0</v>
      </c>
      <c s="368">
        <f>SUM(P170:P171)</f>
        <v>0</v>
      </c>
      <c s="368">
        <f>SUM(Q170:Q171)</f>
        <v>0</v>
      </c>
      <c s="368">
        <f>SUM(R170:R171)</f>
        <v>0</v>
      </c>
      <c s="368">
        <f>SUM(S170:S171)</f>
        <v>0</v>
      </c>
      <c s="90"/>
      <c s="139"/>
      <c s="120"/>
    </row>
    <row customHeight="1" ht="17.25">
      <c s="76">
        <v>1030160</v>
      </c>
      <c s="139" t="s">
        <v>2573</v>
      </c>
      <c s="372"/>
      <c s="372"/>
      <c s="461"/>
      <c s="461"/>
      <c s="461"/>
      <c s="461"/>
      <c s="461"/>
      <c s="372"/>
      <c s="128">
        <v>2140190</v>
      </c>
      <c s="76" t="s">
        <v>2574</v>
      </c>
      <c s="372"/>
      <c s="461"/>
      <c s="461"/>
      <c s="461"/>
      <c s="461"/>
      <c s="461"/>
      <c s="372"/>
      <c s="90">
        <v>1030160</v>
      </c>
      <c s="139" t="s">
        <v>2573</v>
      </c>
      <c s="368">
        <f>SUM(C170:E170,G170:J170)-SUM(M170:N170,P170:S170)</f>
        <v>0</v>
      </c>
    </row>
    <row customHeight="1" ht="17.25">
      <c s="76">
        <v>1030170</v>
      </c>
      <c s="139" t="s">
        <v>2575</v>
      </c>
      <c s="372"/>
      <c s="372"/>
      <c s="461"/>
      <c s="461"/>
      <c s="461"/>
      <c s="461"/>
      <c s="461"/>
      <c s="372"/>
      <c s="128">
        <v>2140191</v>
      </c>
      <c s="76" t="s">
        <v>2576</v>
      </c>
      <c s="372"/>
      <c s="461"/>
      <c s="461"/>
      <c s="461"/>
      <c s="461"/>
      <c s="461"/>
      <c s="372"/>
      <c s="90">
        <v>1030170</v>
      </c>
      <c s="139" t="s">
        <v>2577</v>
      </c>
      <c s="368">
        <f>SUM(C171:E171,G171:J171)-SUM(M171:N171,P171:S171)</f>
        <v>0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21402</v>
      </c>
      <c s="139" t="s">
        <v>1814</v>
      </c>
      <c s="368">
        <f>SUM(M173)</f>
        <v>0</v>
      </c>
      <c s="409">
        <f>SUM(N173)</f>
        <v>0</v>
      </c>
      <c s="368">
        <f>SUM(O173)</f>
        <v>0</v>
      </c>
      <c s="368">
        <f>SUM(P173)</f>
        <v>0</v>
      </c>
      <c s="368">
        <f>SUM(Q173)</f>
        <v>0</v>
      </c>
      <c s="368">
        <f>SUM(R173)</f>
        <v>0</v>
      </c>
      <c s="368">
        <f>SUM(S173)</f>
        <v>0</v>
      </c>
      <c s="90"/>
      <c s="139"/>
      <c s="120"/>
    </row>
    <row customHeight="1" ht="17.25">
      <c s="76">
        <v>1030172</v>
      </c>
      <c s="139" t="s">
        <v>2578</v>
      </c>
      <c s="372"/>
      <c s="372"/>
      <c s="461"/>
      <c s="461"/>
      <c s="461"/>
      <c s="461"/>
      <c s="461"/>
      <c s="372"/>
      <c s="128">
        <v>2140280</v>
      </c>
      <c s="76" t="s">
        <v>2579</v>
      </c>
      <c s="439"/>
      <c s="461"/>
      <c s="461"/>
      <c s="461"/>
      <c s="461"/>
      <c s="461"/>
      <c s="372"/>
      <c s="90">
        <v>1030172</v>
      </c>
      <c s="139" t="s">
        <v>2580</v>
      </c>
      <c s="368">
        <f>SUM(C173:E173,G173:J173)-SUM(M173:N173,P173:S173)</f>
        <v>0</v>
      </c>
    </row>
    <row customHeight="1" ht="17.25">
      <c s="76">
        <v>1030112</v>
      </c>
      <c s="139" t="s">
        <v>2581</v>
      </c>
      <c s="372"/>
      <c s="372"/>
      <c s="461"/>
      <c s="461"/>
      <c s="461"/>
      <c s="461"/>
      <c s="461"/>
      <c s="372"/>
      <c s="128">
        <v>21460</v>
      </c>
      <c s="139" t="s">
        <v>2582</v>
      </c>
      <c s="368">
        <f>SUM(M175:M178)</f>
        <v>0</v>
      </c>
      <c s="376">
        <f>SUM(N175:N178)</f>
        <v>0</v>
      </c>
      <c s="368">
        <f>SUM(O175:O178)</f>
        <v>0</v>
      </c>
      <c s="368">
        <f>SUM(P175:P178)</f>
        <v>0</v>
      </c>
      <c s="368">
        <f>SUM(Q175:Q178)</f>
        <v>0</v>
      </c>
      <c s="368">
        <f>SUM(R175:R178)</f>
        <v>0</v>
      </c>
      <c s="368">
        <f>SUM(S175:S178)</f>
        <v>0</v>
      </c>
      <c s="90">
        <v>1030112</v>
      </c>
      <c s="139" t="s">
        <v>2583</v>
      </c>
      <c s="368">
        <f>SUM(C174:E174,G174:J174)-SUM(M174:N174,P174:S174)</f>
        <v>0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2146001</v>
      </c>
      <c s="76" t="s">
        <v>2584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2146002</v>
      </c>
      <c s="76" t="s">
        <v>1790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2146003</v>
      </c>
      <c s="76" t="s">
        <v>2585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2146099</v>
      </c>
      <c s="76" t="s">
        <v>2586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1030114</v>
      </c>
      <c s="139" t="s">
        <v>2587</v>
      </c>
      <c s="368">
        <f>SUM(C180:C181)</f>
        <v>0</v>
      </c>
      <c s="368">
        <f>SUM(D180:D181)</f>
        <v>0</v>
      </c>
      <c s="368">
        <f>SUM(E180:E181)</f>
        <v>0</v>
      </c>
      <c s="368">
        <f>SUM(F180:F181)</f>
        <v>0</v>
      </c>
      <c s="368">
        <f>SUM(G180:G181)</f>
        <v>0</v>
      </c>
      <c s="368">
        <f>SUM(H180:H181)</f>
        <v>0</v>
      </c>
      <c s="368">
        <f>SUM(I180:I181)</f>
        <v>0</v>
      </c>
      <c s="368">
        <f>SUM(J180:J181)</f>
        <v>0</v>
      </c>
      <c s="128">
        <v>21461</v>
      </c>
      <c s="139" t="s">
        <v>2588</v>
      </c>
      <c s="368">
        <f>SUM(M180:M182)</f>
        <v>0</v>
      </c>
      <c s="368">
        <f>SUM(N180:N182)</f>
        <v>0</v>
      </c>
      <c s="368">
        <f>SUM(O180:O182)</f>
        <v>0</v>
      </c>
      <c s="368">
        <f>SUM(P180:P182)</f>
        <v>0</v>
      </c>
      <c s="368">
        <f>SUM(Q180:Q182)</f>
        <v>0</v>
      </c>
      <c s="368">
        <f>SUM(R180:R182)</f>
        <v>0</v>
      </c>
      <c s="368">
        <f>SUM(S180:S182)</f>
        <v>0</v>
      </c>
      <c s="90">
        <v>1030114</v>
      </c>
      <c s="139" t="s">
        <v>2589</v>
      </c>
      <c s="368">
        <f>SUM(C179:E179,G179:J179)-SUM(M179:N179,P179:S179)</f>
        <v>0</v>
      </c>
    </row>
    <row customHeight="1" ht="17.25">
      <c s="76">
        <v>103011401</v>
      </c>
      <c s="76" t="s">
        <v>2590</v>
      </c>
      <c s="372"/>
      <c s="372"/>
      <c s="461"/>
      <c s="461"/>
      <c s="461"/>
      <c s="461"/>
      <c s="461"/>
      <c s="372"/>
      <c s="128">
        <v>2146101</v>
      </c>
      <c s="76" t="s">
        <v>2585</v>
      </c>
      <c s="372"/>
      <c s="461"/>
      <c s="461"/>
      <c s="461"/>
      <c s="461"/>
      <c s="461"/>
      <c s="372"/>
      <c s="90">
        <v>103011401</v>
      </c>
      <c s="76" t="s">
        <v>2591</v>
      </c>
      <c s="372"/>
    </row>
    <row customHeight="1" ht="17.25">
      <c s="76">
        <v>103011402</v>
      </c>
      <c s="76" t="s">
        <v>2592</v>
      </c>
      <c s="372"/>
      <c s="372"/>
      <c s="461"/>
      <c s="461"/>
      <c s="461"/>
      <c s="461"/>
      <c s="461"/>
      <c s="372"/>
      <c s="128">
        <v>2146102</v>
      </c>
      <c s="76" t="s">
        <v>2584</v>
      </c>
      <c s="372"/>
      <c s="461"/>
      <c s="461"/>
      <c s="461"/>
      <c s="461"/>
      <c s="461"/>
      <c s="372"/>
      <c s="90">
        <v>103011402</v>
      </c>
      <c s="76" t="s">
        <v>2593</v>
      </c>
      <c s="372"/>
    </row>
    <row customHeight="1" ht="17.25">
      <c s="76"/>
      <c s="76"/>
      <c s="120"/>
      <c s="120"/>
      <c s="120"/>
      <c s="120"/>
      <c s="120"/>
      <c s="120"/>
      <c s="120"/>
      <c s="120"/>
      <c s="128">
        <v>2146199</v>
      </c>
      <c s="76" t="s">
        <v>2594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1030159</v>
      </c>
      <c s="139" t="s">
        <v>2595</v>
      </c>
      <c s="372"/>
      <c s="372"/>
      <c s="461"/>
      <c s="461"/>
      <c s="461"/>
      <c s="461"/>
      <c s="461"/>
      <c s="372"/>
      <c s="128">
        <v>21462</v>
      </c>
      <c s="139" t="s">
        <v>2596</v>
      </c>
      <c s="368">
        <f>SUM(M184:M187)</f>
        <v>0</v>
      </c>
      <c s="368">
        <f>SUM(N184:N187)</f>
        <v>0</v>
      </c>
      <c s="368">
        <f>SUM(O184:O187)</f>
        <v>0</v>
      </c>
      <c s="368">
        <f>SUM(P184:P187)</f>
        <v>0</v>
      </c>
      <c s="368">
        <f>SUM(Q184:Q187)</f>
        <v>0</v>
      </c>
      <c s="368">
        <f>SUM(R184:R187)</f>
        <v>0</v>
      </c>
      <c s="368">
        <f>SUM(S184:S187)</f>
        <v>0</v>
      </c>
      <c s="90">
        <v>1030159</v>
      </c>
      <c s="139" t="s">
        <v>2595</v>
      </c>
      <c s="368">
        <f>SUM(C183:E183,G183:J183)-SUM(M183:N183,P183:S183)</f>
        <v>0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2146201</v>
      </c>
      <c s="76" t="s">
        <v>2585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2146202</v>
      </c>
      <c s="76" t="s">
        <v>2597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2146203</v>
      </c>
      <c s="76" t="s">
        <v>2598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2146299</v>
      </c>
      <c s="76" t="s">
        <v>2599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1030115</v>
      </c>
      <c s="139" t="s">
        <v>2600</v>
      </c>
      <c s="372"/>
      <c s="372"/>
      <c s="461"/>
      <c s="461"/>
      <c s="461"/>
      <c s="461"/>
      <c s="461"/>
      <c s="372"/>
      <c s="128">
        <v>21463</v>
      </c>
      <c s="139" t="s">
        <v>2601</v>
      </c>
      <c s="368">
        <f>SUM(M189:M192)</f>
        <v>0</v>
      </c>
      <c s="368">
        <f>SUM(N189:N192)</f>
        <v>0</v>
      </c>
      <c s="368">
        <f>SUM(O189:O192)</f>
        <v>0</v>
      </c>
      <c s="368">
        <f>SUM(P189:P192)</f>
        <v>0</v>
      </c>
      <c s="368">
        <f>SUM(Q189:Q192)</f>
        <v>0</v>
      </c>
      <c s="368">
        <f>SUM(R189:R192)</f>
        <v>0</v>
      </c>
      <c s="368">
        <f>SUM(S189:S192)</f>
        <v>0</v>
      </c>
      <c s="90">
        <v>1030115</v>
      </c>
      <c s="139" t="s">
        <v>2602</v>
      </c>
      <c s="368">
        <f>SUM(C188:E188,G188:J188)-SUM(M188:N188,P188:S188)</f>
        <v>0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2146301</v>
      </c>
      <c s="76" t="s">
        <v>1799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2146302</v>
      </c>
      <c s="76" t="s">
        <v>2603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2146303</v>
      </c>
      <c s="76" t="s">
        <v>2604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2146399</v>
      </c>
      <c s="76" t="s">
        <v>2605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1030106</v>
      </c>
      <c s="139" t="s">
        <v>2606</v>
      </c>
      <c s="372"/>
      <c s="372"/>
      <c s="461"/>
      <c s="461"/>
      <c s="461"/>
      <c s="461"/>
      <c s="461"/>
      <c s="372"/>
      <c s="128">
        <v>21464</v>
      </c>
      <c s="139" t="s">
        <v>2607</v>
      </c>
      <c s="368">
        <f>SUM(M194:M201)</f>
        <v>0</v>
      </c>
      <c s="368">
        <f>SUM(N194:N201)</f>
        <v>0</v>
      </c>
      <c s="368">
        <f>SUM(O194:O201)</f>
        <v>0</v>
      </c>
      <c s="368">
        <f>SUM(P194:P201)</f>
        <v>0</v>
      </c>
      <c s="368">
        <f>SUM(Q194:Q201)</f>
        <v>0</v>
      </c>
      <c s="368">
        <f>SUM(R194:R201)</f>
        <v>0</v>
      </c>
      <c s="368">
        <f>SUM(S194:S201)</f>
        <v>0</v>
      </c>
      <c s="90">
        <v>1030106</v>
      </c>
      <c s="139" t="s">
        <v>2608</v>
      </c>
      <c s="368">
        <f>SUM(C193:E193,G193:J193)-SUM(M193:N193,P193:S193)</f>
        <v>0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2146401</v>
      </c>
      <c s="76" t="s">
        <v>2609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2146402</v>
      </c>
      <c s="76" t="s">
        <v>2610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2146403</v>
      </c>
      <c s="76" t="s">
        <v>2611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2146404</v>
      </c>
      <c s="76" t="s">
        <v>2612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2146405</v>
      </c>
      <c s="76" t="s">
        <v>2613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2146406</v>
      </c>
      <c s="76" t="s">
        <v>2614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2146407</v>
      </c>
      <c s="76" t="s">
        <v>2615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2146499</v>
      </c>
      <c s="76" t="s">
        <v>2616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1030107</v>
      </c>
      <c s="139" t="s">
        <v>2617</v>
      </c>
      <c s="372"/>
      <c s="372"/>
      <c s="461"/>
      <c s="461"/>
      <c s="461"/>
      <c s="461"/>
      <c s="461"/>
      <c s="372"/>
      <c s="128">
        <v>21465</v>
      </c>
      <c s="139" t="s">
        <v>2618</v>
      </c>
      <c s="368">
        <f>SUM(M203:M204)</f>
        <v>0</v>
      </c>
      <c s="368">
        <f>SUM(N203:N204)</f>
        <v>0</v>
      </c>
      <c s="368">
        <f>SUM(O203:O204)</f>
        <v>0</v>
      </c>
      <c s="368">
        <f>SUM(P203:P204)</f>
        <v>0</v>
      </c>
      <c s="368">
        <f>SUM(Q203:Q204)</f>
        <v>0</v>
      </c>
      <c s="368">
        <f>SUM(R203:R204)</f>
        <v>0</v>
      </c>
      <c s="368">
        <f>SUM(S203:S204)</f>
        <v>0</v>
      </c>
      <c s="90">
        <v>1030107</v>
      </c>
      <c s="139" t="s">
        <v>2619</v>
      </c>
      <c s="368">
        <f>SUM(C202:E202,G202:J202)-SUM(M202:N202,P202:S202)</f>
        <v>0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2146501</v>
      </c>
      <c s="76" t="s">
        <v>2620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2146502</v>
      </c>
      <c s="76" t="s">
        <v>2621</v>
      </c>
      <c s="372"/>
      <c s="461"/>
      <c s="461"/>
      <c s="461"/>
      <c s="461"/>
      <c s="461"/>
      <c s="372"/>
      <c s="90"/>
      <c s="76"/>
      <c s="186"/>
    </row>
    <row customHeight="1" ht="17.25">
      <c s="76">
        <v>1030108</v>
      </c>
      <c s="139" t="s">
        <v>2622</v>
      </c>
      <c s="372"/>
      <c s="372"/>
      <c s="461"/>
      <c s="461"/>
      <c s="461"/>
      <c s="461"/>
      <c s="461"/>
      <c s="372"/>
      <c s="128">
        <v>21466</v>
      </c>
      <c s="139" t="s">
        <v>2623</v>
      </c>
      <c s="368">
        <f>SUM(M206:M210)</f>
        <v>0</v>
      </c>
      <c s="368">
        <f>SUM(N206:N210)</f>
        <v>0</v>
      </c>
      <c s="368">
        <f>SUM(O206:O210)</f>
        <v>0</v>
      </c>
      <c s="368">
        <f>SUM(P206:P210)</f>
        <v>0</v>
      </c>
      <c s="368">
        <f>SUM(Q206:Q210)</f>
        <v>0</v>
      </c>
      <c s="368">
        <f>SUM(R206:R210)</f>
        <v>0</v>
      </c>
      <c s="368">
        <f>SUM(S206:S210)</f>
        <v>0</v>
      </c>
      <c s="90">
        <v>1030108</v>
      </c>
      <c s="88" t="s">
        <v>2624</v>
      </c>
      <c s="368">
        <f>SUM(C205:E205,G205:J205)-SUM(M205:N205,P205:S205)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2146601</v>
      </c>
      <c s="76" t="s">
        <v>2625</v>
      </c>
      <c s="372"/>
      <c s="461"/>
      <c s="461"/>
      <c s="461"/>
      <c s="461"/>
      <c s="461"/>
      <c s="372"/>
      <c s="90"/>
      <c s="139"/>
      <c s="160"/>
    </row>
    <row customHeight="1" ht="17.25">
      <c s="76"/>
      <c s="139"/>
      <c s="120"/>
      <c s="120"/>
      <c s="120"/>
      <c s="120"/>
      <c s="120"/>
      <c s="120"/>
      <c s="120"/>
      <c s="120"/>
      <c s="128">
        <v>2146602</v>
      </c>
      <c s="76" t="s">
        <v>1822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2146603</v>
      </c>
      <c s="76" t="s">
        <v>2626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2146604</v>
      </c>
      <c s="76" t="s">
        <v>2627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2146699</v>
      </c>
      <c s="76" t="s">
        <v>2628</v>
      </c>
      <c s="372"/>
      <c s="461"/>
      <c s="461"/>
      <c s="461"/>
      <c s="461"/>
      <c s="461"/>
      <c s="372"/>
      <c s="90"/>
      <c s="139"/>
      <c s="130"/>
    </row>
    <row customHeight="1" ht="17.25">
      <c s="76">
        <v>1030109</v>
      </c>
      <c s="139" t="s">
        <v>2629</v>
      </c>
      <c s="372"/>
      <c s="372"/>
      <c s="461"/>
      <c s="461"/>
      <c s="461"/>
      <c s="461"/>
      <c s="461"/>
      <c s="372"/>
      <c s="128">
        <v>21467</v>
      </c>
      <c s="139" t="s">
        <v>2630</v>
      </c>
      <c s="368">
        <f>SUM(M212:M217)</f>
        <v>0</v>
      </c>
      <c s="368">
        <f>SUM(N212:N217)</f>
        <v>0</v>
      </c>
      <c s="368">
        <f>SUM(O212:O217)</f>
        <v>0</v>
      </c>
      <c s="368">
        <f>SUM(P212:P217)</f>
        <v>0</v>
      </c>
      <c s="368">
        <f>SUM(Q212:Q217)</f>
        <v>0</v>
      </c>
      <c s="368">
        <f>SUM(R212:R217)</f>
        <v>0</v>
      </c>
      <c s="368">
        <f>SUM(S212:S217)</f>
        <v>0</v>
      </c>
      <c s="90">
        <v>1030109</v>
      </c>
      <c s="139" t="s">
        <v>2631</v>
      </c>
      <c s="368">
        <f>SUM(C211:E211,G211:J211)-SUM(M211:N211,P211:S211)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2146701</v>
      </c>
      <c s="76" t="s">
        <v>2625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2146702</v>
      </c>
      <c s="76" t="s">
        <v>1822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2146703</v>
      </c>
      <c s="76" t="s">
        <v>2626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2146704</v>
      </c>
      <c s="76" t="s">
        <v>2627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2146705</v>
      </c>
      <c s="76" t="s">
        <v>2632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2146799</v>
      </c>
      <c s="76" t="s">
        <v>2633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215</v>
      </c>
      <c s="139" t="s">
        <v>1846</v>
      </c>
      <c s="368">
        <f>SUM(M219,M221,M223,M230,M236,M240,M245)</f>
        <v>158</v>
      </c>
      <c s="368">
        <f>SUM(N219,N221,N223,N230,N236,N240,N245)</f>
        <v>0</v>
      </c>
      <c s="368">
        <f>SUM(O219,O221,O223,O230,O236,O240,O245)</f>
        <v>0</v>
      </c>
      <c s="368">
        <f>SUM(P219,P221,P223,P230,P236,P240,P245)</f>
        <v>0</v>
      </c>
      <c s="368">
        <f>SUM(Q219,Q221,Q223,Q230,Q236,Q240,Q245)</f>
        <v>0</v>
      </c>
      <c s="368">
        <f>SUM(R219,R221,R223,R230,R236,R240,R245)</f>
        <v>0</v>
      </c>
      <c s="368">
        <f>SUM(S219,S221,S223,S230,S236,S240,S245)</f>
        <v>0</v>
      </c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21504</v>
      </c>
      <c s="139" t="s">
        <v>1869</v>
      </c>
      <c s="368">
        <f>M220</f>
        <v>0</v>
      </c>
      <c s="368">
        <f>N220</f>
        <v>0</v>
      </c>
      <c s="368">
        <f>O220</f>
        <v>0</v>
      </c>
      <c s="368">
        <f>P220</f>
        <v>0</v>
      </c>
      <c s="368">
        <f>Q220</f>
        <v>0</v>
      </c>
      <c s="368">
        <f>R220</f>
        <v>0</v>
      </c>
      <c s="368">
        <f>S220</f>
        <v>0</v>
      </c>
      <c s="90"/>
      <c s="139"/>
      <c s="120"/>
    </row>
    <row customHeight="1" ht="17.25">
      <c s="76">
        <v>1030104</v>
      </c>
      <c s="139" t="s">
        <v>2634</v>
      </c>
      <c s="372"/>
      <c s="372"/>
      <c s="461"/>
      <c s="461"/>
      <c s="461"/>
      <c s="461"/>
      <c s="461"/>
      <c s="372"/>
      <c s="128">
        <v>2150415</v>
      </c>
      <c s="76" t="s">
        <v>2635</v>
      </c>
      <c s="372"/>
      <c s="461"/>
      <c s="461"/>
      <c s="461"/>
      <c s="461"/>
      <c s="461"/>
      <c s="372"/>
      <c s="90">
        <v>1030104</v>
      </c>
      <c s="139" t="s">
        <v>2636</v>
      </c>
      <c s="368">
        <f>SUM(C220:E220,G220:J220)-SUM(M220:N220,P220:S220)</f>
        <v>0</v>
      </c>
    </row>
    <row customHeight="1" ht="17.25">
      <c s="76"/>
      <c s="164"/>
      <c s="120"/>
      <c s="120"/>
      <c s="120"/>
      <c s="120"/>
      <c s="120"/>
      <c s="120"/>
      <c s="120"/>
      <c s="120"/>
      <c s="128">
        <v>21505</v>
      </c>
      <c s="139" t="s">
        <v>1880</v>
      </c>
      <c s="368">
        <f>M222</f>
        <v>0</v>
      </c>
      <c s="368">
        <f>N222</f>
        <v>0</v>
      </c>
      <c s="368">
        <f>O222</f>
        <v>0</v>
      </c>
      <c s="368">
        <f>P222</f>
        <v>0</v>
      </c>
      <c s="368">
        <f>Q222</f>
        <v>0</v>
      </c>
      <c s="368">
        <f>R222</f>
        <v>0</v>
      </c>
      <c s="368">
        <f>S222</f>
        <v>0</v>
      </c>
      <c s="90"/>
      <c s="139"/>
      <c s="120"/>
    </row>
    <row customHeight="1" ht="17.25">
      <c s="90">
        <v>1030174</v>
      </c>
      <c s="139" t="s">
        <v>2637</v>
      </c>
      <c s="403"/>
      <c s="372"/>
      <c s="461"/>
      <c s="461"/>
      <c s="461"/>
      <c s="461"/>
      <c s="461"/>
      <c s="372"/>
      <c s="128">
        <v>2150570</v>
      </c>
      <c s="76" t="s">
        <v>2638</v>
      </c>
      <c s="372"/>
      <c s="461"/>
      <c s="461"/>
      <c s="461"/>
      <c s="461"/>
      <c s="461"/>
      <c s="372"/>
      <c s="90">
        <v>1030174</v>
      </c>
      <c s="139" t="s">
        <v>2637</v>
      </c>
      <c s="368">
        <f>SUM(C222:E222,G222:J222)-SUM(M222:N222,P222:S222)</f>
        <v>0</v>
      </c>
    </row>
    <row customHeight="1" ht="17.25">
      <c s="76">
        <v>1030118</v>
      </c>
      <c s="282" t="s">
        <v>2639</v>
      </c>
      <c s="372">
        <v>35</v>
      </c>
      <c s="372"/>
      <c s="461"/>
      <c s="461"/>
      <c s="461"/>
      <c s="461"/>
      <c s="461"/>
      <c s="372"/>
      <c s="128">
        <v>21560</v>
      </c>
      <c s="139" t="s">
        <v>2640</v>
      </c>
      <c s="368">
        <f>SUM(M224:M229)</f>
        <v>35</v>
      </c>
      <c s="368">
        <f>SUM(N224:N229)</f>
        <v>0</v>
      </c>
      <c s="368">
        <f>SUM(O224:O229)</f>
        <v>0</v>
      </c>
      <c s="368">
        <f>SUM(P224:P229)</f>
        <v>0</v>
      </c>
      <c s="368">
        <f>SUM(Q224:Q229)</f>
        <v>0</v>
      </c>
      <c s="368">
        <f>SUM(R224:R229)</f>
        <v>0</v>
      </c>
      <c s="368">
        <f>SUM(S224:S229)</f>
        <v>0</v>
      </c>
      <c s="90">
        <v>1030118</v>
      </c>
      <c s="139" t="s">
        <v>2641</v>
      </c>
      <c s="368">
        <f>SUM(C223:E223,G223:J223)-SUM(M223:N223,P223:S223)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2156001</v>
      </c>
      <c s="76" t="s">
        <v>2642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2156002</v>
      </c>
      <c s="76" t="s">
        <v>2643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2156003</v>
      </c>
      <c s="76" t="s">
        <v>2003</v>
      </c>
      <c s="372"/>
      <c s="461"/>
      <c s="461"/>
      <c s="461"/>
      <c s="461"/>
      <c s="461"/>
      <c s="372"/>
      <c s="90"/>
      <c s="139"/>
      <c s="120"/>
    </row>
    <row customHeight="1" ht="16.5">
      <c s="76"/>
      <c s="139"/>
      <c s="120"/>
      <c s="120"/>
      <c s="120"/>
      <c s="120"/>
      <c s="120"/>
      <c s="120"/>
      <c s="120"/>
      <c s="120"/>
      <c s="128">
        <v>2156004</v>
      </c>
      <c s="76" t="s">
        <v>2644</v>
      </c>
      <c s="372"/>
      <c s="461"/>
      <c s="461"/>
      <c s="461"/>
      <c s="461"/>
      <c s="461"/>
      <c s="372"/>
      <c s="90"/>
      <c s="139"/>
      <c s="120"/>
    </row>
    <row customHeight="1" ht="16.5">
      <c s="76"/>
      <c s="139"/>
      <c s="120"/>
      <c s="120"/>
      <c s="120"/>
      <c s="120"/>
      <c s="120"/>
      <c s="120"/>
      <c s="120"/>
      <c s="120"/>
      <c s="128">
        <v>2156005</v>
      </c>
      <c s="76" t="s">
        <v>2645</v>
      </c>
      <c s="372"/>
      <c s="461"/>
      <c s="461"/>
      <c s="461"/>
      <c s="461"/>
      <c s="461"/>
      <c s="372"/>
      <c s="239"/>
      <c s="240"/>
      <c s="235"/>
    </row>
    <row customHeight="1" ht="16.5">
      <c s="76"/>
      <c s="139"/>
      <c s="120"/>
      <c s="120"/>
      <c s="120"/>
      <c s="120"/>
      <c s="120"/>
      <c s="120"/>
      <c s="120"/>
      <c s="120"/>
      <c s="128">
        <v>2156099</v>
      </c>
      <c s="76" t="s">
        <v>2646</v>
      </c>
      <c s="372">
        <v>35</v>
      </c>
      <c s="461"/>
      <c s="461"/>
      <c s="461"/>
      <c s="461"/>
      <c s="461"/>
      <c s="372"/>
      <c s="239"/>
      <c s="240"/>
      <c s="235"/>
    </row>
    <row customHeight="1" ht="16.5">
      <c s="76">
        <v>1030119</v>
      </c>
      <c s="139" t="s">
        <v>2647</v>
      </c>
      <c s="372">
        <v>123</v>
      </c>
      <c s="372"/>
      <c s="461"/>
      <c s="461"/>
      <c s="461"/>
      <c s="461"/>
      <c s="461"/>
      <c s="372"/>
      <c s="128">
        <v>21561</v>
      </c>
      <c s="139" t="s">
        <v>2648</v>
      </c>
      <c s="368">
        <f>SUM(M231:M235)</f>
        <v>123</v>
      </c>
      <c s="368">
        <f>SUM(N231:N235)</f>
        <v>0</v>
      </c>
      <c s="368">
        <f>SUM(O231:O235)</f>
        <v>0</v>
      </c>
      <c s="368">
        <f>SUM(P231:P235)</f>
        <v>0</v>
      </c>
      <c s="368">
        <f>SUM(Q231:Q235)</f>
        <v>0</v>
      </c>
      <c s="368">
        <f>SUM(R231:R235)</f>
        <v>0</v>
      </c>
      <c s="368">
        <f>SUM(S231:S235)</f>
        <v>0</v>
      </c>
      <c s="90">
        <v>1030119</v>
      </c>
      <c s="139" t="s">
        <v>2649</v>
      </c>
      <c s="368">
        <f>SUM(C230:E230,G230:J230)-SUM(M230:N230,P230:S230)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2156101</v>
      </c>
      <c s="76" t="s">
        <v>2650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2156102</v>
      </c>
      <c s="76" t="s">
        <v>2651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2156103</v>
      </c>
      <c s="76" t="s">
        <v>2652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2156104</v>
      </c>
      <c s="76" t="s">
        <v>2653</v>
      </c>
      <c s="372"/>
      <c s="461"/>
      <c s="461"/>
      <c s="461"/>
      <c s="461"/>
      <c s="461"/>
      <c s="372"/>
      <c s="90"/>
      <c s="139"/>
      <c s="120"/>
    </row>
    <row customHeight="1" ht="16.5">
      <c s="76"/>
      <c s="139"/>
      <c s="120"/>
      <c s="120"/>
      <c s="120"/>
      <c s="120"/>
      <c s="120"/>
      <c s="120"/>
      <c s="120"/>
      <c s="120"/>
      <c s="128">
        <v>2156199</v>
      </c>
      <c s="76" t="s">
        <v>2654</v>
      </c>
      <c s="372">
        <v>123</v>
      </c>
      <c s="461"/>
      <c s="461"/>
      <c s="461"/>
      <c s="461"/>
      <c s="461"/>
      <c s="372"/>
      <c s="90"/>
      <c s="139"/>
      <c s="120"/>
    </row>
    <row customHeight="1" ht="16.5">
      <c s="76">
        <v>1030102</v>
      </c>
      <c s="139" t="s">
        <v>2655</v>
      </c>
      <c s="368">
        <f>SUM(C237:C238)</f>
        <v>0</v>
      </c>
      <c s="368">
        <f>SUM(D237:D238)</f>
        <v>0</v>
      </c>
      <c s="368">
        <f>SUM(E237:E238)</f>
        <v>0</v>
      </c>
      <c s="368">
        <f>SUM(F237:F238)</f>
        <v>0</v>
      </c>
      <c s="368">
        <f>SUM(G237:G238)</f>
        <v>0</v>
      </c>
      <c s="368">
        <f>SUM(H237:H238)</f>
        <v>0</v>
      </c>
      <c s="368">
        <f>SUM(I237:I238)</f>
        <v>0</v>
      </c>
      <c s="368">
        <f>SUM(J237:J238)</f>
        <v>0</v>
      </c>
      <c s="128">
        <v>21562</v>
      </c>
      <c s="139" t="s">
        <v>2656</v>
      </c>
      <c s="368">
        <f>SUM(M237:M239)</f>
        <v>0</v>
      </c>
      <c s="368">
        <f>SUM(N237:N239)</f>
        <v>0</v>
      </c>
      <c s="368">
        <f>SUM(O237:O239)</f>
        <v>0</v>
      </c>
      <c s="368">
        <f>SUM(P237:P239)</f>
        <v>0</v>
      </c>
      <c s="368">
        <f>SUM(Q237:Q239)</f>
        <v>0</v>
      </c>
      <c s="368">
        <f>SUM(R237:R239)</f>
        <v>0</v>
      </c>
      <c s="368">
        <f>SUM(S237:S239)</f>
        <v>0</v>
      </c>
      <c s="90">
        <v>1030102</v>
      </c>
      <c s="139" t="s">
        <v>2657</v>
      </c>
      <c s="368">
        <f>SUM(C236:E236,G236:J236)-SUM(M236:N236,P236:S236)</f>
        <v>0</v>
      </c>
    </row>
    <row customHeight="1" ht="16.5">
      <c s="76">
        <v>103010201</v>
      </c>
      <c s="76" t="s">
        <v>2658</v>
      </c>
      <c s="372"/>
      <c s="372"/>
      <c s="461"/>
      <c s="461"/>
      <c s="461"/>
      <c s="461"/>
      <c s="461"/>
      <c s="372"/>
      <c s="128">
        <v>2156201</v>
      </c>
      <c s="76" t="s">
        <v>2659</v>
      </c>
      <c s="372"/>
      <c s="461"/>
      <c s="461"/>
      <c s="461"/>
      <c s="461"/>
      <c s="461"/>
      <c s="372"/>
      <c s="90">
        <v>103010201</v>
      </c>
      <c s="76" t="s">
        <v>2660</v>
      </c>
      <c s="372" t="s">
        <v>2661</v>
      </c>
    </row>
    <row customHeight="1" ht="16.5">
      <c s="76">
        <v>103010202</v>
      </c>
      <c s="76" t="s">
        <v>2662</v>
      </c>
      <c s="372"/>
      <c s="372"/>
      <c s="461"/>
      <c s="461"/>
      <c s="461"/>
      <c s="461"/>
      <c s="461"/>
      <c s="372"/>
      <c s="128">
        <v>2156202</v>
      </c>
      <c s="76" t="s">
        <v>2663</v>
      </c>
      <c s="372"/>
      <c s="461"/>
      <c s="461"/>
      <c s="461"/>
      <c s="461"/>
      <c s="461"/>
      <c s="372"/>
      <c s="90">
        <v>103010202</v>
      </c>
      <c s="76" t="s">
        <v>2664</v>
      </c>
      <c s="372" t="s">
        <v>2661</v>
      </c>
    </row>
    <row customHeight="1" ht="17.25">
      <c s="76"/>
      <c s="139"/>
      <c s="120"/>
      <c s="166"/>
      <c s="120"/>
      <c s="120"/>
      <c s="120"/>
      <c s="120"/>
      <c s="120"/>
      <c s="120"/>
      <c s="128">
        <v>2156299</v>
      </c>
      <c s="76" t="s">
        <v>2665</v>
      </c>
      <c s="372"/>
      <c s="461"/>
      <c s="461"/>
      <c s="461"/>
      <c s="461"/>
      <c s="461"/>
      <c s="372"/>
      <c s="90"/>
      <c s="76"/>
      <c s="120"/>
    </row>
    <row customHeight="1" ht="17.25">
      <c s="76">
        <v>1030103</v>
      </c>
      <c s="139" t="s">
        <v>2666</v>
      </c>
      <c s="439"/>
      <c s="372"/>
      <c s="461"/>
      <c s="461"/>
      <c s="461"/>
      <c s="461"/>
      <c s="461"/>
      <c s="372"/>
      <c s="76">
        <v>21563</v>
      </c>
      <c s="139" t="s">
        <v>2667</v>
      </c>
      <c s="368">
        <f>SUM(M241:M244)</f>
        <v>0</v>
      </c>
      <c s="368">
        <f>SUM(N241:N244)</f>
        <v>0</v>
      </c>
      <c s="368">
        <f>SUM(O241:O244)</f>
        <v>0</v>
      </c>
      <c s="368">
        <f>SUM(P241:P244)</f>
        <v>0</v>
      </c>
      <c s="368">
        <f>SUM(Q241:Q244)</f>
        <v>0</v>
      </c>
      <c s="368">
        <f>SUM(R241:R244)</f>
        <v>0</v>
      </c>
      <c s="368">
        <f>SUM(S241:S244)</f>
        <v>0</v>
      </c>
      <c s="90">
        <v>1030103</v>
      </c>
      <c s="88" t="s">
        <v>2668</v>
      </c>
      <c s="368">
        <f>SUM(C240:E240,G240:J240)-SUM(M240:N240,P240:S240)</f>
        <v>0</v>
      </c>
    </row>
    <row customHeight="1" ht="17.25">
      <c s="76"/>
      <c s="139"/>
      <c s="120"/>
      <c s="160"/>
      <c s="120"/>
      <c s="120"/>
      <c s="120"/>
      <c s="120"/>
      <c s="120"/>
      <c s="120"/>
      <c s="128">
        <v>2156301</v>
      </c>
      <c s="76" t="s">
        <v>2669</v>
      </c>
      <c s="372"/>
      <c s="461"/>
      <c s="461"/>
      <c s="461"/>
      <c s="461"/>
      <c s="461"/>
      <c s="372"/>
      <c s="90"/>
      <c s="139"/>
      <c s="160"/>
    </row>
    <row customHeight="1" ht="17.25">
      <c s="76"/>
      <c s="139"/>
      <c s="120"/>
      <c s="120"/>
      <c s="120"/>
      <c s="120"/>
      <c s="120"/>
      <c s="120"/>
      <c s="120"/>
      <c s="120"/>
      <c s="128">
        <v>2156302</v>
      </c>
      <c s="76" t="s">
        <v>2670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2156303</v>
      </c>
      <c s="76" t="s">
        <v>2671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2156399</v>
      </c>
      <c s="76" t="s">
        <v>2672</v>
      </c>
      <c s="372"/>
      <c s="461"/>
      <c s="461"/>
      <c s="461"/>
      <c s="461"/>
      <c s="461"/>
      <c s="372"/>
      <c s="90"/>
      <c s="139"/>
      <c s="120"/>
    </row>
    <row customHeight="1" ht="17.25">
      <c s="76">
        <v>1030173</v>
      </c>
      <c s="139" t="s">
        <v>2673</v>
      </c>
      <c s="372"/>
      <c s="372"/>
      <c s="461"/>
      <c s="461"/>
      <c s="461"/>
      <c s="461"/>
      <c s="461"/>
      <c s="372"/>
      <c s="128">
        <v>21564</v>
      </c>
      <c s="139" t="s">
        <v>2674</v>
      </c>
      <c s="368">
        <f>SUM(M246:M247)</f>
        <v>0</v>
      </c>
      <c s="368">
        <f>SUM(N246:N247)</f>
        <v>0</v>
      </c>
      <c s="368">
        <f>SUM(O246:O247)</f>
        <v>0</v>
      </c>
      <c s="368">
        <f>SUM(P246:P247)</f>
        <v>0</v>
      </c>
      <c s="368">
        <f>SUM(Q246:Q247)</f>
        <v>0</v>
      </c>
      <c s="368">
        <f>SUM(R246:R247)</f>
        <v>0</v>
      </c>
      <c s="368">
        <f>SUM(S246:S247)</f>
        <v>0</v>
      </c>
      <c s="90">
        <v>1030173</v>
      </c>
      <c s="139" t="s">
        <v>2675</v>
      </c>
      <c s="368">
        <f>SUM(C245:E245,G245:J245)-SUM(M245:N245,P245:S245)</f>
        <v>0</v>
      </c>
    </row>
    <row customHeight="1" ht="17.25">
      <c s="76"/>
      <c s="139"/>
      <c s="120"/>
      <c s="120"/>
      <c s="120"/>
      <c s="120"/>
      <c s="120"/>
      <c s="120"/>
      <c s="120"/>
      <c s="120"/>
      <c s="128">
        <v>2156401</v>
      </c>
      <c s="76" t="s">
        <v>2676</v>
      </c>
      <c s="372"/>
      <c s="461"/>
      <c s="461"/>
      <c s="461"/>
      <c s="461"/>
      <c s="461"/>
      <c s="372"/>
      <c s="90"/>
      <c s="76"/>
      <c s="130"/>
    </row>
    <row customHeight="1" ht="17.25">
      <c s="76"/>
      <c s="139"/>
      <c s="120"/>
      <c s="120"/>
      <c s="120"/>
      <c s="120"/>
      <c s="120"/>
      <c s="120"/>
      <c s="120"/>
      <c s="120"/>
      <c s="128">
        <v>2156402</v>
      </c>
      <c s="76" t="s">
        <v>2677</v>
      </c>
      <c s="372"/>
      <c s="461"/>
      <c s="461"/>
      <c s="461"/>
      <c s="461"/>
      <c s="461"/>
      <c s="372"/>
      <c s="90"/>
      <c s="76"/>
      <c s="130"/>
    </row>
    <row customHeight="1" ht="17.25">
      <c s="76"/>
      <c s="139"/>
      <c s="120"/>
      <c s="120"/>
      <c s="120"/>
      <c s="120"/>
      <c s="120"/>
      <c s="120"/>
      <c s="120"/>
      <c s="120"/>
      <c s="128">
        <v>216</v>
      </c>
      <c s="139" t="s">
        <v>1912</v>
      </c>
      <c s="368">
        <f>M249</f>
        <v>35</v>
      </c>
      <c s="368">
        <f>N249</f>
        <v>0</v>
      </c>
      <c s="368">
        <f>O249</f>
        <v>0</v>
      </c>
      <c s="368">
        <f>P249</f>
        <v>0</v>
      </c>
      <c s="368">
        <f>Q249</f>
        <v>0</v>
      </c>
      <c s="368">
        <f>R249</f>
        <v>0</v>
      </c>
      <c s="368">
        <f>S249</f>
        <v>0</v>
      </c>
      <c s="90"/>
      <c s="76"/>
      <c s="130"/>
    </row>
    <row customHeight="1" ht="17.25">
      <c s="76">
        <v>1030121</v>
      </c>
      <c s="139" t="s">
        <v>2678</v>
      </c>
      <c s="372"/>
      <c s="372">
        <v>35</v>
      </c>
      <c s="461"/>
      <c s="461"/>
      <c s="461"/>
      <c s="461"/>
      <c s="461"/>
      <c s="372"/>
      <c s="128">
        <v>21660</v>
      </c>
      <c s="139" t="s">
        <v>2679</v>
      </c>
      <c s="368">
        <f>SUM(M250:M254)</f>
        <v>35</v>
      </c>
      <c s="368">
        <f>SUM(N250:N254)</f>
        <v>0</v>
      </c>
      <c s="368">
        <f>SUM(O250:O254)</f>
        <v>0</v>
      </c>
      <c s="368">
        <f>SUM(P250:P254)</f>
        <v>0</v>
      </c>
      <c s="368">
        <f>SUM(Q250:Q254)</f>
        <v>0</v>
      </c>
      <c s="368">
        <f>SUM(R250:R254)</f>
        <v>0</v>
      </c>
      <c s="368">
        <f>SUM(S250:S254)</f>
        <v>0</v>
      </c>
      <c s="90">
        <v>1030121</v>
      </c>
      <c s="139" t="s">
        <v>2680</v>
      </c>
      <c s="368">
        <f>SUM(C249:E249,G249:J249)-SUM(M249:N249,P249:S249)</f>
        <v>0</v>
      </c>
    </row>
    <row customHeight="1" ht="17.25">
      <c s="76"/>
      <c s="139"/>
      <c s="120"/>
      <c s="120"/>
      <c s="120"/>
      <c s="120"/>
      <c s="120"/>
      <c s="120" t="s">
        <v>56</v>
      </c>
      <c s="120"/>
      <c s="120"/>
      <c s="128">
        <v>2166001</v>
      </c>
      <c s="76" t="s">
        <v>2681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2166002</v>
      </c>
      <c s="76" t="s">
        <v>2682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2166003</v>
      </c>
      <c s="76" t="s">
        <v>2683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2166004</v>
      </c>
      <c s="76" t="s">
        <v>2684</v>
      </c>
      <c s="372"/>
      <c s="461"/>
      <c s="461"/>
      <c s="461"/>
      <c s="461"/>
      <c s="461"/>
      <c s="372"/>
      <c s="90"/>
      <c s="139"/>
      <c s="120"/>
    </row>
    <row customHeight="1" ht="17.25">
      <c s="76"/>
      <c s="139"/>
      <c s="120"/>
      <c s="120"/>
      <c s="120"/>
      <c s="120"/>
      <c s="120"/>
      <c s="120"/>
      <c s="120"/>
      <c s="120"/>
      <c s="128">
        <v>2166099</v>
      </c>
      <c s="76" t="s">
        <v>2685</v>
      </c>
      <c s="372">
        <v>35</v>
      </c>
      <c s="461"/>
      <c s="461"/>
      <c s="461"/>
      <c s="461"/>
      <c s="461"/>
      <c s="372"/>
      <c s="90"/>
      <c s="139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217</v>
      </c>
      <c s="139" t="s">
        <v>1928</v>
      </c>
      <c s="368">
        <f>M256</f>
        <v>0</v>
      </c>
      <c s="368">
        <f>N256</f>
        <v>0</v>
      </c>
      <c s="368">
        <f>O256</f>
        <v>0</v>
      </c>
      <c s="368">
        <f>P256</f>
        <v>0</v>
      </c>
      <c s="368">
        <f>Q256</f>
        <v>0</v>
      </c>
      <c s="368">
        <f>R256</f>
        <v>0</v>
      </c>
      <c s="368">
        <f>S256</f>
        <v>0</v>
      </c>
      <c s="90"/>
      <c s="76"/>
      <c s="166"/>
    </row>
    <row customHeight="1" ht="17.25">
      <c s="76"/>
      <c s="76"/>
      <c s="120"/>
      <c s="120"/>
      <c s="120"/>
      <c s="120"/>
      <c s="120"/>
      <c s="120"/>
      <c s="120"/>
      <c s="120"/>
      <c s="128">
        <v>21704</v>
      </c>
      <c s="139" t="s">
        <v>1947</v>
      </c>
      <c s="368">
        <f>SUM(M257:M258)</f>
        <v>0</v>
      </c>
      <c s="368">
        <f>SUM(N257:N258)</f>
        <v>0</v>
      </c>
      <c s="368">
        <f>SUM(O257:O258)</f>
        <v>0</v>
      </c>
      <c s="368">
        <f>SUM(P257:P258)</f>
        <v>0</v>
      </c>
      <c s="368">
        <f>SUM(Q257:Q258)</f>
        <v>0</v>
      </c>
      <c s="368">
        <f>SUM(R257:R258)</f>
        <v>0</v>
      </c>
      <c s="368">
        <f>SUM(S257:S258)</f>
        <v>0</v>
      </c>
      <c s="90"/>
      <c s="90"/>
      <c s="130"/>
    </row>
    <row customHeight="1" ht="17.25">
      <c s="76">
        <v>1030153</v>
      </c>
      <c s="139" t="s">
        <v>2686</v>
      </c>
      <c s="372"/>
      <c s="372"/>
      <c s="461"/>
      <c s="461"/>
      <c s="461"/>
      <c s="461"/>
      <c s="461"/>
      <c s="372"/>
      <c s="128">
        <v>2170402</v>
      </c>
      <c s="76" t="s">
        <v>2687</v>
      </c>
      <c s="372"/>
      <c s="461"/>
      <c s="461"/>
      <c s="461"/>
      <c s="461"/>
      <c s="461"/>
      <c s="372"/>
      <c s="90">
        <v>1030153</v>
      </c>
      <c s="139" t="s">
        <v>2688</v>
      </c>
      <c s="368">
        <f>SUM(C257:E257,G257:J257)-SUM(M257:N257,P257:S257)</f>
        <v>0</v>
      </c>
    </row>
    <row customHeight="1" ht="17.25">
      <c s="76">
        <v>1030154</v>
      </c>
      <c s="139" t="s">
        <v>2689</v>
      </c>
      <c s="372"/>
      <c s="372"/>
      <c s="461"/>
      <c s="461"/>
      <c s="461"/>
      <c s="461"/>
      <c s="461"/>
      <c s="372"/>
      <c s="128">
        <v>2170403</v>
      </c>
      <c s="76" t="s">
        <v>2690</v>
      </c>
      <c s="372"/>
      <c s="461"/>
      <c s="461"/>
      <c s="461"/>
      <c s="461"/>
      <c s="461"/>
      <c s="372"/>
      <c s="90">
        <v>1030154</v>
      </c>
      <c s="139" t="s">
        <v>2691</v>
      </c>
      <c s="368">
        <f>SUM(C258:E258,G258:J258)-SUM(M258:N258,P258:S258)</f>
        <v>0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229</v>
      </c>
      <c s="139" t="s">
        <v>2692</v>
      </c>
      <c s="368">
        <f>SUM(M260,M274)</f>
        <v>845</v>
      </c>
      <c s="368">
        <f>SUM(N260,N274)</f>
        <v>0</v>
      </c>
      <c s="368">
        <f>SUM(O260,O274)</f>
        <v>0</v>
      </c>
      <c s="368">
        <f>SUM(P260,P274)</f>
        <v>0</v>
      </c>
      <c s="368">
        <f>SUM(Q260,Q274)</f>
        <v>0</v>
      </c>
      <c s="368">
        <f>SUM(R260,R274)</f>
        <v>0</v>
      </c>
      <c s="368">
        <f>SUM(S260,S274)</f>
        <v>0</v>
      </c>
      <c s="90"/>
      <c s="76"/>
      <c s="130"/>
    </row>
    <row customHeight="1" ht="17.25">
      <c s="76">
        <v>1030155</v>
      </c>
      <c s="139" t="s">
        <v>2693</v>
      </c>
      <c s="368">
        <f>SUM(C261:C262)</f>
        <v>0</v>
      </c>
      <c s="368">
        <f>SUM(D261:D262)</f>
        <v>98</v>
      </c>
      <c s="368">
        <f>SUM(E261:E262)</f>
        <v>346</v>
      </c>
      <c s="368">
        <f>SUM(F261:F262)</f>
        <v>0</v>
      </c>
      <c s="368">
        <f>SUM(G261:G262)</f>
        <v>0</v>
      </c>
      <c s="368">
        <f>SUM(H261:H262)</f>
        <v>0</v>
      </c>
      <c s="368">
        <f>SUM(I261:I262)</f>
        <v>0</v>
      </c>
      <c s="368">
        <f>SUM(J261:J262)</f>
        <v>0</v>
      </c>
      <c s="128">
        <v>22960</v>
      </c>
      <c s="148" t="s">
        <v>2694</v>
      </c>
      <c s="477">
        <f>SUM(M261:M273)</f>
        <v>430</v>
      </c>
      <c s="450">
        <f>SUM(N261:N273)</f>
        <v>0</v>
      </c>
      <c s="450">
        <f>SUM(O261:O273)</f>
        <v>0</v>
      </c>
      <c s="450">
        <f>SUM(P261:P273)</f>
        <v>0</v>
      </c>
      <c s="450">
        <f>SUM(Q261:Q273)</f>
        <v>0</v>
      </c>
      <c s="450">
        <f>SUM(R261:R273)</f>
        <v>0</v>
      </c>
      <c s="450">
        <f>SUM(S261:S273)</f>
        <v>0</v>
      </c>
      <c s="90">
        <v>1030155</v>
      </c>
      <c s="139" t="s">
        <v>2695</v>
      </c>
      <c s="368">
        <f>SUM(C260:E260,G260:J260)-SUM(M260:N260,P260:S260)</f>
        <v>14</v>
      </c>
    </row>
    <row customHeight="1" ht="17.25">
      <c s="76">
        <v>103015501</v>
      </c>
      <c s="76" t="s">
        <v>2696</v>
      </c>
      <c s="372"/>
      <c s="372">
        <v>66</v>
      </c>
      <c s="461">
        <v>294</v>
      </c>
      <c s="461"/>
      <c s="461"/>
      <c s="461"/>
      <c s="461"/>
      <c s="372"/>
      <c s="128">
        <v>2296001</v>
      </c>
      <c s="119" t="s">
        <v>2697</v>
      </c>
      <c s="372"/>
      <c s="461"/>
      <c s="461"/>
      <c s="461"/>
      <c s="461"/>
      <c s="461"/>
      <c s="372"/>
      <c s="90">
        <v>103015501</v>
      </c>
      <c s="76" t="s">
        <v>2698</v>
      </c>
      <c s="372"/>
    </row>
    <row customHeight="1" ht="17.25">
      <c s="76">
        <v>103015502</v>
      </c>
      <c s="76" t="s">
        <v>2699</v>
      </c>
      <c s="372"/>
      <c s="372">
        <v>32</v>
      </c>
      <c s="461">
        <v>52</v>
      </c>
      <c s="461"/>
      <c s="461"/>
      <c s="461"/>
      <c s="461"/>
      <c s="372"/>
      <c s="128">
        <v>2296002</v>
      </c>
      <c s="145" t="s">
        <v>2700</v>
      </c>
      <c s="375">
        <v>224</v>
      </c>
      <c s="461"/>
      <c s="461"/>
      <c s="461"/>
      <c s="461"/>
      <c s="461"/>
      <c s="372"/>
      <c s="90">
        <v>103015502</v>
      </c>
      <c s="76" t="s">
        <v>2701</v>
      </c>
      <c s="372">
        <v>14</v>
      </c>
    </row>
    <row customHeight="1" ht="17.25">
      <c s="76"/>
      <c s="76"/>
      <c s="120"/>
      <c s="120"/>
      <c s="120"/>
      <c s="120"/>
      <c s="120"/>
      <c s="120"/>
      <c s="120"/>
      <c s="120"/>
      <c s="128">
        <v>2296003</v>
      </c>
      <c s="145" t="s">
        <v>2702</v>
      </c>
      <c s="372">
        <v>70</v>
      </c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2296004</v>
      </c>
      <c s="145" t="s">
        <v>2703</v>
      </c>
      <c s="372">
        <v>85</v>
      </c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2296005</v>
      </c>
      <c s="145" t="s">
        <v>2704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2296006</v>
      </c>
      <c s="145" t="s">
        <v>2705</v>
      </c>
      <c s="372"/>
      <c s="461"/>
      <c s="461"/>
      <c s="461"/>
      <c s="461"/>
      <c s="461"/>
      <c s="372"/>
      <c s="90"/>
      <c s="76"/>
      <c s="130"/>
    </row>
    <row customHeight="1" ht="17.25">
      <c s="76"/>
      <c s="76"/>
      <c s="120"/>
      <c s="120"/>
      <c s="120"/>
      <c s="120"/>
      <c s="120"/>
      <c s="120"/>
      <c s="120"/>
      <c s="120"/>
      <c s="128">
        <v>2296007</v>
      </c>
      <c s="145" t="s">
        <v>2706</v>
      </c>
      <c s="372">
        <v>16</v>
      </c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2296008</v>
      </c>
      <c s="145" t="s">
        <v>2707</v>
      </c>
      <c s="372">
        <v>35</v>
      </c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2296009</v>
      </c>
      <c s="145" t="s">
        <v>2708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2296010</v>
      </c>
      <c s="145" t="s">
        <v>2709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2296011</v>
      </c>
      <c s="145" t="s">
        <v>2710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20"/>
      <c s="120"/>
      <c s="128">
        <v>2296012</v>
      </c>
      <c s="145" t="s">
        <v>2711</v>
      </c>
      <c s="372"/>
      <c s="461"/>
      <c s="461"/>
      <c s="461"/>
      <c s="461"/>
      <c s="461"/>
      <c s="372"/>
      <c s="90"/>
      <c s="76"/>
      <c s="120"/>
    </row>
    <row customHeight="1" ht="17.25">
      <c s="76"/>
      <c s="76"/>
      <c s="120"/>
      <c s="120"/>
      <c s="120"/>
      <c s="120"/>
      <c s="120"/>
      <c s="120"/>
      <c s="166"/>
      <c s="166"/>
      <c s="128">
        <v>2296099</v>
      </c>
      <c s="145" t="s">
        <v>2712</v>
      </c>
      <c s="372"/>
      <c s="461"/>
      <c s="461"/>
      <c s="461"/>
      <c s="461"/>
      <c s="461"/>
      <c s="372"/>
      <c s="90"/>
      <c s="76"/>
      <c s="166"/>
    </row>
    <row customHeight="1" ht="17.25">
      <c s="76">
        <v>1030199</v>
      </c>
      <c s="139" t="s">
        <v>2713</v>
      </c>
      <c s="372">
        <v>343</v>
      </c>
      <c s="372">
        <v>40</v>
      </c>
      <c s="461">
        <v>32</v>
      </c>
      <c s="461"/>
      <c s="461"/>
      <c s="461"/>
      <c s="461"/>
      <c s="372"/>
      <c s="281">
        <v>22904</v>
      </c>
      <c s="139" t="s">
        <v>2714</v>
      </c>
      <c s="372">
        <v>415</v>
      </c>
      <c s="461"/>
      <c s="461"/>
      <c s="461"/>
      <c s="461"/>
      <c s="461"/>
      <c s="372"/>
      <c s="90">
        <v>1030199</v>
      </c>
      <c s="88" t="s">
        <v>2715</v>
      </c>
      <c s="368">
        <f>SUM(C274:E274,G274:J274)-SUM(M274:N274,P274:S274)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V1"/>
    <mergeCell ref="A2:V2"/>
    <mergeCell ref="A3:V3"/>
  </mergeCells>
  <dataValidations count="1">
    <dataValidation type="decimal" allowBlank="1" showInputMessage="1" showErrorMessage="1" sqref="C5:J5 M5:S8 V5 C8:J11 V8:V11 M12:S274 C14:J14 V14 C16:J16 V16 C23:J23 V23 C31:J31 V31 C39:J44 V39:V44 C49:J49 V49 C55:J55 V55 C59:J59 V59 C63:J63 V63 C70:J75 V70:V75 C77:J84 V77:V84 C91:J91 V91 C97:J97 V97 C101:J104 V101:V104 C107:J107 V107 C114:J114 V114 C120:J122 V120:V122 C128:J130 V128:V130 C136:J138 V136:V138 C141:J143 V141:V143 C147:J147 V147 C150:J152 V150:V152 C155:J155 V155 C160:J160 V160 C163:J166 V163:V166 C170:J171 V170:V171 C173:J174 V173:V174 C179:J181 V179:V181 C183:J183 V183 C188:J188 V188 C193:J193 V193 C202:J202 V202 C205:J205 V205 C211:J211 V211 C220:J220 V220 C222:J223 V222:V223 C230:J230 V230 C236:J238 V236:V238 C240:J240 V240 C245:J245 V245 C249:J249 V249 C257:J258 V257:V258 C260:J262 V260:V262 C274:J274 V274">
      <formula1>-99999999999999</formula1>
      <formula2>99999999999999</formula2>
    </dataValidation>
  </dataValidations>
  <printOptions gridLines="1"/>
  <pageMargins left="3.00" right="2.00" top="1.00" bottom="1.00" header="0.00" footer="0.00"/>
  <pageSetup scale="90" pageOrder="overThenDown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97D3809-6EF3-A898-D75E-6738DED0FF63}" mc:Ignorable="x14ac">
  <dimension ref="A1:D16"/>
  <sheetViews>
    <sheetView defaultGridColor="0" colorId="8" topLeftCell="A1" showGridLines="0" workbookViewId="0" showZeros="0">
      <selection activeCell="A1" sqref="A1:D1"/>
    </sheetView>
  </sheetViews>
  <sheetFormatPr defaultColWidth="9.125" customHeight="1" defaultRowHeight="12.75"/>
  <cols>
    <col min="1" max="1" style="336" width="35.00390625" customWidth="1"/>
    <col min="2" max="2" style="336" width="19.25390625" customWidth="1"/>
    <col min="3" max="3" style="336" width="35.125" customWidth="1"/>
    <col min="4" max="4" style="336" width="19.25390625" customWidth="1"/>
  </cols>
  <sheetData>
    <row customHeight="1" ht="33.75">
      <c s="363" t="str">
        <f>'##BASEINFO'!$B$2&amp;"度"&amp;'##BASEINFO'!$B$7&amp;"政府性基金转移性收支决算录入表"</f>
        <v>2011年度芷江侗族自治县政府性基金转移性收支决算录入表</v>
      </c>
      <c s="71"/>
      <c s="71"/>
      <c s="71"/>
    </row>
    <row customHeight="1" ht="17.25">
      <c s="70" t="s">
        <v>177</v>
      </c>
      <c s="70"/>
      <c s="70"/>
      <c s="70"/>
    </row>
    <row customHeight="1" ht="17.25">
      <c s="70" t="s">
        <v>201</v>
      </c>
      <c s="70"/>
      <c s="70"/>
      <c s="70"/>
    </row>
    <row customHeight="1" ht="17.25">
      <c s="75" t="s">
        <v>2162</v>
      </c>
      <c s="91" t="s">
        <v>204</v>
      </c>
      <c s="75" t="s">
        <v>2162</v>
      </c>
      <c s="91" t="s">
        <v>204</v>
      </c>
    </row>
    <row customHeight="1" ht="17.25">
      <c s="90" t="s">
        <v>2352</v>
      </c>
      <c s="368">
        <f>L06!C5</f>
        <v>3164</v>
      </c>
      <c s="167" t="s">
        <v>2353</v>
      </c>
      <c s="368">
        <f>L06!M5</f>
        <v>7726</v>
      </c>
    </row>
    <row customHeight="1" ht="17.25">
      <c s="89" t="s">
        <v>2716</v>
      </c>
      <c s="414">
        <v>4451</v>
      </c>
      <c s="168" t="s">
        <v>2717</v>
      </c>
      <c s="414"/>
    </row>
    <row customHeight="1" ht="17.25">
      <c s="89" t="s">
        <v>2718</v>
      </c>
      <c s="414"/>
      <c s="168" t="s">
        <v>2719</v>
      </c>
      <c s="414"/>
    </row>
    <row customHeight="1" ht="17.25">
      <c s="89" t="s">
        <v>2720</v>
      </c>
      <c s="414"/>
      <c s="168" t="s">
        <v>2721</v>
      </c>
      <c s="414"/>
    </row>
    <row customHeight="1" ht="17.25">
      <c s="89" t="s">
        <v>2722</v>
      </c>
      <c s="414"/>
      <c s="168" t="s">
        <v>2723</v>
      </c>
      <c s="414">
        <v>86</v>
      </c>
    </row>
    <row customHeight="1" ht="17.25">
      <c s="89" t="s">
        <v>2724</v>
      </c>
      <c s="414"/>
      <c s="168" t="s">
        <v>2725</v>
      </c>
      <c s="414"/>
    </row>
    <row customHeight="1" ht="17.25">
      <c s="89" t="s">
        <v>2726</v>
      </c>
      <c s="372">
        <v>347</v>
      </c>
      <c s="168" t="s">
        <v>2727</v>
      </c>
      <c s="373"/>
    </row>
    <row customHeight="1" ht="17.25">
      <c s="89" t="s">
        <v>2728</v>
      </c>
      <c s="368">
        <f>SUM(B13:B15)</f>
        <v>1</v>
      </c>
      <c s="168" t="s">
        <v>2729</v>
      </c>
      <c s="368">
        <f>B16-D5-D6-D8-D9-D10-D11</f>
        <v>151</v>
      </c>
    </row>
    <row customHeight="1" ht="17.25">
      <c s="89" t="s">
        <v>2730</v>
      </c>
      <c s="373"/>
      <c s="168"/>
      <c s="160"/>
    </row>
    <row customHeight="1" ht="17.25">
      <c s="89" t="s">
        <v>2731</v>
      </c>
      <c s="372">
        <v>1</v>
      </c>
      <c s="168"/>
      <c s="120"/>
    </row>
    <row customHeight="1" ht="17.25">
      <c s="89" t="s">
        <v>2732</v>
      </c>
      <c s="460"/>
      <c s="168"/>
      <c s="120"/>
    </row>
    <row customHeight="1" ht="17.25">
      <c s="96" t="s">
        <v>2733</v>
      </c>
      <c s="368">
        <f>SUM(B5:B6,B8:B12)</f>
        <v>7963</v>
      </c>
      <c s="169" t="s">
        <v>2734</v>
      </c>
      <c s="368">
        <f>SUM(D5:D6,D8:D12)</f>
        <v>7963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D1"/>
    <mergeCell ref="A2:D2"/>
    <mergeCell ref="A3:D3"/>
  </mergeCells>
  <dataValidations count="1">
    <dataValidation type="decimal" allowBlank="1" showInputMessage="1" showErrorMessage="1" sqref="B5:B16 D5:D12 D16">
      <formula1>-99999999999999</formula1>
      <formula2>99999999999999</formula2>
    </dataValidation>
  </dataValidations>
  <printOptions gridLines="1"/>
  <pageMargins left="3.00" right="2.00" top="1.00" bottom="1.00" header="0.00" footer="-0.01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7E24F2B-D2C8-49D8-6CE8-DA88C2E288D8}" mc:Ignorable="x14ac">
  <dimension ref="A1:E96"/>
  <sheetViews>
    <sheetView defaultGridColor="0" colorId="8" topLeftCell="A1" showGridLines="0" workbookViewId="0" showZeros="0">
      <selection activeCell="A1" sqref="A1:E1"/>
    </sheetView>
  </sheetViews>
  <sheetFormatPr defaultColWidth="9.125" customHeight="1" defaultRowHeight="12.75"/>
  <cols>
    <col min="1" max="1" style="336" width="9.125"/>
    <col min="2" max="2" style="336" width="39.75390625" customWidth="1"/>
    <col min="3" max="5" style="336" width="14.875" customWidth="1"/>
  </cols>
  <sheetData>
    <row customHeight="1" ht="33.75">
      <c s="363" t="str">
        <f>'##BASEINFO'!$B$2&amp;"度"&amp;'##BASEINFO'!$B$7&amp;"政府性基金收入预算变动情况录入表"</f>
        <v>2011年度芷江侗族自治县政府性基金收入预算变动情况录入表</v>
      </c>
      <c s="71"/>
      <c s="71"/>
      <c s="71"/>
      <c s="71"/>
    </row>
    <row customHeight="1" ht="17.25">
      <c s="70" t="s">
        <v>178</v>
      </c>
      <c s="70"/>
      <c s="70"/>
      <c s="70"/>
      <c s="70"/>
    </row>
    <row customHeight="1" ht="17.25">
      <c s="70" t="s">
        <v>201</v>
      </c>
      <c s="70"/>
      <c s="70"/>
      <c s="70"/>
      <c s="70"/>
    </row>
    <row customHeight="1" ht="27">
      <c s="75" t="s">
        <v>202</v>
      </c>
      <c s="75" t="s">
        <v>203</v>
      </c>
      <c s="91" t="s">
        <v>2266</v>
      </c>
      <c s="170" t="s">
        <v>2735</v>
      </c>
      <c s="91" t="s">
        <v>2268</v>
      </c>
    </row>
    <row customHeight="1" ht="17.25">
      <c s="76">
        <v>10301</v>
      </c>
      <c s="83" t="s">
        <v>2352</v>
      </c>
      <c s="368">
        <f>SUM(C6,C9:C16,C19:C23,C26:C30,C33,C36,C39,C42,C45:C48,C54:C57,C65:C66,C69:C72,C75:C77,C81:C83,C86:C87,C91:C96)</f>
        <v>960</v>
      </c>
      <c s="368">
        <f>SUM(D6,D9:D16,D19:D23,D26:D30,D33,D36,D39,D42,D45:D48,D54:D57,D65:D66,D69:D72,D75:D77,D81:D83,D86:D87,D91:D96)</f>
        <v>0</v>
      </c>
      <c s="368">
        <f>SUM(E6,E9:E16,E19:E23,E26:E30,E33,E36,E39,E42,E45:E48,E54:E57,E65:E66,E69:E72,E75:E77,E81:E83,E86:E87,E91:E96)</f>
        <v>960</v>
      </c>
    </row>
    <row customHeight="1" ht="17.25">
      <c s="76">
        <v>1030102</v>
      </c>
      <c s="88" t="s">
        <v>2655</v>
      </c>
      <c s="368">
        <f>SUM(C7:C8)</f>
        <v>0</v>
      </c>
      <c s="368">
        <f>SUM(D7:D8)</f>
        <v>0</v>
      </c>
      <c s="368">
        <f>SUM(E7:E8)</f>
        <v>0</v>
      </c>
    </row>
    <row customHeight="1" ht="17.25">
      <c s="76">
        <v>103010201</v>
      </c>
      <c s="90" t="s">
        <v>2658</v>
      </c>
      <c s="414"/>
      <c s="414"/>
      <c s="368">
        <f>SUM(C7:D7)</f>
        <v>0</v>
      </c>
    </row>
    <row customHeight="1" ht="17.25">
      <c s="76">
        <v>103010202</v>
      </c>
      <c s="90" t="s">
        <v>2662</v>
      </c>
      <c s="414"/>
      <c s="414"/>
      <c s="368">
        <f>SUM(C8:D8)</f>
        <v>0</v>
      </c>
    </row>
    <row customHeight="1" ht="17.25">
      <c s="76">
        <v>1030103</v>
      </c>
      <c s="88" t="s">
        <v>2666</v>
      </c>
      <c s="414"/>
      <c s="414"/>
      <c s="368">
        <f>SUM(C9:D9)</f>
        <v>0</v>
      </c>
    </row>
    <row customHeight="1" ht="17.25">
      <c s="76">
        <v>1030104</v>
      </c>
      <c s="88" t="s">
        <v>2634</v>
      </c>
      <c s="414"/>
      <c s="414"/>
      <c s="368">
        <f>SUM(C10:D10)</f>
        <v>0</v>
      </c>
    </row>
    <row customHeight="1" ht="17.25">
      <c s="76">
        <v>1030106</v>
      </c>
      <c s="88" t="s">
        <v>2606</v>
      </c>
      <c s="414"/>
      <c s="414"/>
      <c s="368">
        <f>SUM(C11:D11)</f>
        <v>0</v>
      </c>
    </row>
    <row customHeight="1" ht="17.25">
      <c s="76">
        <v>1030107</v>
      </c>
      <c s="88" t="s">
        <v>2617</v>
      </c>
      <c s="414"/>
      <c s="414"/>
      <c s="368">
        <f>SUM(C12:D12)</f>
        <v>0</v>
      </c>
    </row>
    <row customHeight="1" ht="17.25">
      <c s="76">
        <v>1030108</v>
      </c>
      <c s="88" t="s">
        <v>2622</v>
      </c>
      <c s="414"/>
      <c s="414"/>
      <c s="368">
        <f>SUM(C13:D13)</f>
        <v>0</v>
      </c>
    </row>
    <row customHeight="1" ht="17.25">
      <c s="76">
        <v>1030109</v>
      </c>
      <c s="88" t="s">
        <v>2629</v>
      </c>
      <c s="414"/>
      <c s="414"/>
      <c s="368">
        <f>SUM(C14:D14)</f>
        <v>0</v>
      </c>
    </row>
    <row customHeight="1" ht="17.25">
      <c s="76">
        <v>1030112</v>
      </c>
      <c s="88" t="s">
        <v>2581</v>
      </c>
      <c s="414"/>
      <c s="414"/>
      <c s="401">
        <f>SUM(C15:D15)</f>
        <v>0</v>
      </c>
    </row>
    <row customHeight="1" ht="17.25">
      <c s="76">
        <v>1030114</v>
      </c>
      <c s="88" t="s">
        <v>2587</v>
      </c>
      <c s="409">
        <f>SUM(C17:C18)</f>
        <v>0</v>
      </c>
      <c s="376">
        <f>SUM(D17:D18)</f>
        <v>0</v>
      </c>
      <c s="368">
        <f>SUM(E17:E18)</f>
        <v>0</v>
      </c>
    </row>
    <row customHeight="1" ht="17.25">
      <c s="76">
        <v>103011401</v>
      </c>
      <c s="90" t="s">
        <v>2590</v>
      </c>
      <c s="414"/>
      <c s="414"/>
      <c s="368">
        <f>SUM(C17:D17)</f>
        <v>0</v>
      </c>
    </row>
    <row customHeight="1" ht="17.25">
      <c s="76">
        <v>103011402</v>
      </c>
      <c s="90" t="s">
        <v>2592</v>
      </c>
      <c s="414"/>
      <c s="414"/>
      <c s="368">
        <f>SUM(C18:D18)</f>
        <v>0</v>
      </c>
    </row>
    <row customHeight="1" ht="17.25">
      <c s="76">
        <v>1030115</v>
      </c>
      <c s="88" t="s">
        <v>2600</v>
      </c>
      <c s="414"/>
      <c s="414"/>
      <c s="368">
        <f>SUM(C19:D19)</f>
        <v>0</v>
      </c>
    </row>
    <row customHeight="1" ht="17.25">
      <c s="76">
        <v>1030118</v>
      </c>
      <c s="88" t="s">
        <v>2639</v>
      </c>
      <c s="414"/>
      <c s="414"/>
      <c s="368">
        <f>SUM(C20:D20)</f>
        <v>0</v>
      </c>
    </row>
    <row customHeight="1" ht="17.25">
      <c s="76">
        <v>1030119</v>
      </c>
      <c s="88" t="s">
        <v>2647</v>
      </c>
      <c s="414"/>
      <c s="414"/>
      <c s="368">
        <f>SUM(C21:D21)</f>
        <v>0</v>
      </c>
    </row>
    <row customHeight="1" ht="17.25">
      <c s="76">
        <v>1030121</v>
      </c>
      <c s="88" t="s">
        <v>2678</v>
      </c>
      <c s="414"/>
      <c s="414"/>
      <c s="368">
        <f>SUM(C22:D22)</f>
        <v>0</v>
      </c>
    </row>
    <row customHeight="1" ht="17.25">
      <c s="76">
        <v>1030126</v>
      </c>
      <c s="88" t="s">
        <v>2384</v>
      </c>
      <c s="485">
        <f>SUM(C24:C25)</f>
        <v>0</v>
      </c>
      <c s="368">
        <f>SUM(D24:D25)</f>
        <v>0</v>
      </c>
      <c s="401">
        <f>SUM(E24:E25)</f>
        <v>0</v>
      </c>
    </row>
    <row customHeight="1" ht="17.25">
      <c s="76">
        <v>103012601</v>
      </c>
      <c s="90" t="s">
        <v>2387</v>
      </c>
      <c s="414"/>
      <c s="414"/>
      <c s="368">
        <f>SUM(C24:D24)</f>
        <v>0</v>
      </c>
    </row>
    <row customHeight="1" ht="17.25">
      <c s="76">
        <v>103012602</v>
      </c>
      <c s="90" t="s">
        <v>2390</v>
      </c>
      <c s="414"/>
      <c s="414"/>
      <c s="368">
        <f>SUM(C25:D25)</f>
        <v>0</v>
      </c>
    </row>
    <row customHeight="1" ht="17.25">
      <c s="76">
        <v>1030127</v>
      </c>
      <c s="88" t="s">
        <v>2362</v>
      </c>
      <c s="414"/>
      <c s="414"/>
      <c s="368">
        <f>SUM(C26:D26)</f>
        <v>0</v>
      </c>
    </row>
    <row customHeight="1" ht="17.25">
      <c s="76">
        <v>1030128</v>
      </c>
      <c s="88" t="s">
        <v>2366</v>
      </c>
      <c s="414"/>
      <c s="414"/>
      <c s="368">
        <f>SUM(C27:D27)</f>
        <v>0</v>
      </c>
    </row>
    <row customHeight="1" ht="17.25">
      <c s="76">
        <v>1030129</v>
      </c>
      <c s="88" t="s">
        <v>2397</v>
      </c>
      <c s="414"/>
      <c s="414"/>
      <c s="368">
        <f>SUM(C28:D28)</f>
        <v>0</v>
      </c>
    </row>
    <row customHeight="1" ht="17.25">
      <c s="76">
        <v>1030131</v>
      </c>
      <c s="88" t="s">
        <v>2495</v>
      </c>
      <c s="414"/>
      <c s="414"/>
      <c s="368">
        <f>SUM(C29:D29)</f>
        <v>0</v>
      </c>
    </row>
    <row customHeight="1" ht="17.25">
      <c s="76">
        <v>1030133</v>
      </c>
      <c s="88" t="s">
        <v>2480</v>
      </c>
      <c s="368">
        <f>SUM(C31:C32)</f>
        <v>0</v>
      </c>
      <c s="368">
        <f>SUM(D31:D32)</f>
        <v>0</v>
      </c>
      <c s="368">
        <f>SUM(E31:E32)</f>
        <v>0</v>
      </c>
    </row>
    <row customHeight="1" ht="17.25">
      <c s="76">
        <v>103013301</v>
      </c>
      <c s="90" t="s">
        <v>2483</v>
      </c>
      <c s="414"/>
      <c s="414"/>
      <c s="368">
        <f>SUM(C31:D31)</f>
        <v>0</v>
      </c>
    </row>
    <row customHeight="1" ht="17.25">
      <c s="76">
        <v>103013302</v>
      </c>
      <c s="90" t="s">
        <v>2486</v>
      </c>
      <c s="414"/>
      <c s="414"/>
      <c s="368">
        <f>SUM(C32:D32)</f>
        <v>0</v>
      </c>
    </row>
    <row customHeight="1" ht="17.25">
      <c s="76">
        <v>1030135</v>
      </c>
      <c s="88" t="s">
        <v>2503</v>
      </c>
      <c s="368">
        <f>SUM(C34:C35)</f>
        <v>890</v>
      </c>
      <c s="368">
        <f>SUM(D34:D35)</f>
        <v>0</v>
      </c>
      <c s="368">
        <f>SUM(E34:E35)</f>
        <v>890</v>
      </c>
    </row>
    <row customHeight="1" ht="17.25">
      <c s="76">
        <v>103013501</v>
      </c>
      <c s="90" t="s">
        <v>2506</v>
      </c>
      <c s="414"/>
      <c s="414"/>
      <c s="368">
        <f>SUM(C34:D34)</f>
        <v>0</v>
      </c>
    </row>
    <row customHeight="1" ht="17.25">
      <c s="76">
        <v>103013502</v>
      </c>
      <c s="90" t="s">
        <v>2508</v>
      </c>
      <c s="414">
        <v>890</v>
      </c>
      <c s="414"/>
      <c s="368">
        <f>SUM(C35:D35)</f>
        <v>890</v>
      </c>
    </row>
    <row customHeight="1" ht="17.25">
      <c s="76">
        <v>1030136</v>
      </c>
      <c s="88" t="s">
        <v>2511</v>
      </c>
      <c s="368">
        <f>SUM(C37:C38)</f>
        <v>0</v>
      </c>
      <c s="368">
        <f>SUM(D37:D38)</f>
        <v>0</v>
      </c>
      <c s="368">
        <f>SUM(E37:E38)</f>
        <v>0</v>
      </c>
    </row>
    <row customHeight="1" ht="17.25">
      <c s="76">
        <v>103013601</v>
      </c>
      <c s="90" t="s">
        <v>2513</v>
      </c>
      <c s="414"/>
      <c s="414"/>
      <c s="368">
        <f>SUM(C37:D37)</f>
        <v>0</v>
      </c>
    </row>
    <row customHeight="1" ht="17.25">
      <c s="76">
        <v>103013602</v>
      </c>
      <c s="90" t="s">
        <v>2515</v>
      </c>
      <c s="414"/>
      <c s="414"/>
      <c s="368">
        <f>SUM(C38:D38)</f>
        <v>0</v>
      </c>
    </row>
    <row customHeight="1" ht="17.25">
      <c s="76">
        <v>1030137</v>
      </c>
      <c s="88" t="s">
        <v>2522</v>
      </c>
      <c s="368">
        <f>SUM(C40:C41)</f>
        <v>0</v>
      </c>
      <c s="368">
        <f>SUM(D40:D41)</f>
        <v>0</v>
      </c>
      <c s="368">
        <f>SUM(E40:E41)</f>
        <v>0</v>
      </c>
    </row>
    <row customHeight="1" ht="17.25">
      <c s="76">
        <v>103013701</v>
      </c>
      <c s="90" t="s">
        <v>2525</v>
      </c>
      <c s="414"/>
      <c s="414"/>
      <c s="368">
        <f>SUM(C40:D40)</f>
        <v>0</v>
      </c>
    </row>
    <row customHeight="1" ht="17.25">
      <c s="76">
        <v>103013702</v>
      </c>
      <c s="90" t="s">
        <v>2527</v>
      </c>
      <c s="414"/>
      <c s="414"/>
      <c s="368">
        <f>SUM(C41:D41)</f>
        <v>0</v>
      </c>
    </row>
    <row customHeight="1" ht="17.25">
      <c s="76">
        <v>1030138</v>
      </c>
      <c s="88" t="s">
        <v>2532</v>
      </c>
      <c s="368">
        <f>SUM(C43:C44)</f>
        <v>70</v>
      </c>
      <c s="368">
        <f>SUM(D43:D44)</f>
        <v>0</v>
      </c>
      <c s="368">
        <f>SUM(E43:E44)</f>
        <v>70</v>
      </c>
    </row>
    <row customHeight="1" ht="17.25">
      <c s="76">
        <v>103013801</v>
      </c>
      <c s="90" t="s">
        <v>2535</v>
      </c>
      <c s="414"/>
      <c s="414"/>
      <c s="368">
        <f>SUM(C43:D43)</f>
        <v>0</v>
      </c>
    </row>
    <row customHeight="1" ht="17.25">
      <c s="76">
        <v>103013802</v>
      </c>
      <c s="90" t="s">
        <v>2537</v>
      </c>
      <c s="414">
        <v>70</v>
      </c>
      <c s="414"/>
      <c s="368">
        <f>SUM(C44:D44)</f>
        <v>70</v>
      </c>
    </row>
    <row customHeight="1" ht="17.25">
      <c s="76">
        <v>1030139</v>
      </c>
      <c s="88" t="s">
        <v>2560</v>
      </c>
      <c s="414"/>
      <c s="414"/>
      <c s="368">
        <f>SUM(C45:D45)</f>
        <v>0</v>
      </c>
    </row>
    <row customHeight="1" ht="17.25">
      <c s="76">
        <v>1030141</v>
      </c>
      <c s="88" t="s">
        <v>2540</v>
      </c>
      <c s="414"/>
      <c s="414"/>
      <c s="368">
        <f>SUM(C46:D46)</f>
        <v>0</v>
      </c>
    </row>
    <row customHeight="1" ht="17.25">
      <c s="76">
        <v>1030142</v>
      </c>
      <c s="88" t="s">
        <v>2414</v>
      </c>
      <c s="414"/>
      <c s="414"/>
      <c s="368">
        <f>SUM(C47:D47)</f>
        <v>0</v>
      </c>
    </row>
    <row customHeight="1" ht="17.25">
      <c s="76">
        <v>1030143</v>
      </c>
      <c s="88" t="s">
        <v>2422</v>
      </c>
      <c s="368">
        <f>SUM(C49:C53)</f>
        <v>0</v>
      </c>
      <c s="368">
        <f>SUM(D49:D53)</f>
        <v>0</v>
      </c>
      <c s="368">
        <f>SUM(E49:E53)</f>
        <v>0</v>
      </c>
    </row>
    <row customHeight="1" ht="17.25">
      <c s="76">
        <v>103014301</v>
      </c>
      <c s="90" t="s">
        <v>2425</v>
      </c>
      <c s="414"/>
      <c s="414"/>
      <c s="368">
        <f>SUM(C49:D49)</f>
        <v>0</v>
      </c>
    </row>
    <row customHeight="1" ht="17.25">
      <c s="76">
        <v>103014302</v>
      </c>
      <c s="90" t="s">
        <v>2427</v>
      </c>
      <c s="414"/>
      <c s="414"/>
      <c s="368">
        <f>SUM(C50:D50)</f>
        <v>0</v>
      </c>
    </row>
    <row customHeight="1" ht="17.25">
      <c s="76">
        <v>103014303</v>
      </c>
      <c s="90" t="s">
        <v>2429</v>
      </c>
      <c s="414"/>
      <c s="414"/>
      <c s="368">
        <f>SUM(C51:D51)</f>
        <v>0</v>
      </c>
    </row>
    <row customHeight="1" ht="17.25">
      <c s="76">
        <v>103014304</v>
      </c>
      <c s="90" t="s">
        <v>2432</v>
      </c>
      <c s="414"/>
      <c s="414"/>
      <c s="368">
        <f>SUM(C52:D52)</f>
        <v>0</v>
      </c>
    </row>
    <row customHeight="1" ht="17.25">
      <c s="76">
        <v>103014399</v>
      </c>
      <c s="90" t="s">
        <v>2435</v>
      </c>
      <c s="414"/>
      <c s="414"/>
      <c s="368">
        <f>SUM(C53:D53)</f>
        <v>0</v>
      </c>
    </row>
    <row customHeight="1" ht="17.25">
      <c s="76">
        <v>1030144</v>
      </c>
      <c s="92" t="s">
        <v>2465</v>
      </c>
      <c s="414"/>
      <c s="414"/>
      <c s="368">
        <f>SUM(C54:D54)</f>
        <v>0</v>
      </c>
    </row>
    <row customHeight="1" ht="17.25">
      <c s="76">
        <v>1030146</v>
      </c>
      <c s="92" t="s">
        <v>2473</v>
      </c>
      <c s="414"/>
      <c s="414"/>
      <c s="368">
        <f>SUM(C55:D55)</f>
        <v>0</v>
      </c>
    </row>
    <row customHeight="1" ht="17.25">
      <c s="76">
        <v>1030147</v>
      </c>
      <c s="92" t="s">
        <v>2477</v>
      </c>
      <c s="414"/>
      <c s="414"/>
      <c s="368">
        <f>SUM(C56:D56)</f>
        <v>0</v>
      </c>
    </row>
    <row customHeight="1" ht="17.25">
      <c s="76">
        <v>1030148</v>
      </c>
      <c s="92" t="s">
        <v>2439</v>
      </c>
      <c s="368">
        <f>SUM(C58:C64)</f>
        <v>0</v>
      </c>
      <c s="368">
        <f>SUM(D58:D64)</f>
        <v>0</v>
      </c>
      <c s="368">
        <f>SUM(E58:E64)</f>
        <v>0</v>
      </c>
    </row>
    <row customHeight="1" ht="17.25">
      <c s="76">
        <v>103014801</v>
      </c>
      <c s="89" t="s">
        <v>2442</v>
      </c>
      <c s="414"/>
      <c s="414"/>
      <c s="368">
        <f>SUM(C58:D58)</f>
        <v>0</v>
      </c>
    </row>
    <row customHeight="1" ht="17.25">
      <c s="76">
        <v>103014802</v>
      </c>
      <c s="89" t="s">
        <v>2445</v>
      </c>
      <c s="414"/>
      <c s="414"/>
      <c s="368">
        <f>SUM(C59:D59)</f>
        <v>0</v>
      </c>
    </row>
    <row customHeight="1" ht="17.25">
      <c s="76">
        <v>103014803</v>
      </c>
      <c s="89" t="s">
        <v>2447</v>
      </c>
      <c s="414"/>
      <c s="414"/>
      <c s="368">
        <f>SUM(C60:D60)</f>
        <v>0</v>
      </c>
    </row>
    <row customHeight="1" ht="17.25">
      <c s="76">
        <v>103014804</v>
      </c>
      <c s="89" t="s">
        <v>2450</v>
      </c>
      <c s="414"/>
      <c s="414"/>
      <c s="368">
        <f>SUM(C61:D61)</f>
        <v>0</v>
      </c>
    </row>
    <row customHeight="1" ht="17.25">
      <c s="76">
        <v>103014805</v>
      </c>
      <c s="89" t="s">
        <v>2453</v>
      </c>
      <c s="414"/>
      <c s="414"/>
      <c s="368">
        <f>SUM(C62:D62)</f>
        <v>0</v>
      </c>
    </row>
    <row customHeight="1" ht="17.25">
      <c s="76">
        <v>103014898</v>
      </c>
      <c s="89" t="s">
        <v>2456</v>
      </c>
      <c s="414"/>
      <c s="414"/>
      <c s="368">
        <f>SUM(C63:D63)</f>
        <v>0</v>
      </c>
    </row>
    <row customHeight="1" ht="17.25">
      <c s="76">
        <v>103014899</v>
      </c>
      <c s="89" t="s">
        <v>2458</v>
      </c>
      <c s="414"/>
      <c s="414"/>
      <c s="368">
        <f>SUM(C64:D64)</f>
        <v>0</v>
      </c>
    </row>
    <row customHeight="1" ht="17.25">
      <c s="76">
        <v>1030149</v>
      </c>
      <c s="92" t="s">
        <v>2404</v>
      </c>
      <c s="414"/>
      <c s="414"/>
      <c s="368">
        <f>SUM(C65:D65)</f>
        <v>0</v>
      </c>
    </row>
    <row customHeight="1" ht="17.25">
      <c s="76">
        <v>1030150</v>
      </c>
      <c s="92" t="s">
        <v>2545</v>
      </c>
      <c s="368">
        <f>SUM(C67:C68)</f>
        <v>0</v>
      </c>
      <c s="368">
        <f>SUM(D67:D68)</f>
        <v>0</v>
      </c>
      <c s="368">
        <f>SUM(E67:E68)</f>
        <v>0</v>
      </c>
    </row>
    <row customHeight="1" ht="17.25">
      <c s="76">
        <v>103015001</v>
      </c>
      <c s="89" t="s">
        <v>2548</v>
      </c>
      <c s="414"/>
      <c s="414"/>
      <c s="368">
        <f>SUM(C67:D67)</f>
        <v>0</v>
      </c>
    </row>
    <row customHeight="1" ht="17.25">
      <c s="76">
        <v>103015002</v>
      </c>
      <c s="89" t="s">
        <v>2550</v>
      </c>
      <c s="414"/>
      <c s="414"/>
      <c s="368">
        <f>SUM(C68:D68)</f>
        <v>0</v>
      </c>
    </row>
    <row customHeight="1" ht="17.25">
      <c s="76">
        <v>1030152</v>
      </c>
      <c s="92" t="s">
        <v>2555</v>
      </c>
      <c s="414"/>
      <c s="414"/>
      <c s="368">
        <f>SUM(C69:D69)</f>
        <v>0</v>
      </c>
    </row>
    <row customHeight="1" ht="17.25">
      <c s="76">
        <v>1030153</v>
      </c>
      <c s="92" t="s">
        <v>2686</v>
      </c>
      <c s="414"/>
      <c s="414"/>
      <c s="368">
        <f>SUM(C70:D70)</f>
        <v>0</v>
      </c>
    </row>
    <row customHeight="1" ht="17.25">
      <c s="76">
        <v>1030154</v>
      </c>
      <c s="92" t="s">
        <v>2689</v>
      </c>
      <c s="414"/>
      <c s="414"/>
      <c s="368">
        <f>SUM(C71:D71)</f>
        <v>0</v>
      </c>
    </row>
    <row customHeight="1" ht="17.25">
      <c s="76">
        <v>1030155</v>
      </c>
      <c s="92" t="s">
        <v>2693</v>
      </c>
      <c s="368">
        <f>SUM(C73:C74)</f>
        <v>0</v>
      </c>
      <c s="368">
        <f>SUM(D73:D74)</f>
        <v>0</v>
      </c>
      <c s="368">
        <f>SUM(E73:E74)</f>
        <v>0</v>
      </c>
    </row>
    <row customHeight="1" ht="17.25">
      <c s="76">
        <v>103015501</v>
      </c>
      <c s="89" t="s">
        <v>2696</v>
      </c>
      <c s="414"/>
      <c s="414"/>
      <c s="368">
        <f>SUM(C73:D73)</f>
        <v>0</v>
      </c>
    </row>
    <row customHeight="1" ht="17.25">
      <c s="76">
        <v>103015502</v>
      </c>
      <c s="89" t="s">
        <v>2699</v>
      </c>
      <c s="414"/>
      <c s="414"/>
      <c s="368">
        <f>SUM(C74:D74)</f>
        <v>0</v>
      </c>
    </row>
    <row customHeight="1" ht="17.25">
      <c s="76">
        <v>1030156</v>
      </c>
      <c s="92" t="s">
        <v>2491</v>
      </c>
      <c s="414"/>
      <c s="414"/>
      <c s="368">
        <f>SUM(C75:D75)</f>
        <v>0</v>
      </c>
    </row>
    <row customHeight="1" ht="17.25">
      <c s="76">
        <v>1030157</v>
      </c>
      <c s="92" t="s">
        <v>2410</v>
      </c>
      <c s="414"/>
      <c s="414"/>
      <c s="368">
        <f>SUM(C76:D76)</f>
        <v>0</v>
      </c>
    </row>
    <row customHeight="1" ht="17.25">
      <c s="76">
        <v>1030158</v>
      </c>
      <c s="92" t="s">
        <v>2564</v>
      </c>
      <c s="368">
        <f>SUM(C78:C80)</f>
        <v>0</v>
      </c>
      <c s="368">
        <f>SUM(D78:D80)</f>
        <v>0</v>
      </c>
      <c s="368">
        <f>SUM(E78:E80)</f>
        <v>0</v>
      </c>
    </row>
    <row customHeight="1" ht="17.25">
      <c s="76">
        <v>103015801</v>
      </c>
      <c s="89" t="s">
        <v>2567</v>
      </c>
      <c s="414"/>
      <c s="414"/>
      <c s="368">
        <f>SUM(C78:D78)</f>
        <v>0</v>
      </c>
    </row>
    <row customHeight="1" ht="17.25">
      <c s="76">
        <v>103015802</v>
      </c>
      <c s="89" t="s">
        <v>2568</v>
      </c>
      <c s="414"/>
      <c s="414"/>
      <c s="368">
        <f>SUM(C79:D79)</f>
        <v>0</v>
      </c>
    </row>
    <row customHeight="1" ht="17.25">
      <c s="76">
        <v>103015803</v>
      </c>
      <c s="89" t="s">
        <v>2570</v>
      </c>
      <c s="414"/>
      <c s="414"/>
      <c s="368">
        <f>SUM(C80:D80)</f>
        <v>0</v>
      </c>
    </row>
    <row customHeight="1" ht="17.25">
      <c s="76">
        <v>1030159</v>
      </c>
      <c s="92" t="s">
        <v>2595</v>
      </c>
      <c s="414"/>
      <c s="414"/>
      <c s="368">
        <f>SUM(C81:D81)</f>
        <v>0</v>
      </c>
    </row>
    <row customHeight="1" ht="17.25">
      <c s="76">
        <v>1030160</v>
      </c>
      <c s="92" t="s">
        <v>2573</v>
      </c>
      <c s="414"/>
      <c s="414"/>
      <c s="368">
        <f>SUM(C82:D82)</f>
        <v>0</v>
      </c>
    </row>
    <row customHeight="1" ht="17.25">
      <c s="76">
        <v>1030163</v>
      </c>
      <c s="92" t="s">
        <v>2379</v>
      </c>
      <c s="368">
        <f>SUM(C84:C85)</f>
        <v>0</v>
      </c>
      <c s="368">
        <f>SUM(D84:D85)</f>
        <v>0</v>
      </c>
      <c s="368">
        <f>SUM(E84:E85)</f>
        <v>0</v>
      </c>
    </row>
    <row customHeight="1" ht="17.25">
      <c s="76">
        <v>103016301</v>
      </c>
      <c s="89" t="s">
        <v>2380</v>
      </c>
      <c s="414"/>
      <c s="414"/>
      <c s="368">
        <f>SUM(C84:D84)</f>
        <v>0</v>
      </c>
    </row>
    <row customHeight="1" ht="17.25">
      <c s="76">
        <v>103016302</v>
      </c>
      <c s="89" t="s">
        <v>2382</v>
      </c>
      <c s="414"/>
      <c s="414"/>
      <c s="368">
        <f>SUM(C85:D85)</f>
        <v>0</v>
      </c>
    </row>
    <row customHeight="1" ht="17.25">
      <c s="76">
        <v>1030164</v>
      </c>
      <c s="92" t="s">
        <v>2360</v>
      </c>
      <c s="414"/>
      <c s="414"/>
      <c s="368">
        <f>SUM(C86:D86)</f>
        <v>0</v>
      </c>
    </row>
    <row customHeight="1" ht="17.25">
      <c s="76">
        <v>1030165</v>
      </c>
      <c s="92" t="s">
        <v>2355</v>
      </c>
      <c s="368">
        <f>SUM(C88:C90)</f>
        <v>0</v>
      </c>
      <c s="368">
        <f>SUM(D88:D90)</f>
        <v>0</v>
      </c>
      <c s="368">
        <f>SUM(E88:E90)</f>
        <v>0</v>
      </c>
    </row>
    <row customHeight="1" ht="17.25">
      <c s="76">
        <v>103016501</v>
      </c>
      <c s="89" t="s">
        <v>2357</v>
      </c>
      <c s="414"/>
      <c s="414"/>
      <c s="368">
        <f>SUM(C88:D88)</f>
        <v>0</v>
      </c>
    </row>
    <row customHeight="1" ht="17.25">
      <c s="76">
        <v>103016502</v>
      </c>
      <c s="89" t="s">
        <v>2358</v>
      </c>
      <c s="414"/>
      <c s="414"/>
      <c s="368">
        <f>SUM(C89:D89)</f>
        <v>0</v>
      </c>
    </row>
    <row customHeight="1" ht="17.25">
      <c s="76">
        <v>103016504</v>
      </c>
      <c s="89" t="s">
        <v>2359</v>
      </c>
      <c s="414"/>
      <c s="414"/>
      <c s="368">
        <f>SUM(C90:D90)</f>
        <v>0</v>
      </c>
    </row>
    <row customHeight="1" ht="17.25">
      <c s="76">
        <v>1030166</v>
      </c>
      <c s="92" t="s">
        <v>2370</v>
      </c>
      <c s="414"/>
      <c s="414"/>
      <c s="368">
        <f>SUM(C91:D91)</f>
        <v>0</v>
      </c>
    </row>
    <row customHeight="1" ht="17.25">
      <c s="76">
        <v>1030170</v>
      </c>
      <c s="92" t="s">
        <v>2575</v>
      </c>
      <c s="414"/>
      <c s="414"/>
      <c s="368">
        <f>SUM(C92:D92)</f>
        <v>0</v>
      </c>
    </row>
    <row customHeight="1" ht="17.25">
      <c s="76">
        <v>1030172</v>
      </c>
      <c s="92" t="s">
        <v>2578</v>
      </c>
      <c s="414"/>
      <c s="414"/>
      <c s="368">
        <f>SUM(C93:D93)</f>
        <v>0</v>
      </c>
    </row>
    <row customHeight="1" ht="17.25">
      <c s="76">
        <v>1030173</v>
      </c>
      <c s="92" t="s">
        <v>2673</v>
      </c>
      <c s="414"/>
      <c s="414"/>
      <c s="368">
        <f>SUM(C94:D94)</f>
        <v>0</v>
      </c>
    </row>
    <row customHeight="1" ht="17.25">
      <c s="237">
        <v>1030174</v>
      </c>
      <c s="238" t="s">
        <v>2637</v>
      </c>
      <c s="414"/>
      <c s="414"/>
      <c s="368">
        <f>SUM(C95:D95)</f>
        <v>0</v>
      </c>
    </row>
    <row customHeight="1" ht="17.25">
      <c s="76">
        <v>1030199</v>
      </c>
      <c s="92" t="s">
        <v>2713</v>
      </c>
      <c s="414"/>
      <c s="414"/>
      <c s="368">
        <f>SUM(C96:D96)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E1"/>
    <mergeCell ref="A2:E2"/>
    <mergeCell ref="A3:E3"/>
  </mergeCells>
  <dataValidations count="1">
    <dataValidation type="decimal" allowBlank="1" showInputMessage="1" showErrorMessage="1" sqref="C5:E96">
      <formula1>-99999999999999</formula1>
      <formula2>99999999999999</formula2>
    </dataValidation>
  </dataValidations>
  <printOptions gridLines="1" horizontalCentered="1"/>
  <pageMargins left="3.00" right="2.00" top="1.00" bottom="1.00" header="-0.01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171221B-C538-4F53-B422-BEBDD5126D4D}" mc:Ignorable="x14ac">
  <dimension ref="A1:N272"/>
  <sheetViews>
    <sheetView defaultGridColor="0" colorId="8" workbookViewId="0" showZeros="0">
      <pane xSplit="2" ySplit="5" topLeftCell="C21" activePane="bottomRight" state="frozen"/>
      <selection pane="bottomLeft" activeCell="A6" sqref="A6"/>
      <selection pane="topRight" activeCell="C1" sqref="C1"/>
      <selection pane="bottomRight" activeCell="A1" sqref="A1"/>
    </sheetView>
  </sheetViews>
  <sheetFormatPr defaultColWidth="9.125" customHeight="1" defaultRowHeight="12.75"/>
  <cols>
    <col min="1" max="1" style="336" width="9.125"/>
    <col min="2" max="2" style="336" width="39.625" customWidth="1"/>
    <col min="3" max="5" style="336" width="11.625" customWidth="1"/>
    <col min="6" max="6" style="336" width="12.50390625" customWidth="1"/>
    <col min="7" max="10" style="336" width="11.625" customWidth="1"/>
    <col min="11" max="11" style="336" width="14.125" customWidth="1"/>
    <col min="12" max="12" style="336" width="11.625" customWidth="1"/>
    <col min="13" max="13" style="336" width="11.125" customWidth="1"/>
    <col min="14" max="14" style="336" width="13.50390625" customWidth="1"/>
  </cols>
  <sheetData>
    <row customHeight="1" ht="33.75">
      <c s="391" t="str">
        <f>'##BASEINFO'!$B$2&amp;"度"&amp;'##BASEINFO'!$B$7&amp;"政府性基金支出预算变动情况录入表"</f>
        <v>2011年度芷江侗族自治县政府性基金支出预算变动情况录入表</v>
      </c>
      <c s="69"/>
      <c s="69"/>
      <c s="69"/>
      <c s="69"/>
      <c s="69"/>
      <c s="69"/>
      <c s="69"/>
      <c s="69"/>
      <c s="69"/>
      <c s="69"/>
      <c s="69"/>
      <c s="69"/>
      <c s="69"/>
    </row>
    <row customHeight="1" ht="17.25">
      <c s="117" t="s">
        <v>179</v>
      </c>
      <c s="117"/>
      <c s="117"/>
      <c s="117"/>
      <c s="117"/>
      <c s="117"/>
      <c s="117"/>
      <c s="117"/>
      <c s="117"/>
      <c s="117"/>
      <c s="117"/>
      <c s="117"/>
      <c s="117"/>
      <c s="117"/>
    </row>
    <row customHeight="1" ht="17.25">
      <c s="70" t="s">
        <v>201</v>
      </c>
      <c s="70"/>
      <c s="70"/>
      <c s="70"/>
      <c s="70"/>
      <c s="70"/>
      <c s="70"/>
      <c s="70"/>
      <c s="70"/>
      <c s="70"/>
      <c s="70"/>
      <c s="70"/>
      <c s="70"/>
      <c s="70"/>
    </row>
    <row customHeight="1" ht="17.25">
      <c s="72" t="s">
        <v>202</v>
      </c>
      <c s="72" t="s">
        <v>203</v>
      </c>
      <c s="73" t="s">
        <v>2266</v>
      </c>
      <c s="72" t="s">
        <v>2267</v>
      </c>
      <c s="72"/>
      <c s="72"/>
      <c s="72"/>
      <c s="72"/>
      <c s="72"/>
      <c s="72"/>
      <c s="72"/>
      <c s="72"/>
      <c s="72" t="s">
        <v>2268</v>
      </c>
      <c s="72" t="s">
        <v>204</v>
      </c>
    </row>
    <row customHeight="1" ht="28.5">
      <c s="105"/>
      <c s="105"/>
      <c s="73"/>
      <c s="133" t="s">
        <v>2271</v>
      </c>
      <c s="133" t="s">
        <v>2736</v>
      </c>
      <c s="133" t="s">
        <v>2737</v>
      </c>
      <c s="133" t="s">
        <v>2738</v>
      </c>
      <c s="133" t="s">
        <v>2294</v>
      </c>
      <c s="133" t="s">
        <v>2296</v>
      </c>
      <c s="133" t="s">
        <v>2739</v>
      </c>
      <c s="133" t="s">
        <v>2740</v>
      </c>
      <c s="133" t="s">
        <v>2741</v>
      </c>
      <c s="72"/>
      <c s="72"/>
    </row>
    <row customHeight="1" ht="17.25">
      <c s="55"/>
      <c s="133" t="s">
        <v>2353</v>
      </c>
      <c s="488">
        <f>SUM(C7,C10,C13,C28,C36,C52,C67,C111,C166,C216,C246,C253,C257)</f>
        <v>960</v>
      </c>
      <c s="376">
        <f>SUM(E6,G6:J6,L6)</f>
        <v>6875</v>
      </c>
      <c s="488">
        <f>SUM(E7,E10,E13,E28,E36,E52,E67,E111,E166,E216,E246,E253,E257)</f>
        <v>4434</v>
      </c>
      <c s="488">
        <f>SUM(F7,F10,F13,F28,F36,F52,F67,F111,F166,F216,F246,F253,F257)</f>
        <v>0</v>
      </c>
      <c s="488">
        <f>SUM(G7,G10,G13,G28,G36,G52,G67,G111,G166,G216,G246,G253,G257)</f>
        <v>347</v>
      </c>
      <c s="488">
        <f>SUM(H7,H10,H13,H28,H36,H52,H67,H111,H166,H216,H246,H253,H257)</f>
        <v>2204</v>
      </c>
      <c s="488">
        <f>SUM(I7,I10,I13,I28,I36,I52,I67,I111,I166,I216,I246,I253,I257)</f>
        <v>1</v>
      </c>
      <c s="488">
        <f>SUM(J7,J10,J13,J28,J36,J52,J67,J111,J166,J216,J246,J253,J257)</f>
        <v>0</v>
      </c>
      <c s="488">
        <f>SUM(K7,K10,K13,K28,K36,K52,K67,K111,K166,K216,K246,K253,K257)</f>
        <v>0</v>
      </c>
      <c s="488">
        <f>SUM(L7,L10,L13,L28,L36,L52,L67,L111,L166,L216,L246,L253,L257)</f>
        <v>-111</v>
      </c>
      <c s="376">
        <f>SUM(C6:D6)</f>
        <v>7835</v>
      </c>
      <c s="488">
        <f>SUM(N7,N10,N13,N28,N36,N52,N67,N111,N166,N216,N246,N253,N257)</f>
        <v>7726</v>
      </c>
    </row>
    <row customHeight="1" ht="17.25">
      <c s="128">
        <v>201</v>
      </c>
      <c s="148" t="s">
        <v>1005</v>
      </c>
      <c s="401">
        <f>C8</f>
        <v>0</v>
      </c>
      <c s="368">
        <f>SUM(E7,G7:J7,L7)</f>
        <v>0</v>
      </c>
      <c s="401">
        <f>E8</f>
        <v>0</v>
      </c>
      <c s="401">
        <f>F8</f>
        <v>0</v>
      </c>
      <c s="401">
        <f>G8</f>
        <v>0</v>
      </c>
      <c s="401">
        <f>H8</f>
        <v>0</v>
      </c>
      <c s="401">
        <f>I8</f>
        <v>0</v>
      </c>
      <c s="401">
        <f>J8</f>
        <v>0</v>
      </c>
      <c s="401">
        <f>K8</f>
        <v>0</v>
      </c>
      <c s="401">
        <f>L8</f>
        <v>0</v>
      </c>
      <c s="368">
        <f>SUM(C7:D7)</f>
        <v>0</v>
      </c>
      <c s="401">
        <f>N8</f>
        <v>0</v>
      </c>
    </row>
    <row customHeight="1" ht="17.25">
      <c s="128">
        <v>20113</v>
      </c>
      <c s="148" t="s">
        <v>1097</v>
      </c>
      <c s="401">
        <f>C9</f>
        <v>0</v>
      </c>
      <c s="368">
        <f>SUM(E8,G8:J8,L8)</f>
        <v>0</v>
      </c>
      <c s="401">
        <f>E9</f>
        <v>0</v>
      </c>
      <c s="401">
        <f>F9</f>
        <v>0</v>
      </c>
      <c s="401">
        <f>G9</f>
        <v>0</v>
      </c>
      <c s="401">
        <f>H9</f>
        <v>0</v>
      </c>
      <c s="401">
        <f>I9</f>
        <v>0</v>
      </c>
      <c s="401">
        <f>J9</f>
        <v>0</v>
      </c>
      <c s="401">
        <f>K9</f>
        <v>0</v>
      </c>
      <c s="401">
        <f>L9</f>
        <v>0</v>
      </c>
      <c s="368">
        <f>SUM(C8:D8)</f>
        <v>0</v>
      </c>
      <c s="401">
        <f>N9</f>
        <v>0</v>
      </c>
    </row>
    <row customHeight="1" ht="17.25">
      <c s="128">
        <v>2011370</v>
      </c>
      <c s="145" t="s">
        <v>2356</v>
      </c>
      <c s="414"/>
      <c s="368">
        <f>SUM(E9,G9:J9,L9)</f>
        <v>0</v>
      </c>
      <c s="414"/>
      <c s="414"/>
      <c s="372"/>
      <c s="414"/>
      <c s="372"/>
      <c s="414"/>
      <c s="414"/>
      <c s="414"/>
      <c s="368">
        <f>SUM(C9:D9)</f>
        <v>0</v>
      </c>
      <c s="368">
        <f>L06!M8</f>
        <v>0</v>
      </c>
    </row>
    <row customHeight="1" ht="17.25">
      <c s="128">
        <v>204</v>
      </c>
      <c s="148" t="s">
        <v>1214</v>
      </c>
      <c s="401">
        <f>C11</f>
        <v>0</v>
      </c>
      <c s="368">
        <f>SUM(E10,G10:J10,L10)</f>
        <v>0</v>
      </c>
      <c s="401">
        <f>E11</f>
        <v>0</v>
      </c>
      <c s="401">
        <f>F11</f>
        <v>0</v>
      </c>
      <c s="401">
        <f>G11</f>
        <v>0</v>
      </c>
      <c s="401">
        <f>H11</f>
        <v>0</v>
      </c>
      <c s="401">
        <f>I11</f>
        <v>0</v>
      </c>
      <c s="401">
        <f>J11</f>
        <v>0</v>
      </c>
      <c s="401">
        <f>K11</f>
        <v>0</v>
      </c>
      <c s="401">
        <f>L11</f>
        <v>0</v>
      </c>
      <c s="368">
        <f>SUM(C10:D10)</f>
        <v>0</v>
      </c>
      <c s="401">
        <f>N11</f>
        <v>0</v>
      </c>
    </row>
    <row customHeight="1" ht="17.25">
      <c s="128">
        <v>20406</v>
      </c>
      <c s="148" t="s">
        <v>1258</v>
      </c>
      <c s="401">
        <f>C12</f>
        <v>0</v>
      </c>
      <c s="368">
        <f>SUM(E11,G11:J11,L11)</f>
        <v>0</v>
      </c>
      <c s="401">
        <f>E12</f>
        <v>0</v>
      </c>
      <c s="401">
        <f>F12</f>
        <v>0</v>
      </c>
      <c s="401">
        <f>G12</f>
        <v>0</v>
      </c>
      <c s="401">
        <f>H12</f>
        <v>0</v>
      </c>
      <c s="401">
        <f>I12</f>
        <v>0</v>
      </c>
      <c s="401">
        <f>J12</f>
        <v>0</v>
      </c>
      <c s="401">
        <f>K12</f>
        <v>0</v>
      </c>
      <c s="401">
        <f>L12</f>
        <v>0</v>
      </c>
      <c s="368">
        <f>SUM(C11:D11)</f>
        <v>0</v>
      </c>
      <c s="401">
        <f>N12</f>
        <v>0</v>
      </c>
    </row>
    <row customHeight="1" ht="17.25">
      <c s="128">
        <v>2040670</v>
      </c>
      <c s="145" t="s">
        <v>2361</v>
      </c>
      <c s="414"/>
      <c s="368">
        <f>SUM(E12,G12:J12,L12)</f>
        <v>0</v>
      </c>
      <c s="414"/>
      <c s="414"/>
      <c s="372"/>
      <c s="414"/>
      <c s="372"/>
      <c s="414"/>
      <c s="414"/>
      <c s="414"/>
      <c s="368">
        <f>SUM(C12:D12)</f>
        <v>0</v>
      </c>
      <c s="368">
        <f>L06!M14</f>
        <v>0</v>
      </c>
    </row>
    <row customHeight="1" ht="17.25">
      <c s="128">
        <v>205</v>
      </c>
      <c s="138" t="s">
        <v>1288</v>
      </c>
      <c s="401">
        <f>C14+C21</f>
        <v>0</v>
      </c>
      <c s="368">
        <f>SUM(E13,G13:J13,L13)</f>
        <v>70</v>
      </c>
      <c s="401">
        <f>E14+E21</f>
        <v>70</v>
      </c>
      <c s="401">
        <f>F14+F21</f>
        <v>0</v>
      </c>
      <c s="401">
        <f>G14+G21</f>
        <v>0</v>
      </c>
      <c s="401">
        <f>H14+H21</f>
        <v>28</v>
      </c>
      <c s="401">
        <f>I14+I21</f>
        <v>1</v>
      </c>
      <c s="401">
        <f>J14+J21</f>
        <v>0</v>
      </c>
      <c s="401">
        <f>K14+K21</f>
        <v>0</v>
      </c>
      <c s="401">
        <f>L14+L21</f>
        <v>-29</v>
      </c>
      <c s="368">
        <f>SUM(C13:D13)</f>
        <v>70</v>
      </c>
      <c s="401">
        <f>N14+N21</f>
        <v>70</v>
      </c>
    </row>
    <row customHeight="1" ht="17.25">
      <c s="128">
        <v>20510</v>
      </c>
      <c s="138" t="s">
        <v>2363</v>
      </c>
      <c s="401">
        <f>SUM(C15:C20)</f>
        <v>0</v>
      </c>
      <c s="368">
        <f>SUM(E14,G14:J14,L14)</f>
        <v>70</v>
      </c>
      <c s="401">
        <f>SUM(E15:E20)</f>
        <v>70</v>
      </c>
      <c s="401">
        <f>SUM(F15:F20)</f>
        <v>0</v>
      </c>
      <c s="401">
        <f>SUM(G15:G20)</f>
        <v>0</v>
      </c>
      <c s="401">
        <f>SUM(H15:H20)</f>
        <v>28</v>
      </c>
      <c s="401">
        <f>SUM(I15:I20)</f>
        <v>1</v>
      </c>
      <c s="401">
        <f>SUM(J15:J20)</f>
        <v>0</v>
      </c>
      <c s="401">
        <f>SUM(K15:K20)</f>
        <v>0</v>
      </c>
      <c s="401">
        <f>SUM(L15:L20)</f>
        <v>-29</v>
      </c>
      <c s="368">
        <f>SUM(C14:D14)</f>
        <v>70</v>
      </c>
      <c s="401">
        <f>SUM(N15:N20)</f>
        <v>70</v>
      </c>
    </row>
    <row customHeight="1" ht="17.25">
      <c s="128">
        <v>2051001</v>
      </c>
      <c s="55" t="s">
        <v>1329</v>
      </c>
      <c s="414"/>
      <c s="368">
        <f>SUM(E15,G15:J15,L15)</f>
        <v>0</v>
      </c>
      <c s="414"/>
      <c s="414"/>
      <c s="372"/>
      <c s="414"/>
      <c s="372"/>
      <c s="414"/>
      <c s="414"/>
      <c s="414"/>
      <c s="368">
        <f>SUM(C15:D15)</f>
        <v>0</v>
      </c>
      <c s="368">
        <f>L06!M17</f>
        <v>0</v>
      </c>
    </row>
    <row customHeight="1" ht="17.25">
      <c s="128">
        <v>2051002</v>
      </c>
      <c s="55" t="s">
        <v>1330</v>
      </c>
      <c s="414"/>
      <c s="368">
        <f>SUM(E16,G16:J16,L16)</f>
        <v>0</v>
      </c>
      <c s="414"/>
      <c s="414"/>
      <c s="372"/>
      <c s="414"/>
      <c s="372"/>
      <c s="414"/>
      <c s="414"/>
      <c s="414"/>
      <c s="368">
        <f>SUM(C16:D16)</f>
        <v>0</v>
      </c>
      <c s="368">
        <f>L06!M18</f>
        <v>0</v>
      </c>
    </row>
    <row customHeight="1" ht="17.25">
      <c s="128">
        <v>2051003</v>
      </c>
      <c s="55" t="s">
        <v>1331</v>
      </c>
      <c s="414"/>
      <c s="368">
        <f>SUM(E17,G17:J17,L17)</f>
        <v>70</v>
      </c>
      <c s="414">
        <v>70</v>
      </c>
      <c s="414"/>
      <c s="372"/>
      <c s="414"/>
      <c s="372"/>
      <c s="414"/>
      <c s="414"/>
      <c s="414"/>
      <c s="368">
        <f>SUM(C17:D17)</f>
        <v>70</v>
      </c>
      <c s="368">
        <f>L06!M19</f>
        <v>70</v>
      </c>
    </row>
    <row customHeight="1" ht="17.25">
      <c s="128">
        <v>2051004</v>
      </c>
      <c s="55" t="s">
        <v>1332</v>
      </c>
      <c s="414"/>
      <c s="368">
        <f>SUM(E18,G18:J18,L18)</f>
        <v>0</v>
      </c>
      <c s="414"/>
      <c s="414"/>
      <c s="372"/>
      <c s="414"/>
      <c s="372"/>
      <c s="414"/>
      <c s="414"/>
      <c s="414"/>
      <c s="368">
        <f>SUM(C18:D18)</f>
        <v>0</v>
      </c>
      <c s="368">
        <f>L06!M20</f>
        <v>0</v>
      </c>
    </row>
    <row customHeight="1" ht="17.25">
      <c s="128">
        <v>2051005</v>
      </c>
      <c s="55" t="s">
        <v>1333</v>
      </c>
      <c s="414"/>
      <c s="368">
        <f>SUM(E19,G19:J19,L19)</f>
        <v>0</v>
      </c>
      <c s="414"/>
      <c s="414"/>
      <c s="372"/>
      <c s="414"/>
      <c s="372"/>
      <c s="414"/>
      <c s="414"/>
      <c s="414"/>
      <c s="368">
        <f>SUM(C19:D19)</f>
        <v>0</v>
      </c>
      <c s="368">
        <f>L06!M21</f>
        <v>0</v>
      </c>
    </row>
    <row customHeight="1" ht="17.25">
      <c s="128">
        <v>2051099</v>
      </c>
      <c s="55" t="s">
        <v>2365</v>
      </c>
      <c s="414"/>
      <c s="368">
        <f>SUM(E20,G20:J20,L20)</f>
        <v>0</v>
      </c>
      <c s="414"/>
      <c s="414"/>
      <c s="372"/>
      <c s="414">
        <v>28</v>
      </c>
      <c s="372">
        <v>1</v>
      </c>
      <c s="414"/>
      <c s="414"/>
      <c s="414">
        <v>-29</v>
      </c>
      <c s="368">
        <f>SUM(C20:D20)</f>
        <v>0</v>
      </c>
      <c s="368">
        <f>L06!M22</f>
        <v>0</v>
      </c>
    </row>
    <row customHeight="1" ht="17.25">
      <c s="128">
        <v>20511</v>
      </c>
      <c s="138" t="s">
        <v>2367</v>
      </c>
      <c s="401">
        <f>SUM(C22:C27)</f>
        <v>0</v>
      </c>
      <c s="368">
        <f>SUM(E21,G21:J21,L21)</f>
        <v>0</v>
      </c>
      <c s="401">
        <f>SUM(E22:E27)</f>
        <v>0</v>
      </c>
      <c s="401">
        <f>SUM(F22:F27)</f>
        <v>0</v>
      </c>
      <c s="401">
        <f>SUM(G22:G27)</f>
        <v>0</v>
      </c>
      <c s="401">
        <f>SUM(H22:H27)</f>
        <v>0</v>
      </c>
      <c s="401">
        <f>SUM(I22:I27)</f>
        <v>0</v>
      </c>
      <c s="401">
        <f>SUM(J22:J27)</f>
        <v>0</v>
      </c>
      <c s="401">
        <f>SUM(K22:K27)</f>
        <v>0</v>
      </c>
      <c s="401">
        <f>SUM(L22:L27)</f>
        <v>0</v>
      </c>
      <c s="368">
        <f>SUM(C21:D21)</f>
        <v>0</v>
      </c>
      <c s="401">
        <f>SUM(N22:N27)</f>
        <v>0</v>
      </c>
    </row>
    <row customHeight="1" ht="17.25">
      <c s="128">
        <v>2051101</v>
      </c>
      <c s="55" t="s">
        <v>1329</v>
      </c>
      <c s="414"/>
      <c s="368">
        <f>SUM(E22,G22:J22,L22)</f>
        <v>0</v>
      </c>
      <c s="414"/>
      <c s="414"/>
      <c s="372"/>
      <c s="414"/>
      <c s="372"/>
      <c s="414"/>
      <c s="414"/>
      <c s="414"/>
      <c s="368">
        <f>SUM(C22:D22)</f>
        <v>0</v>
      </c>
      <c s="368">
        <f>L06!M24</f>
        <v>0</v>
      </c>
    </row>
    <row customHeight="1" ht="17.25">
      <c s="128">
        <v>2051102</v>
      </c>
      <c s="55" t="s">
        <v>1330</v>
      </c>
      <c s="414"/>
      <c s="368">
        <f>SUM(E23,G23:J23,L23)</f>
        <v>0</v>
      </c>
      <c s="414"/>
      <c s="414"/>
      <c s="372"/>
      <c s="414"/>
      <c s="372"/>
      <c s="414"/>
      <c s="414"/>
      <c s="414"/>
      <c s="368">
        <f>SUM(C23:D23)</f>
        <v>0</v>
      </c>
      <c s="368">
        <f>L06!M25</f>
        <v>0</v>
      </c>
    </row>
    <row customHeight="1" ht="17.25">
      <c s="128">
        <v>2051103</v>
      </c>
      <c s="55" t="s">
        <v>1331</v>
      </c>
      <c s="414"/>
      <c s="368">
        <f>SUM(E24,G24:J24,L24)</f>
        <v>0</v>
      </c>
      <c s="414"/>
      <c s="414"/>
      <c s="372"/>
      <c s="414"/>
      <c s="372"/>
      <c s="414"/>
      <c s="414"/>
      <c s="414"/>
      <c s="368">
        <f>SUM(C24:D24)</f>
        <v>0</v>
      </c>
      <c s="368">
        <f>L06!M26</f>
        <v>0</v>
      </c>
    </row>
    <row customHeight="1" ht="17.25">
      <c s="128">
        <v>2051104</v>
      </c>
      <c s="55" t="s">
        <v>1332</v>
      </c>
      <c s="414"/>
      <c s="368">
        <f>SUM(E25,G25:J25,L25)</f>
        <v>0</v>
      </c>
      <c s="414"/>
      <c s="414"/>
      <c s="372"/>
      <c s="414"/>
      <c s="372"/>
      <c s="414"/>
      <c s="414"/>
      <c s="414"/>
      <c s="368">
        <f>SUM(C25:D25)</f>
        <v>0</v>
      </c>
      <c s="368">
        <f>L06!M27</f>
        <v>0</v>
      </c>
    </row>
    <row customHeight="1" ht="17.25">
      <c s="128">
        <v>2051105</v>
      </c>
      <c s="55" t="s">
        <v>1333</v>
      </c>
      <c s="414"/>
      <c s="368">
        <f>SUM(E26,G26:J26,L26)</f>
        <v>0</v>
      </c>
      <c s="414"/>
      <c s="414"/>
      <c s="372"/>
      <c s="414"/>
      <c s="372"/>
      <c s="414"/>
      <c s="414"/>
      <c s="414"/>
      <c s="368">
        <f>SUM(C26:D26)</f>
        <v>0</v>
      </c>
      <c s="368">
        <f>L06!M28</f>
        <v>0</v>
      </c>
    </row>
    <row customHeight="1" ht="17.25">
      <c s="128">
        <v>2051199</v>
      </c>
      <c s="55" t="s">
        <v>2369</v>
      </c>
      <c s="414"/>
      <c s="368">
        <f>SUM(E27,G27:J27,L27)</f>
        <v>0</v>
      </c>
      <c s="414"/>
      <c s="414"/>
      <c s="372"/>
      <c s="414"/>
      <c s="372"/>
      <c s="414"/>
      <c s="414"/>
      <c s="414"/>
      <c s="368">
        <f>SUM(C27:D27)</f>
        <v>0</v>
      </c>
      <c s="368">
        <f>L06!M29</f>
        <v>0</v>
      </c>
    </row>
    <row customHeight="1" ht="17.25">
      <c s="128">
        <v>206</v>
      </c>
      <c s="138" t="s">
        <v>1337</v>
      </c>
      <c s="401">
        <f>C29</f>
        <v>0</v>
      </c>
      <c s="368">
        <f>SUM(E28,G28:J28,L28)</f>
        <v>0</v>
      </c>
      <c s="401">
        <f>E29</f>
        <v>0</v>
      </c>
      <c s="401">
        <f>F29</f>
        <v>0</v>
      </c>
      <c s="401">
        <f>G29</f>
        <v>0</v>
      </c>
      <c s="401">
        <f>H29</f>
        <v>0</v>
      </c>
      <c s="401">
        <f>I29</f>
        <v>0</v>
      </c>
      <c s="401">
        <f>J29</f>
        <v>0</v>
      </c>
      <c s="401">
        <f>K29</f>
        <v>0</v>
      </c>
      <c s="401">
        <f>L29</f>
        <v>0</v>
      </c>
      <c s="368">
        <f>SUM(C28:D28)</f>
        <v>0</v>
      </c>
      <c s="401">
        <f>N29</f>
        <v>0</v>
      </c>
    </row>
    <row customHeight="1" ht="17.25">
      <c s="128">
        <v>20610</v>
      </c>
      <c s="138" t="s">
        <v>2371</v>
      </c>
      <c s="401">
        <f>SUM(C30:C35)</f>
        <v>0</v>
      </c>
      <c s="368">
        <f>SUM(E29,G29:J29,L29)</f>
        <v>0</v>
      </c>
      <c s="401">
        <f>SUM(E30:E35)</f>
        <v>0</v>
      </c>
      <c s="401">
        <f>SUM(F30:F35)</f>
        <v>0</v>
      </c>
      <c s="401">
        <f>SUM(G30:G35)</f>
        <v>0</v>
      </c>
      <c s="401">
        <f>SUM(H30:H35)</f>
        <v>0</v>
      </c>
      <c s="401">
        <f>SUM(I30:I35)</f>
        <v>0</v>
      </c>
      <c s="401">
        <f>SUM(J30:J35)</f>
        <v>0</v>
      </c>
      <c s="401">
        <f>SUM(K30:K35)</f>
        <v>0</v>
      </c>
      <c s="401">
        <f>SUM(L30:L35)</f>
        <v>0</v>
      </c>
      <c s="368">
        <f>SUM(C29:D29)</f>
        <v>0</v>
      </c>
      <c s="401">
        <f>SUM(N30:N35)</f>
        <v>0</v>
      </c>
    </row>
    <row customHeight="1" ht="17.25">
      <c s="128">
        <v>2061001</v>
      </c>
      <c s="55" t="s">
        <v>2373</v>
      </c>
      <c s="414"/>
      <c s="368">
        <f>SUM(E30,G30:J30,L30)</f>
        <v>0</v>
      </c>
      <c s="414"/>
      <c s="414"/>
      <c s="372"/>
      <c s="414"/>
      <c s="372"/>
      <c s="414"/>
      <c s="414"/>
      <c s="414"/>
      <c s="368">
        <f>SUM(C30:D30)</f>
        <v>0</v>
      </c>
      <c s="368">
        <f>L06!M32</f>
        <v>0</v>
      </c>
    </row>
    <row customHeight="1" ht="17.25">
      <c s="128">
        <v>2061002</v>
      </c>
      <c s="55" t="s">
        <v>2374</v>
      </c>
      <c s="414"/>
      <c s="368">
        <f>SUM(E31,G31:J31,L31)</f>
        <v>0</v>
      </c>
      <c s="414"/>
      <c s="414"/>
      <c s="372"/>
      <c s="414"/>
      <c s="372"/>
      <c s="414"/>
      <c s="414"/>
      <c s="414"/>
      <c s="368">
        <f>SUM(C31:D31)</f>
        <v>0</v>
      </c>
      <c s="368">
        <f>L06!M33</f>
        <v>0</v>
      </c>
    </row>
    <row customHeight="1" ht="17.25">
      <c s="128">
        <v>2061003</v>
      </c>
      <c s="55" t="s">
        <v>2375</v>
      </c>
      <c s="414"/>
      <c s="368">
        <f>SUM(E32,G32:J32,L32)</f>
        <v>0</v>
      </c>
      <c s="414"/>
      <c s="414"/>
      <c s="372"/>
      <c s="414"/>
      <c s="372"/>
      <c s="414"/>
      <c s="414"/>
      <c s="414"/>
      <c s="368">
        <f>SUM(C32:D32)</f>
        <v>0</v>
      </c>
      <c s="368">
        <f>L06!M34</f>
        <v>0</v>
      </c>
    </row>
    <row customHeight="1" ht="17.25">
      <c s="128">
        <v>2061004</v>
      </c>
      <c s="55" t="s">
        <v>2376</v>
      </c>
      <c s="414"/>
      <c s="368">
        <f>SUM(E33,G33:J33,L33)</f>
        <v>0</v>
      </c>
      <c s="414"/>
      <c s="414"/>
      <c s="372"/>
      <c s="414"/>
      <c s="372"/>
      <c s="414"/>
      <c s="414"/>
      <c s="414"/>
      <c s="368">
        <f>SUM(C33:D33)</f>
        <v>0</v>
      </c>
      <c s="368">
        <f>L06!M35</f>
        <v>0</v>
      </c>
    </row>
    <row customHeight="1" ht="17.25">
      <c s="128">
        <v>2061005</v>
      </c>
      <c s="55" t="s">
        <v>2377</v>
      </c>
      <c s="414"/>
      <c s="368">
        <f>SUM(E34,G34:J34,L34)</f>
        <v>0</v>
      </c>
      <c s="414"/>
      <c s="414"/>
      <c s="372"/>
      <c s="414"/>
      <c s="372"/>
      <c s="414"/>
      <c s="414"/>
      <c s="414"/>
      <c s="368">
        <f>SUM(C34:D34)</f>
        <v>0</v>
      </c>
      <c s="368">
        <f>L06!M36</f>
        <v>0</v>
      </c>
    </row>
    <row customHeight="1" ht="17.25">
      <c s="128">
        <v>2061099</v>
      </c>
      <c s="55" t="s">
        <v>2378</v>
      </c>
      <c s="414"/>
      <c s="368">
        <f>SUM(E35,G35:J35,L35)</f>
        <v>0</v>
      </c>
      <c s="414"/>
      <c s="414"/>
      <c s="372"/>
      <c s="414"/>
      <c s="372"/>
      <c s="414"/>
      <c s="414"/>
      <c s="414"/>
      <c s="368">
        <f>SUM(C35:D35)</f>
        <v>0</v>
      </c>
      <c s="368">
        <f>L06!M37</f>
        <v>0</v>
      </c>
    </row>
    <row customHeight="1" ht="17.25">
      <c s="128">
        <v>207</v>
      </c>
      <c s="138" t="s">
        <v>1385</v>
      </c>
      <c s="401">
        <f>SUM(C37,C40,C47)</f>
        <v>0</v>
      </c>
      <c s="368">
        <f>SUM(E36,G36:J36,L36)</f>
        <v>36</v>
      </c>
      <c s="401">
        <f>SUM(E37,E40,E47)</f>
        <v>0</v>
      </c>
      <c s="401">
        <f>SUM(F37,F40,F47)</f>
        <v>0</v>
      </c>
      <c s="401">
        <f>SUM(G37,G40,G47)</f>
        <v>36</v>
      </c>
      <c s="401">
        <f>SUM(H37,H40,H47)</f>
        <v>0</v>
      </c>
      <c s="401">
        <f>SUM(I37,I40,I47)</f>
        <v>0</v>
      </c>
      <c s="401">
        <f>SUM(J37,J40,J47)</f>
        <v>0</v>
      </c>
      <c s="401">
        <f>SUM(K37,K40,K47)</f>
        <v>0</v>
      </c>
      <c s="401">
        <f>SUM(L37,L40,L47)</f>
        <v>0</v>
      </c>
      <c s="368">
        <f>SUM(C36:D36)</f>
        <v>36</v>
      </c>
      <c s="401">
        <f>SUM(N37,N40,N47)</f>
        <v>36</v>
      </c>
    </row>
    <row customHeight="1" ht="17.25">
      <c s="128">
        <v>20703</v>
      </c>
      <c s="138" t="s">
        <v>1402</v>
      </c>
      <c s="401">
        <f>SUM(C38:C39)</f>
        <v>0</v>
      </c>
      <c s="368">
        <f>SUM(E37,G37:J37,L37)</f>
        <v>0</v>
      </c>
      <c s="401">
        <f>SUM(E38:E39)</f>
        <v>0</v>
      </c>
      <c s="401">
        <f>SUM(F38:F39)</f>
        <v>0</v>
      </c>
      <c s="401">
        <f>SUM(G38:G39)</f>
        <v>0</v>
      </c>
      <c s="401">
        <f>SUM(H38:H39)</f>
        <v>0</v>
      </c>
      <c s="401">
        <f>SUM(I38:I39)</f>
        <v>0</v>
      </c>
      <c s="401">
        <f>SUM(J38:J39)</f>
        <v>0</v>
      </c>
      <c s="401">
        <f>SUM(K38:K39)</f>
        <v>0</v>
      </c>
      <c s="401">
        <f>SUM(L38:L39)</f>
        <v>0</v>
      </c>
      <c s="368">
        <f>SUM(C37:D37)</f>
        <v>0</v>
      </c>
      <c s="401">
        <f>SUM(N38:N39)</f>
        <v>0</v>
      </c>
    </row>
    <row customHeight="1" ht="17.25">
      <c s="128">
        <v>2070370</v>
      </c>
      <c s="55" t="s">
        <v>2381</v>
      </c>
      <c s="414"/>
      <c s="368">
        <f>SUM(E38,G38:J38,L38)</f>
        <v>0</v>
      </c>
      <c s="414"/>
      <c s="414"/>
      <c s="372"/>
      <c s="414"/>
      <c s="372"/>
      <c s="414"/>
      <c s="414"/>
      <c s="414"/>
      <c s="368">
        <f>SUM(C38:D38)</f>
        <v>0</v>
      </c>
      <c s="368">
        <f>L06!M40</f>
        <v>0</v>
      </c>
    </row>
    <row customHeight="1" ht="17.25">
      <c s="128">
        <v>2070371</v>
      </c>
      <c s="55" t="s">
        <v>2383</v>
      </c>
      <c s="414"/>
      <c s="368">
        <f>SUM(E39,G39:J39,L39)</f>
        <v>0</v>
      </c>
      <c s="414"/>
      <c s="414"/>
      <c s="372"/>
      <c s="414"/>
      <c s="372"/>
      <c s="414"/>
      <c s="414"/>
      <c s="414"/>
      <c s="368">
        <f>SUM(C39:D39)</f>
        <v>0</v>
      </c>
      <c s="368">
        <f>L06!M41</f>
        <v>0</v>
      </c>
    </row>
    <row customHeight="1" ht="17.25">
      <c s="128">
        <v>20706</v>
      </c>
      <c s="138" t="s">
        <v>2385</v>
      </c>
      <c s="401">
        <f>SUM(C41:C46)</f>
        <v>0</v>
      </c>
      <c s="368">
        <f>SUM(E40,G40:J40,L40)</f>
        <v>36</v>
      </c>
      <c s="401">
        <f>SUM(E41:E46)</f>
        <v>0</v>
      </c>
      <c s="401">
        <f>SUM(F41:F46)</f>
        <v>0</v>
      </c>
      <c s="401">
        <f>SUM(G41:G46)</f>
        <v>36</v>
      </c>
      <c s="401">
        <f>SUM(H41:H46)</f>
        <v>0</v>
      </c>
      <c s="401">
        <f>SUM(I41:I46)</f>
        <v>0</v>
      </c>
      <c s="401">
        <f>SUM(J41:J46)</f>
        <v>0</v>
      </c>
      <c s="401">
        <f>SUM(K41:K46)</f>
        <v>0</v>
      </c>
      <c s="401">
        <f>SUM(L41:L46)</f>
        <v>0</v>
      </c>
      <c s="368">
        <f>SUM(C40:D40)</f>
        <v>36</v>
      </c>
      <c s="401">
        <f>SUM(N41:N46)</f>
        <v>36</v>
      </c>
    </row>
    <row customHeight="1" ht="17.25">
      <c s="128">
        <v>2070601</v>
      </c>
      <c s="55" t="s">
        <v>2388</v>
      </c>
      <c s="414"/>
      <c s="368">
        <f>SUM(E41,G41:J41,L41)</f>
        <v>20</v>
      </c>
      <c s="414"/>
      <c s="414"/>
      <c s="372">
        <v>20</v>
      </c>
      <c s="414"/>
      <c s="372"/>
      <c s="414"/>
      <c s="414"/>
      <c s="414"/>
      <c s="368">
        <f>SUM(C41:D41)</f>
        <v>20</v>
      </c>
      <c s="368">
        <f>L06!M43</f>
        <v>20</v>
      </c>
    </row>
    <row customHeight="1" ht="17.25">
      <c s="128">
        <v>2070602</v>
      </c>
      <c s="55" t="s">
        <v>2391</v>
      </c>
      <c s="414"/>
      <c s="368">
        <f>SUM(E42,G42:J42,L42)</f>
        <v>0</v>
      </c>
      <c s="414"/>
      <c s="414"/>
      <c s="372"/>
      <c s="414"/>
      <c s="372"/>
      <c s="414"/>
      <c s="414"/>
      <c s="414"/>
      <c s="368">
        <f>SUM(C42:D42)</f>
        <v>0</v>
      </c>
      <c s="368">
        <f>L06!M44</f>
        <v>0</v>
      </c>
    </row>
    <row customHeight="1" ht="17.25">
      <c s="128">
        <v>2070603</v>
      </c>
      <c s="55" t="s">
        <v>2393</v>
      </c>
      <c s="414"/>
      <c s="368">
        <f>SUM(E43,G43:J43,L43)</f>
        <v>0</v>
      </c>
      <c s="414"/>
      <c s="414"/>
      <c s="372"/>
      <c s="414"/>
      <c s="372"/>
      <c s="414"/>
      <c s="414"/>
      <c s="414"/>
      <c s="368">
        <f>SUM(C43:D43)</f>
        <v>0</v>
      </c>
      <c s="368">
        <f>L06!M45</f>
        <v>0</v>
      </c>
    </row>
    <row customHeight="1" ht="17.25">
      <c s="128">
        <v>2070604</v>
      </c>
      <c s="55" t="s">
        <v>2394</v>
      </c>
      <c s="414"/>
      <c s="368">
        <f>SUM(E44,G44:J44,L44)</f>
        <v>0</v>
      </c>
      <c s="414"/>
      <c s="414"/>
      <c s="372"/>
      <c s="414"/>
      <c s="372"/>
      <c s="414"/>
      <c s="414"/>
      <c s="414"/>
      <c s="368">
        <f>SUM(C44:D44)</f>
        <v>0</v>
      </c>
      <c s="368">
        <f>L06!M46</f>
        <v>0</v>
      </c>
    </row>
    <row customHeight="1" ht="17.25">
      <c s="128">
        <v>2070605</v>
      </c>
      <c s="55" t="s">
        <v>2395</v>
      </c>
      <c s="414"/>
      <c s="368">
        <f>SUM(E45,G45:J45,L45)</f>
        <v>0</v>
      </c>
      <c s="414"/>
      <c s="414"/>
      <c s="372"/>
      <c s="414"/>
      <c s="372"/>
      <c s="414"/>
      <c s="414"/>
      <c s="414"/>
      <c s="368">
        <f>SUM(C45:D45)</f>
        <v>0</v>
      </c>
      <c s="368">
        <f>L06!M47</f>
        <v>0</v>
      </c>
    </row>
    <row customHeight="1" ht="17.25">
      <c s="128">
        <v>2070699</v>
      </c>
      <c s="55" t="s">
        <v>2396</v>
      </c>
      <c s="414"/>
      <c s="368">
        <f>SUM(E46,G46:J46,L46)</f>
        <v>16</v>
      </c>
      <c s="414"/>
      <c s="414"/>
      <c s="372">
        <v>16</v>
      </c>
      <c s="414"/>
      <c s="372"/>
      <c s="414"/>
      <c s="414"/>
      <c s="414"/>
      <c s="368">
        <f>SUM(C46:D46)</f>
        <v>16</v>
      </c>
      <c s="368">
        <f>L06!M48</f>
        <v>16</v>
      </c>
    </row>
    <row customHeight="1" ht="17.25">
      <c s="128">
        <v>20707</v>
      </c>
      <c s="138" t="s">
        <v>2398</v>
      </c>
      <c s="401">
        <f>SUM(C48:C51)</f>
        <v>0</v>
      </c>
      <c s="368">
        <f>SUM(E47,G47:J47,L47)</f>
        <v>0</v>
      </c>
      <c s="401">
        <f>SUM(E48:E51)</f>
        <v>0</v>
      </c>
      <c s="401">
        <f>SUM(F48:F51)</f>
        <v>0</v>
      </c>
      <c s="401">
        <f>SUM(G48:G51)</f>
        <v>0</v>
      </c>
      <c s="401">
        <f>SUM(H48:H51)</f>
        <v>0</v>
      </c>
      <c s="401">
        <f>SUM(I48:I51)</f>
        <v>0</v>
      </c>
      <c s="401">
        <f>SUM(J48:J51)</f>
        <v>0</v>
      </c>
      <c s="401">
        <f>SUM(K48:K51)</f>
        <v>0</v>
      </c>
      <c s="401">
        <f>SUM(L48:L51)</f>
        <v>0</v>
      </c>
      <c s="368">
        <f>SUM(C47:D47)</f>
        <v>0</v>
      </c>
      <c s="401">
        <f>SUM(N48:N51)</f>
        <v>0</v>
      </c>
    </row>
    <row customHeight="1" ht="17.25">
      <c s="128">
        <v>2070701</v>
      </c>
      <c s="55" t="s">
        <v>2400</v>
      </c>
      <c s="414"/>
      <c s="368">
        <f>SUM(E48,G48:J48,L48)</f>
        <v>0</v>
      </c>
      <c s="414"/>
      <c s="414"/>
      <c s="372"/>
      <c s="414"/>
      <c s="372"/>
      <c s="414"/>
      <c s="414"/>
      <c s="414"/>
      <c s="368">
        <f>SUM(C48:D48)</f>
        <v>0</v>
      </c>
      <c s="368">
        <f>L06!M50</f>
        <v>0</v>
      </c>
    </row>
    <row customHeight="1" ht="17.25">
      <c s="128">
        <v>2070702</v>
      </c>
      <c s="55" t="s">
        <v>2401</v>
      </c>
      <c s="414"/>
      <c s="368">
        <f>SUM(E49,G49:J49,L49)</f>
        <v>0</v>
      </c>
      <c s="414"/>
      <c s="414"/>
      <c s="372"/>
      <c s="414"/>
      <c s="372"/>
      <c s="414"/>
      <c s="414"/>
      <c s="414"/>
      <c s="368">
        <f>SUM(C49:D49)</f>
        <v>0</v>
      </c>
      <c s="368">
        <f>L06!M51</f>
        <v>0</v>
      </c>
    </row>
    <row customHeight="1" ht="17.25">
      <c s="128">
        <v>2070703</v>
      </c>
      <c s="55" t="s">
        <v>2402</v>
      </c>
      <c s="414"/>
      <c s="368">
        <f>SUM(E50,G50:J50,L50)</f>
        <v>0</v>
      </c>
      <c s="414"/>
      <c s="414"/>
      <c s="372"/>
      <c s="414"/>
      <c s="372"/>
      <c s="414"/>
      <c s="414"/>
      <c s="414"/>
      <c s="368">
        <f>SUM(C50:D50)</f>
        <v>0</v>
      </c>
      <c s="368">
        <f>L06!M52</f>
        <v>0</v>
      </c>
    </row>
    <row customHeight="1" ht="17.25">
      <c s="128">
        <v>2070799</v>
      </c>
      <c s="55" t="s">
        <v>2403</v>
      </c>
      <c s="414"/>
      <c s="368">
        <f>SUM(E51,G51:J51,L51)</f>
        <v>0</v>
      </c>
      <c s="414"/>
      <c s="414"/>
      <c s="372"/>
      <c s="414"/>
      <c s="372"/>
      <c s="414"/>
      <c s="414"/>
      <c s="414"/>
      <c s="368">
        <f>SUM(C51:D51)</f>
        <v>0</v>
      </c>
      <c s="368">
        <f>L06!M53</f>
        <v>0</v>
      </c>
    </row>
    <row customHeight="1" ht="17.25">
      <c s="128">
        <v>208</v>
      </c>
      <c s="138" t="s">
        <v>1425</v>
      </c>
      <c s="401">
        <f>SUM(C53,C57,C61)</f>
        <v>0</v>
      </c>
      <c s="368">
        <f>SUM(E52,G52:J52,L52)</f>
        <v>1154</v>
      </c>
      <c s="401">
        <f>SUM(E53,E57,E61)</f>
        <v>1145</v>
      </c>
      <c s="401">
        <f>SUM(F53,F57,F61)</f>
        <v>0</v>
      </c>
      <c s="401">
        <f>SUM(G53,G57,G61)</f>
        <v>0</v>
      </c>
      <c s="401">
        <f>SUM(H53,H57,H61)</f>
        <v>9</v>
      </c>
      <c s="401">
        <f>SUM(I53,I57,I61)</f>
        <v>0</v>
      </c>
      <c s="401">
        <f>SUM(J53,J57,J61)</f>
        <v>0</v>
      </c>
      <c s="401">
        <f>SUM(K53,K57,K61)</f>
        <v>0</v>
      </c>
      <c s="401">
        <f>SUM(L53,L57,L61)</f>
        <v>0</v>
      </c>
      <c s="368">
        <f>SUM(C52:D52)</f>
        <v>1154</v>
      </c>
      <c s="401">
        <f>SUM(N53,N57,N61)</f>
        <v>1149</v>
      </c>
    </row>
    <row customHeight="1" ht="17.25">
      <c s="128">
        <v>20822</v>
      </c>
      <c s="138" t="s">
        <v>2405</v>
      </c>
      <c s="401">
        <f>SUM(C54:C56)</f>
        <v>0</v>
      </c>
      <c s="368">
        <f>SUM(E53,G53:J53,L53)</f>
        <v>1052</v>
      </c>
      <c s="401">
        <f>SUM(E54:E56)</f>
        <v>1052</v>
      </c>
      <c s="401">
        <f>SUM(F54:F56)</f>
        <v>0</v>
      </c>
      <c s="401">
        <f>SUM(G54:G56)</f>
        <v>0</v>
      </c>
      <c s="401">
        <f>SUM(H54:H56)</f>
        <v>0</v>
      </c>
      <c s="401">
        <f>SUM(I54:I56)</f>
        <v>0</v>
      </c>
      <c s="401">
        <f>SUM(J54:J56)</f>
        <v>0</v>
      </c>
      <c s="401">
        <f>SUM(K54:K56)</f>
        <v>0</v>
      </c>
      <c s="401">
        <f>SUM(L54:L56)</f>
        <v>0</v>
      </c>
      <c s="368">
        <f>SUM(C53:D53)</f>
        <v>1052</v>
      </c>
      <c s="401">
        <f>SUM(N54:N56)</f>
        <v>1052</v>
      </c>
    </row>
    <row customHeight="1" ht="17.25">
      <c s="128">
        <v>2082201</v>
      </c>
      <c s="55" t="s">
        <v>2407</v>
      </c>
      <c s="414"/>
      <c s="368">
        <f>SUM(E54,G54:J54,L54)</f>
        <v>756</v>
      </c>
      <c s="414">
        <v>756</v>
      </c>
      <c s="414"/>
      <c s="372"/>
      <c s="414"/>
      <c s="372"/>
      <c s="414"/>
      <c s="414"/>
      <c s="414"/>
      <c s="368">
        <f>SUM(C54:D54)</f>
        <v>756</v>
      </c>
      <c s="368">
        <f>L06!M56</f>
        <v>756</v>
      </c>
    </row>
    <row customHeight="1" ht="17.25">
      <c s="128">
        <v>2082202</v>
      </c>
      <c s="55" t="s">
        <v>2408</v>
      </c>
      <c s="414"/>
      <c s="368">
        <f>SUM(E55,G55:J55,L55)</f>
        <v>296</v>
      </c>
      <c s="414">
        <v>296</v>
      </c>
      <c s="414"/>
      <c s="372"/>
      <c s="414"/>
      <c s="372"/>
      <c s="414"/>
      <c s="414"/>
      <c s="414"/>
      <c s="368">
        <f>SUM(C55:D55)</f>
        <v>296</v>
      </c>
      <c s="368">
        <f>L06!M57</f>
        <v>296</v>
      </c>
    </row>
    <row customHeight="1" ht="17.25">
      <c s="128">
        <v>2082299</v>
      </c>
      <c s="55" t="s">
        <v>2409</v>
      </c>
      <c s="414"/>
      <c s="368">
        <f>SUM(E56,G56:J56,L56)</f>
        <v>0</v>
      </c>
      <c s="414"/>
      <c s="414"/>
      <c s="372"/>
      <c s="414"/>
      <c s="372"/>
      <c s="414"/>
      <c s="414"/>
      <c s="414"/>
      <c s="368">
        <f>SUM(C56:D56)</f>
        <v>0</v>
      </c>
      <c s="368">
        <f>L06!M58</f>
        <v>0</v>
      </c>
    </row>
    <row customHeight="1" ht="17.25">
      <c s="128">
        <v>20823</v>
      </c>
      <c s="138" t="s">
        <v>2411</v>
      </c>
      <c s="401">
        <f>SUM(C58:C60)</f>
        <v>0</v>
      </c>
      <c s="368">
        <f>SUM(E57,G57:J57,L57)</f>
        <v>86</v>
      </c>
      <c s="401">
        <f>SUM(E58:E60)</f>
        <v>86</v>
      </c>
      <c s="401">
        <f>SUM(F58:F60)</f>
        <v>0</v>
      </c>
      <c s="401">
        <f>SUM(G58:G60)</f>
        <v>0</v>
      </c>
      <c s="401">
        <f>SUM(H58:H60)</f>
        <v>0</v>
      </c>
      <c s="401">
        <f>SUM(I58:I60)</f>
        <v>0</v>
      </c>
      <c s="401">
        <f>SUM(J58:J60)</f>
        <v>0</v>
      </c>
      <c s="401">
        <f>SUM(K58:K60)</f>
        <v>0</v>
      </c>
      <c s="401">
        <f>SUM(L58:L60)</f>
        <v>0</v>
      </c>
      <c s="368">
        <f>SUM(C57:D57)</f>
        <v>86</v>
      </c>
      <c s="401">
        <f>SUM(N58:N60)</f>
        <v>86</v>
      </c>
    </row>
    <row customHeight="1" ht="17.25">
      <c s="128">
        <v>2082301</v>
      </c>
      <c s="55" t="s">
        <v>2407</v>
      </c>
      <c s="414"/>
      <c s="368">
        <f>SUM(E58,G58:J58,L58)</f>
        <v>28</v>
      </c>
      <c s="414">
        <v>28</v>
      </c>
      <c s="414"/>
      <c s="372"/>
      <c s="414"/>
      <c s="372"/>
      <c s="414"/>
      <c s="414"/>
      <c s="414"/>
      <c s="368">
        <f>SUM(C58:D58)</f>
        <v>28</v>
      </c>
      <c s="368">
        <f>L06!M60</f>
        <v>28</v>
      </c>
    </row>
    <row customHeight="1" ht="17.25">
      <c s="128">
        <v>2082302</v>
      </c>
      <c s="55" t="s">
        <v>2408</v>
      </c>
      <c s="414"/>
      <c s="368">
        <f>SUM(E59,G59:J59,L59)</f>
        <v>58</v>
      </c>
      <c s="414">
        <v>58</v>
      </c>
      <c s="414"/>
      <c s="372"/>
      <c s="414"/>
      <c s="372"/>
      <c s="414"/>
      <c s="414"/>
      <c s="414"/>
      <c s="368">
        <f>SUM(C59:D59)</f>
        <v>58</v>
      </c>
      <c s="368">
        <f>L06!M61</f>
        <v>58</v>
      </c>
    </row>
    <row customHeight="1" ht="17.25">
      <c s="128">
        <v>2082399</v>
      </c>
      <c s="55" t="s">
        <v>2413</v>
      </c>
      <c s="414"/>
      <c s="368">
        <f>SUM(E60,G60:J60,L60)</f>
        <v>0</v>
      </c>
      <c s="414"/>
      <c s="414"/>
      <c s="372"/>
      <c s="414"/>
      <c s="372"/>
      <c s="414"/>
      <c s="414"/>
      <c s="414"/>
      <c s="368">
        <f>SUM(C60:D60)</f>
        <v>0</v>
      </c>
      <c s="368">
        <f>L06!M62</f>
        <v>0</v>
      </c>
    </row>
    <row customHeight="1" ht="17.25">
      <c s="128">
        <v>20860</v>
      </c>
      <c s="138" t="s">
        <v>2415</v>
      </c>
      <c s="401">
        <f>SUM(C62:C66)</f>
        <v>0</v>
      </c>
      <c s="368">
        <f>SUM(E61,G61:J61,L61)</f>
        <v>16</v>
      </c>
      <c s="401">
        <f>SUM(E62:E66)</f>
        <v>7</v>
      </c>
      <c s="401">
        <f>SUM(F62:F66)</f>
        <v>0</v>
      </c>
      <c s="401">
        <f>SUM(G62:G66)</f>
        <v>0</v>
      </c>
      <c s="401">
        <f>SUM(H62:H66)</f>
        <v>9</v>
      </c>
      <c s="401">
        <f>SUM(I62:I66)</f>
        <v>0</v>
      </c>
      <c s="401">
        <f>SUM(J62:J66)</f>
        <v>0</v>
      </c>
      <c s="401">
        <f>SUM(K62:K66)</f>
        <v>0</v>
      </c>
      <c s="401">
        <f>SUM(L62:L66)</f>
        <v>0</v>
      </c>
      <c s="368">
        <f>SUM(C61:D61)</f>
        <v>16</v>
      </c>
      <c s="401">
        <f>SUM(N62:N66)</f>
        <v>11</v>
      </c>
    </row>
    <row customHeight="1" ht="17.25">
      <c s="128">
        <v>2086001</v>
      </c>
      <c s="55" t="s">
        <v>2417</v>
      </c>
      <c s="414"/>
      <c s="368">
        <f>SUM(E62,G62:J62,L62)</f>
        <v>7</v>
      </c>
      <c s="414">
        <v>7</v>
      </c>
      <c s="414"/>
      <c s="372"/>
      <c s="414"/>
      <c s="372"/>
      <c s="414"/>
      <c s="414"/>
      <c s="414"/>
      <c s="368">
        <f>SUM(C62:D62)</f>
        <v>7</v>
      </c>
      <c s="368">
        <f>L06!M64</f>
        <v>2</v>
      </c>
    </row>
    <row customHeight="1" ht="17.25">
      <c s="128">
        <v>2086002</v>
      </c>
      <c s="55" t="s">
        <v>2418</v>
      </c>
      <c s="414"/>
      <c s="368">
        <f>SUM(E63,G63:J63,L63)</f>
        <v>0</v>
      </c>
      <c s="414"/>
      <c s="414"/>
      <c s="372"/>
      <c s="414"/>
      <c s="372"/>
      <c s="414"/>
      <c s="414"/>
      <c s="414"/>
      <c s="368">
        <f>SUM(C63:D63)</f>
        <v>0</v>
      </c>
      <c s="368">
        <f>L06!M65</f>
        <v>0</v>
      </c>
    </row>
    <row customHeight="1" ht="17.25">
      <c s="128">
        <v>2086003</v>
      </c>
      <c s="55" t="s">
        <v>2419</v>
      </c>
      <c s="414"/>
      <c s="368">
        <f>SUM(E64,G64:J64,L64)</f>
        <v>0</v>
      </c>
      <c s="414"/>
      <c s="414"/>
      <c s="372"/>
      <c s="414"/>
      <c s="372"/>
      <c s="414"/>
      <c s="414"/>
      <c s="414"/>
      <c s="368">
        <f>SUM(C64:D64)</f>
        <v>0</v>
      </c>
      <c s="368">
        <f>L06!M66</f>
        <v>0</v>
      </c>
    </row>
    <row customHeight="1" ht="17.25">
      <c s="128">
        <v>2086004</v>
      </c>
      <c s="55" t="s">
        <v>2420</v>
      </c>
      <c s="414"/>
      <c s="368">
        <f>SUM(E65,G65:J65,L65)</f>
        <v>0</v>
      </c>
      <c s="414"/>
      <c s="414"/>
      <c s="372"/>
      <c s="414"/>
      <c s="372"/>
      <c s="414"/>
      <c s="414"/>
      <c s="414"/>
      <c s="368">
        <f>SUM(C65:D65)</f>
        <v>0</v>
      </c>
      <c s="368">
        <f>L06!M67</f>
        <v>0</v>
      </c>
    </row>
    <row customHeight="1" ht="17.25">
      <c s="128">
        <v>2086099</v>
      </c>
      <c s="55" t="s">
        <v>2421</v>
      </c>
      <c s="414"/>
      <c s="368">
        <f>SUM(E66,G66:J66,L66)</f>
        <v>9</v>
      </c>
      <c s="414"/>
      <c s="414"/>
      <c s="372"/>
      <c s="414">
        <v>9</v>
      </c>
      <c s="372"/>
      <c s="414"/>
      <c s="414"/>
      <c s="414"/>
      <c s="368">
        <f>SUM(C66:D66)</f>
        <v>9</v>
      </c>
      <c s="368">
        <f>L06!M68</f>
        <v>9</v>
      </c>
    </row>
    <row customHeight="1" ht="17.25">
      <c s="128">
        <v>212</v>
      </c>
      <c s="138" t="s">
        <v>1657</v>
      </c>
      <c s="401">
        <f>SUM(C68,C75,C89,C95,C99:C100,C105)</f>
        <v>0</v>
      </c>
      <c s="368">
        <f>SUM(E67,G67:J67,L67)</f>
        <v>3707</v>
      </c>
      <c s="401">
        <f>SUM(E68,E75,E89,E95,E99:E100,E105)</f>
        <v>2019</v>
      </c>
      <c s="401">
        <f>SUM(F68,F75,F89,F95,F99:F100,F105)</f>
        <v>0</v>
      </c>
      <c s="401">
        <f>SUM(G68,G75,G89,G95,G99:G100,G105)</f>
        <v>0</v>
      </c>
      <c s="401">
        <f>SUM(H68,H75,H89,H95,H99:H100,H105)</f>
        <v>1770</v>
      </c>
      <c s="401">
        <f>SUM(I68,I75,I89,I95,I99:I100,I105)</f>
        <v>0</v>
      </c>
      <c s="401">
        <f>SUM(J68,J75,J89,J95,J99:J100,J105)</f>
        <v>0</v>
      </c>
      <c s="401">
        <f>SUM(K68,K75,K89,K95,K99:K100,K105)</f>
        <v>0</v>
      </c>
      <c s="401">
        <f>SUM(L68,L75,L89,L95,L99:L100,L105)</f>
        <v>-82</v>
      </c>
      <c s="368">
        <f>SUM(C67:D67)</f>
        <v>3707</v>
      </c>
      <c s="401">
        <f>SUM(N68,N75,N89,N95,N99:N100,N105)</f>
        <v>3694</v>
      </c>
    </row>
    <row customHeight="1" ht="17.25">
      <c s="128">
        <v>21207</v>
      </c>
      <c s="138" t="s">
        <v>2423</v>
      </c>
      <c s="401">
        <f>SUM(C69:C74)</f>
        <v>0</v>
      </c>
      <c s="368">
        <f>SUM(E68,G68:J68,L68)</f>
        <v>0</v>
      </c>
      <c s="401">
        <f>SUM(E69:E74)</f>
        <v>0</v>
      </c>
      <c s="401">
        <f>SUM(F69:F74)</f>
        <v>0</v>
      </c>
      <c s="401">
        <f>SUM(G69:G74)</f>
        <v>0</v>
      </c>
      <c s="401">
        <f>SUM(H69:H74)</f>
        <v>0</v>
      </c>
      <c s="401">
        <f>SUM(I69:I74)</f>
        <v>0</v>
      </c>
      <c s="401">
        <f>SUM(J69:J74)</f>
        <v>0</v>
      </c>
      <c s="401">
        <f>SUM(K69:K74)</f>
        <v>0</v>
      </c>
      <c s="401">
        <f>SUM(L69:L74)</f>
        <v>0</v>
      </c>
      <c s="368">
        <f>SUM(C68:D68)</f>
        <v>0</v>
      </c>
      <c s="401">
        <f>SUM(N69:N74)</f>
        <v>0</v>
      </c>
    </row>
    <row customHeight="1" ht="17.25">
      <c s="128">
        <v>2120701</v>
      </c>
      <c s="55" t="s">
        <v>2426</v>
      </c>
      <c s="414"/>
      <c s="368">
        <f>SUM(E69,G69:J69,L69)</f>
        <v>0</v>
      </c>
      <c s="414"/>
      <c s="414"/>
      <c s="372"/>
      <c s="414"/>
      <c s="372"/>
      <c s="414"/>
      <c s="414"/>
      <c s="414"/>
      <c s="368">
        <f>SUM(C69:D69)</f>
        <v>0</v>
      </c>
      <c s="368">
        <f>L06!M71</f>
        <v>0</v>
      </c>
    </row>
    <row customHeight="1" ht="17.25">
      <c s="128">
        <v>2120702</v>
      </c>
      <c s="55" t="s">
        <v>2428</v>
      </c>
      <c s="414"/>
      <c s="368">
        <f>SUM(E70,G70:J70,L70)</f>
        <v>0</v>
      </c>
      <c s="414"/>
      <c s="414"/>
      <c s="372"/>
      <c s="414"/>
      <c s="372"/>
      <c s="414"/>
      <c s="414"/>
      <c s="414"/>
      <c s="368">
        <f>SUM(C70:D70)</f>
        <v>0</v>
      </c>
      <c s="368">
        <f>L06!M72</f>
        <v>0</v>
      </c>
    </row>
    <row customHeight="1" ht="17.25">
      <c s="128">
        <v>2120703</v>
      </c>
      <c s="55" t="s">
        <v>2430</v>
      </c>
      <c s="414"/>
      <c s="368">
        <f>SUM(E71,G71:J71,L71)</f>
        <v>0</v>
      </c>
      <c s="414"/>
      <c s="414"/>
      <c s="372"/>
      <c s="414"/>
      <c s="372"/>
      <c s="414"/>
      <c s="414"/>
      <c s="414"/>
      <c s="368">
        <f>SUM(C71:D71)</f>
        <v>0</v>
      </c>
      <c s="368">
        <f>L06!M73</f>
        <v>0</v>
      </c>
    </row>
    <row customHeight="1" ht="17.25">
      <c s="128">
        <v>2120704</v>
      </c>
      <c s="55" t="s">
        <v>2433</v>
      </c>
      <c s="414"/>
      <c s="368">
        <f>SUM(E72,G72:J72,L72)</f>
        <v>0</v>
      </c>
      <c s="414"/>
      <c s="414"/>
      <c s="372"/>
      <c s="414"/>
      <c s="372"/>
      <c s="414"/>
      <c s="414"/>
      <c s="414"/>
      <c s="368">
        <f>SUM(C72:D72)</f>
        <v>0</v>
      </c>
      <c s="368">
        <f>L06!M74</f>
        <v>0</v>
      </c>
    </row>
    <row customHeight="1" ht="17.25">
      <c s="128">
        <v>2120705</v>
      </c>
      <c s="55" t="s">
        <v>2436</v>
      </c>
      <c s="414"/>
      <c s="368">
        <f>SUM(E73,G73:J73,L73)</f>
        <v>0</v>
      </c>
      <c s="414"/>
      <c s="414"/>
      <c s="372"/>
      <c s="414"/>
      <c s="372"/>
      <c s="414"/>
      <c s="414"/>
      <c s="414"/>
      <c s="368">
        <f>SUM(C73:D73)</f>
        <v>0</v>
      </c>
      <c s="368">
        <f>L06!M75</f>
        <v>0</v>
      </c>
    </row>
    <row customHeight="1" ht="17.25">
      <c s="128">
        <v>2120799</v>
      </c>
      <c s="55" t="s">
        <v>2438</v>
      </c>
      <c s="414"/>
      <c s="368">
        <f>SUM(E74,G74:J74,L74)</f>
        <v>0</v>
      </c>
      <c s="414"/>
      <c s="414"/>
      <c s="372"/>
      <c s="414"/>
      <c s="372"/>
      <c s="414"/>
      <c s="414"/>
      <c s="414"/>
      <c s="368">
        <f>SUM(C74:D74)</f>
        <v>0</v>
      </c>
      <c s="368">
        <f>L06!M76</f>
        <v>0</v>
      </c>
    </row>
    <row customHeight="1" ht="17.25">
      <c s="128">
        <v>21208</v>
      </c>
      <c s="138" t="s">
        <v>2440</v>
      </c>
      <c s="401">
        <f>SUM(C76:C88)</f>
        <v>0</v>
      </c>
      <c s="368">
        <f>SUM(E75,G75:J75,L75)</f>
        <v>1049</v>
      </c>
      <c s="401">
        <f>SUM(E76:E88)</f>
        <v>0</v>
      </c>
      <c s="401">
        <f>SUM(F76:F88)</f>
        <v>0</v>
      </c>
      <c s="401">
        <f>SUM(G76:G88)</f>
        <v>0</v>
      </c>
      <c s="401">
        <f>SUM(H76:H88)</f>
        <v>1095</v>
      </c>
      <c s="401">
        <f>SUM(I76:I88)</f>
        <v>0</v>
      </c>
      <c s="401">
        <f>SUM(J76:J88)</f>
        <v>0</v>
      </c>
      <c s="401">
        <f>SUM(K76:K88)</f>
        <v>0</v>
      </c>
      <c s="401">
        <f>SUM(L76:L88)</f>
        <v>-46</v>
      </c>
      <c s="368">
        <f>SUM(C75:D75)</f>
        <v>1049</v>
      </c>
      <c s="401">
        <f>SUM(N76:N88)</f>
        <v>1049</v>
      </c>
    </row>
    <row customHeight="1" ht="17.25">
      <c s="128">
        <v>2120801</v>
      </c>
      <c s="55" t="s">
        <v>2443</v>
      </c>
      <c s="414"/>
      <c s="368">
        <f>SUM(E76,G76:J76,L76)</f>
        <v>0</v>
      </c>
      <c s="414"/>
      <c s="414"/>
      <c s="372"/>
      <c s="414"/>
      <c s="372"/>
      <c s="414"/>
      <c s="414"/>
      <c s="414"/>
      <c s="368">
        <f>SUM(C76:D76)</f>
        <v>0</v>
      </c>
      <c s="368">
        <f>L06!M78</f>
        <v>0</v>
      </c>
    </row>
    <row customHeight="1" ht="17.25">
      <c s="128">
        <v>2120802</v>
      </c>
      <c s="55" t="s">
        <v>2446</v>
      </c>
      <c s="414"/>
      <c s="368">
        <f>SUM(E77,G77:J77,L77)</f>
        <v>0</v>
      </c>
      <c s="414"/>
      <c s="414"/>
      <c s="372"/>
      <c s="414"/>
      <c s="372"/>
      <c s="414"/>
      <c s="414"/>
      <c s="414"/>
      <c s="368">
        <f>SUM(C77:D77)</f>
        <v>0</v>
      </c>
      <c s="368">
        <f>L06!M79</f>
        <v>0</v>
      </c>
    </row>
    <row customHeight="1" ht="17.25">
      <c s="128">
        <v>2120803</v>
      </c>
      <c s="55" t="s">
        <v>2448</v>
      </c>
      <c s="414"/>
      <c s="368">
        <f>SUM(E78,G78:J78,L78)</f>
        <v>0</v>
      </c>
      <c s="414"/>
      <c s="414"/>
      <c s="372"/>
      <c s="414"/>
      <c s="372"/>
      <c s="414"/>
      <c s="414"/>
      <c s="414"/>
      <c s="368">
        <f>SUM(C78:D78)</f>
        <v>0</v>
      </c>
      <c s="368">
        <f>L06!M80</f>
        <v>0</v>
      </c>
    </row>
    <row customHeight="1" ht="17.25">
      <c s="128">
        <v>2120804</v>
      </c>
      <c s="55" t="s">
        <v>2451</v>
      </c>
      <c s="414"/>
      <c s="368">
        <f>SUM(E79,G79:J79,L79)</f>
        <v>0</v>
      </c>
      <c s="414"/>
      <c s="414"/>
      <c s="372"/>
      <c s="414"/>
      <c s="372"/>
      <c s="414"/>
      <c s="414"/>
      <c s="414"/>
      <c s="368">
        <f>SUM(C79:D79)</f>
        <v>0</v>
      </c>
      <c s="368">
        <f>L06!M81</f>
        <v>0</v>
      </c>
    </row>
    <row customHeight="1" ht="17.25">
      <c s="128">
        <v>2120805</v>
      </c>
      <c s="55" t="s">
        <v>2454</v>
      </c>
      <c s="414"/>
      <c s="368">
        <f>SUM(E80,G80:J80,L80)</f>
        <v>0</v>
      </c>
      <c s="414"/>
      <c s="414"/>
      <c s="372"/>
      <c s="414"/>
      <c s="372"/>
      <c s="414"/>
      <c s="414"/>
      <c s="414"/>
      <c s="368">
        <f>SUM(C80:D80)</f>
        <v>0</v>
      </c>
      <c s="368">
        <f>L06!M82</f>
        <v>0</v>
      </c>
    </row>
    <row customHeight="1" ht="17.25">
      <c s="128">
        <v>2120806</v>
      </c>
      <c s="55" t="s">
        <v>2457</v>
      </c>
      <c s="414"/>
      <c s="368">
        <f>SUM(E81,G81:J81,L81)</f>
        <v>0</v>
      </c>
      <c s="414"/>
      <c s="414"/>
      <c s="372"/>
      <c s="414"/>
      <c s="372"/>
      <c s="414"/>
      <c s="414"/>
      <c s="414"/>
      <c s="368">
        <f>SUM(C81:D81)</f>
        <v>0</v>
      </c>
      <c s="368">
        <f>L06!M83</f>
        <v>0</v>
      </c>
    </row>
    <row customHeight="1" ht="17.25">
      <c s="128">
        <v>2120807</v>
      </c>
      <c s="55" t="s">
        <v>2428</v>
      </c>
      <c s="414"/>
      <c s="368">
        <f>SUM(E82,G82:J82,L82)</f>
        <v>0</v>
      </c>
      <c s="414"/>
      <c s="414"/>
      <c s="372"/>
      <c s="414"/>
      <c s="372"/>
      <c s="414"/>
      <c s="414"/>
      <c s="414"/>
      <c s="368">
        <f>SUM(C82:D82)</f>
        <v>0</v>
      </c>
      <c s="368">
        <f>L06!M84</f>
        <v>0</v>
      </c>
    </row>
    <row customHeight="1" ht="18.75">
      <c s="128">
        <v>2120808</v>
      </c>
      <c s="55" t="s">
        <v>2460</v>
      </c>
      <c s="414"/>
      <c s="368">
        <f>SUM(E83,G83:J83,L83)</f>
        <v>111</v>
      </c>
      <c s="414"/>
      <c s="414"/>
      <c s="372"/>
      <c s="414">
        <v>111</v>
      </c>
      <c s="372"/>
      <c s="414"/>
      <c s="414"/>
      <c s="414"/>
      <c s="368">
        <f>SUM(C83:D83)</f>
        <v>111</v>
      </c>
      <c s="368">
        <f>L06!M85</f>
        <v>111</v>
      </c>
    </row>
    <row customHeight="1" ht="18.75">
      <c s="128">
        <v>2120809</v>
      </c>
      <c s="55" t="s">
        <v>2461</v>
      </c>
      <c s="414"/>
      <c s="368">
        <f>SUM(E84,G84:J84,L84)</f>
        <v>0</v>
      </c>
      <c s="414"/>
      <c s="414"/>
      <c s="372"/>
      <c s="414"/>
      <c s="372"/>
      <c s="414"/>
      <c s="414"/>
      <c s="414"/>
      <c s="368">
        <f>SUM(C84:D84)</f>
        <v>0</v>
      </c>
      <c s="368">
        <f>L06!M86</f>
        <v>0</v>
      </c>
    </row>
    <row customHeight="1" ht="18.75">
      <c s="128">
        <v>2120810</v>
      </c>
      <c s="55" t="s">
        <v>2462</v>
      </c>
      <c s="414"/>
      <c s="368">
        <f>SUM(E85,G85:J85,L85)</f>
        <v>0</v>
      </c>
      <c s="414"/>
      <c s="414"/>
      <c s="372"/>
      <c s="414"/>
      <c s="372"/>
      <c s="414"/>
      <c s="414"/>
      <c s="414"/>
      <c s="368">
        <f>SUM(C85:D85)</f>
        <v>0</v>
      </c>
      <c s="368">
        <f>L06!M87</f>
        <v>0</v>
      </c>
    </row>
    <row customHeight="1" ht="17.25">
      <c s="128">
        <v>2120811</v>
      </c>
      <c s="55" t="s">
        <v>2433</v>
      </c>
      <c s="414"/>
      <c s="368">
        <f>SUM(E86,G86:J86,L86)</f>
        <v>0</v>
      </c>
      <c s="414"/>
      <c s="414"/>
      <c s="372"/>
      <c s="414"/>
      <c s="372"/>
      <c s="414"/>
      <c s="414"/>
      <c s="414"/>
      <c s="368">
        <f>SUM(C86:D86)</f>
        <v>0</v>
      </c>
      <c s="368">
        <f>L06!M88</f>
        <v>0</v>
      </c>
    </row>
    <row customHeight="1" ht="17.25">
      <c s="128">
        <v>2120812</v>
      </c>
      <c s="55" t="s">
        <v>2463</v>
      </c>
      <c s="414"/>
      <c s="368">
        <f>SUM(E87,G87:J87,L87)</f>
        <v>89</v>
      </c>
      <c s="414"/>
      <c s="414"/>
      <c s="372"/>
      <c s="414">
        <v>89</v>
      </c>
      <c s="372"/>
      <c s="414"/>
      <c s="414"/>
      <c s="414"/>
      <c s="368">
        <f>SUM(C87:D87)</f>
        <v>89</v>
      </c>
      <c s="368">
        <f>L06!M89</f>
        <v>89</v>
      </c>
    </row>
    <row customHeight="1" ht="17.25">
      <c s="128">
        <v>2120899</v>
      </c>
      <c s="55" t="s">
        <v>2464</v>
      </c>
      <c s="414"/>
      <c s="368">
        <f>SUM(E88,G88:J88,L88)</f>
        <v>849</v>
      </c>
      <c s="414"/>
      <c s="414"/>
      <c s="372"/>
      <c s="414">
        <v>895</v>
      </c>
      <c s="372"/>
      <c s="414"/>
      <c s="414"/>
      <c s="414">
        <v>-46</v>
      </c>
      <c s="368">
        <f>SUM(C88:D88)</f>
        <v>849</v>
      </c>
      <c s="368">
        <f>L06!M90</f>
        <v>849</v>
      </c>
    </row>
    <row customHeight="1" ht="17.25">
      <c s="128">
        <v>21209</v>
      </c>
      <c s="138" t="s">
        <v>2466</v>
      </c>
      <c s="401">
        <f>SUM(C90:C94)</f>
        <v>0</v>
      </c>
      <c s="368">
        <f>SUM(E89,G89:J89,L89)</f>
        <v>63</v>
      </c>
      <c s="401">
        <f>SUM(E90:E94)</f>
        <v>0</v>
      </c>
      <c s="401">
        <f>SUM(F90:F94)</f>
        <v>0</v>
      </c>
      <c s="401">
        <f>SUM(G90:G94)</f>
        <v>0</v>
      </c>
      <c s="401">
        <f>SUM(H90:H94)</f>
        <v>63</v>
      </c>
      <c s="401">
        <f>SUM(I90:I94)</f>
        <v>0</v>
      </c>
      <c s="401">
        <f>SUM(J90:J94)</f>
        <v>0</v>
      </c>
      <c s="401">
        <f>SUM(K90:K94)</f>
        <v>0</v>
      </c>
      <c s="401">
        <f>SUM(L90:L94)</f>
        <v>0</v>
      </c>
      <c s="368">
        <f>SUM(C89:D89)</f>
        <v>63</v>
      </c>
      <c s="401">
        <f>SUM(N90:N94)</f>
        <v>63</v>
      </c>
    </row>
    <row customHeight="1" ht="17.25">
      <c s="128">
        <v>2120901</v>
      </c>
      <c s="55" t="s">
        <v>2468</v>
      </c>
      <c s="414"/>
      <c s="368">
        <f>SUM(E90,G90:J90,L90)</f>
        <v>63</v>
      </c>
      <c s="414"/>
      <c s="414"/>
      <c s="372"/>
      <c s="414">
        <v>63</v>
      </c>
      <c s="372"/>
      <c s="414"/>
      <c s="414"/>
      <c s="414"/>
      <c s="368">
        <f>SUM(C90:D90)</f>
        <v>63</v>
      </c>
      <c s="368">
        <f>L06!M92</f>
        <v>63</v>
      </c>
    </row>
    <row customHeight="1" ht="17.25">
      <c s="128">
        <v>2120902</v>
      </c>
      <c s="55" t="s">
        <v>2469</v>
      </c>
      <c s="414"/>
      <c s="368">
        <f>SUM(E91,G91:J91,L91)</f>
        <v>0</v>
      </c>
      <c s="414"/>
      <c s="414"/>
      <c s="372"/>
      <c s="414"/>
      <c s="372"/>
      <c s="414"/>
      <c s="414"/>
      <c s="414"/>
      <c s="368">
        <f>SUM(C91:D91)</f>
        <v>0</v>
      </c>
      <c s="368">
        <f>L06!M93</f>
        <v>0</v>
      </c>
    </row>
    <row customHeight="1" ht="17.25">
      <c s="128">
        <v>2120903</v>
      </c>
      <c s="55" t="s">
        <v>2470</v>
      </c>
      <c s="414"/>
      <c s="368">
        <f>SUM(E92,G92:J92,L92)</f>
        <v>0</v>
      </c>
      <c s="414"/>
      <c s="414"/>
      <c s="372"/>
      <c s="414"/>
      <c s="372"/>
      <c s="414"/>
      <c s="414"/>
      <c s="414"/>
      <c s="368">
        <f>SUM(C92:D92)</f>
        <v>0</v>
      </c>
      <c s="368">
        <f>L06!M94</f>
        <v>0</v>
      </c>
    </row>
    <row customHeight="1" ht="17.25">
      <c s="128">
        <v>2120904</v>
      </c>
      <c s="55" t="s">
        <v>2471</v>
      </c>
      <c s="414"/>
      <c s="368">
        <f>SUM(E93,G93:J93,L93)</f>
        <v>0</v>
      </c>
      <c s="414"/>
      <c s="414"/>
      <c s="372"/>
      <c s="414"/>
      <c s="372"/>
      <c s="414"/>
      <c s="414"/>
      <c s="414"/>
      <c s="368">
        <f>SUM(C93:D93)</f>
        <v>0</v>
      </c>
      <c s="368">
        <f>L06!M95</f>
        <v>0</v>
      </c>
    </row>
    <row customHeight="1" ht="17.25">
      <c s="128">
        <v>2120999</v>
      </c>
      <c s="55" t="s">
        <v>2472</v>
      </c>
      <c s="414"/>
      <c s="368">
        <f>SUM(E94,G94:J94,L94)</f>
        <v>0</v>
      </c>
      <c s="414"/>
      <c s="414"/>
      <c s="372"/>
      <c s="414"/>
      <c s="372"/>
      <c s="414"/>
      <c s="414"/>
      <c s="414"/>
      <c s="368">
        <f>SUM(C94:D94)</f>
        <v>0</v>
      </c>
      <c s="368">
        <f>L06!M96</f>
        <v>0</v>
      </c>
    </row>
    <row customHeight="1" ht="17.25">
      <c s="128">
        <v>21210</v>
      </c>
      <c s="138" t="s">
        <v>2474</v>
      </c>
      <c s="401">
        <f>SUM(C96:C98)</f>
        <v>0</v>
      </c>
      <c s="368">
        <f>SUM(E95,G95:J95,L95)</f>
        <v>0</v>
      </c>
      <c s="401">
        <f>SUM(E96:E98)</f>
        <v>0</v>
      </c>
      <c s="401">
        <f>SUM(F96:F98)</f>
        <v>0</v>
      </c>
      <c s="401">
        <f>SUM(G96:G98)</f>
        <v>0</v>
      </c>
      <c s="401">
        <f>SUM(H96:H98)</f>
        <v>0</v>
      </c>
      <c s="401">
        <f>SUM(I96:I98)</f>
        <v>0</v>
      </c>
      <c s="401">
        <f>SUM(J96:J98)</f>
        <v>0</v>
      </c>
      <c s="401">
        <f>SUM(K96:K98)</f>
        <v>0</v>
      </c>
      <c s="401">
        <f>SUM(L96:L98)</f>
        <v>0</v>
      </c>
      <c s="368">
        <f>SUM(C95:D95)</f>
        <v>0</v>
      </c>
      <c s="401">
        <f>SUM(N96:N98)</f>
        <v>0</v>
      </c>
    </row>
    <row customHeight="1" ht="17.25">
      <c s="128">
        <v>2121001</v>
      </c>
      <c s="55" t="s">
        <v>2443</v>
      </c>
      <c s="414"/>
      <c s="368">
        <f>SUM(E96,G96:J96,L96)</f>
        <v>0</v>
      </c>
      <c s="414"/>
      <c s="414"/>
      <c s="372"/>
      <c s="414"/>
      <c s="372"/>
      <c s="414"/>
      <c s="414"/>
      <c s="414"/>
      <c s="368">
        <f>SUM(C96:D96)</f>
        <v>0</v>
      </c>
      <c s="368">
        <f>L06!M98</f>
        <v>0</v>
      </c>
    </row>
    <row customHeight="1" ht="17.25">
      <c s="128">
        <v>2121002</v>
      </c>
      <c s="55" t="s">
        <v>2446</v>
      </c>
      <c s="414"/>
      <c s="368">
        <f>SUM(E97,G97:J97,L97)</f>
        <v>0</v>
      </c>
      <c s="414"/>
      <c s="414"/>
      <c s="372"/>
      <c s="414"/>
      <c s="372"/>
      <c s="414"/>
      <c s="414"/>
      <c s="414"/>
      <c s="368">
        <f>SUM(C97:D97)</f>
        <v>0</v>
      </c>
      <c s="368">
        <f>L06!M99</f>
        <v>0</v>
      </c>
    </row>
    <row customHeight="1" ht="17.25">
      <c s="128">
        <v>2121099</v>
      </c>
      <c s="55" t="s">
        <v>2476</v>
      </c>
      <c s="414"/>
      <c s="368">
        <f>SUM(E98,G98:J98,L98)</f>
        <v>0</v>
      </c>
      <c s="414"/>
      <c s="414"/>
      <c s="372"/>
      <c s="414"/>
      <c s="372"/>
      <c s="414"/>
      <c s="414"/>
      <c s="414"/>
      <c s="368">
        <f>SUM(C98:D98)</f>
        <v>0</v>
      </c>
      <c s="368">
        <f>L06!M100</f>
        <v>0</v>
      </c>
    </row>
    <row customHeight="1" ht="17.25">
      <c s="128">
        <v>21211</v>
      </c>
      <c s="138" t="s">
        <v>2478</v>
      </c>
      <c s="414"/>
      <c s="368">
        <f>SUM(E99,G99:J99,L99)</f>
        <v>0</v>
      </c>
      <c s="414"/>
      <c s="414"/>
      <c s="372"/>
      <c s="414">
        <v>36</v>
      </c>
      <c s="372"/>
      <c s="414"/>
      <c s="414"/>
      <c s="414">
        <v>-36</v>
      </c>
      <c s="368">
        <f>SUM(C99:D99)</f>
        <v>0</v>
      </c>
      <c s="368">
        <f>L06!M101</f>
        <v>0</v>
      </c>
    </row>
    <row customHeight="1" ht="17.25">
      <c s="128">
        <v>21212</v>
      </c>
      <c s="138" t="s">
        <v>2481</v>
      </c>
      <c s="401">
        <f>SUM(C101:C104)</f>
        <v>0</v>
      </c>
      <c s="368">
        <f>SUM(E100,G100:J100,L100)</f>
        <v>2019</v>
      </c>
      <c s="368">
        <f>SUM(E101:E104)</f>
        <v>2019</v>
      </c>
      <c s="368">
        <f>SUM(F101:F104)</f>
        <v>0</v>
      </c>
      <c s="368">
        <f>SUM(G101:G104)</f>
        <v>0</v>
      </c>
      <c s="368">
        <f>SUM(H101:H104)</f>
        <v>0</v>
      </c>
      <c s="368">
        <f>SUM(I101:I104)</f>
        <v>0</v>
      </c>
      <c s="368">
        <f>SUM(J101:J104)</f>
        <v>0</v>
      </c>
      <c s="368">
        <f>SUM(K101:K104)</f>
        <v>0</v>
      </c>
      <c s="368">
        <f>SUM(L101:L104)</f>
        <v>0</v>
      </c>
      <c s="368">
        <f>SUM(C100:D100)</f>
        <v>2019</v>
      </c>
      <c s="368">
        <f>SUM(N101:N104)</f>
        <v>2006</v>
      </c>
    </row>
    <row customHeight="1" ht="17.25">
      <c s="128">
        <v>2121201</v>
      </c>
      <c s="55" t="s">
        <v>2484</v>
      </c>
      <c s="414"/>
      <c s="368">
        <f>SUM(E101,G101:J101,L101)</f>
        <v>2019</v>
      </c>
      <c s="414">
        <v>2019</v>
      </c>
      <c s="414"/>
      <c s="372"/>
      <c s="414"/>
      <c s="372"/>
      <c s="414"/>
      <c s="414"/>
      <c s="414"/>
      <c s="368">
        <f>SUM(C101:D101)</f>
        <v>2019</v>
      </c>
      <c s="368">
        <f>L06!M103</f>
        <v>2006</v>
      </c>
    </row>
    <row customHeight="1" ht="17.25">
      <c s="128">
        <v>2121202</v>
      </c>
      <c s="55" t="s">
        <v>2487</v>
      </c>
      <c s="414"/>
      <c s="368">
        <f>SUM(E102,G102:J102,L102)</f>
        <v>0</v>
      </c>
      <c s="414"/>
      <c s="414"/>
      <c s="372"/>
      <c s="414"/>
      <c s="372"/>
      <c s="414"/>
      <c s="414"/>
      <c s="414"/>
      <c s="368">
        <f>SUM(C102:D102)</f>
        <v>0</v>
      </c>
      <c s="368">
        <f>L06!M104</f>
        <v>0</v>
      </c>
    </row>
    <row customHeight="1" ht="17.25">
      <c s="128">
        <v>2121203</v>
      </c>
      <c s="55" t="s">
        <v>2489</v>
      </c>
      <c s="414"/>
      <c s="368">
        <f>SUM(E103,G103:J103,L103)</f>
        <v>0</v>
      </c>
      <c s="414"/>
      <c s="414"/>
      <c s="372"/>
      <c s="414"/>
      <c s="372"/>
      <c s="414"/>
      <c s="414"/>
      <c s="414"/>
      <c s="368">
        <f>SUM(C103:D103)</f>
        <v>0</v>
      </c>
      <c s="368">
        <f>L06!M105</f>
        <v>0</v>
      </c>
    </row>
    <row customHeight="1" ht="17.25">
      <c s="128">
        <v>2121204</v>
      </c>
      <c s="55" t="s">
        <v>2490</v>
      </c>
      <c s="414"/>
      <c s="368">
        <f>SUM(E104,G104:J104,L104)</f>
        <v>0</v>
      </c>
      <c s="414"/>
      <c s="414"/>
      <c s="372"/>
      <c s="414"/>
      <c s="372"/>
      <c s="414"/>
      <c s="414"/>
      <c s="414"/>
      <c s="368">
        <f>SUM(C104:D104)</f>
        <v>0</v>
      </c>
      <c s="368">
        <f>L06!M106</f>
        <v>0</v>
      </c>
    </row>
    <row customHeight="1" ht="17.25">
      <c s="128">
        <v>21213</v>
      </c>
      <c s="138" t="s">
        <v>2492</v>
      </c>
      <c s="401">
        <f>SUM(C106:C110)</f>
        <v>0</v>
      </c>
      <c s="368">
        <f>SUM(E105,G105:J105,L105)</f>
        <v>576</v>
      </c>
      <c s="368">
        <f>SUM(E106:E110)</f>
        <v>0</v>
      </c>
      <c s="368">
        <f>SUM(F106:F110)</f>
        <v>0</v>
      </c>
      <c s="368">
        <f>SUM(G106:G110)</f>
        <v>0</v>
      </c>
      <c s="368">
        <f>SUM(H106:H110)</f>
        <v>576</v>
      </c>
      <c s="368">
        <f>SUM(I106:I110)</f>
        <v>0</v>
      </c>
      <c s="368">
        <f>SUM(J106:J110)</f>
        <v>0</v>
      </c>
      <c s="368">
        <f>SUM(K106:K110)</f>
        <v>0</v>
      </c>
      <c s="368">
        <f>SUM(L106:L110)</f>
        <v>0</v>
      </c>
      <c s="368">
        <f>SUM(C105:D105)</f>
        <v>576</v>
      </c>
      <c s="368">
        <f>SUM(N106:N110)</f>
        <v>576</v>
      </c>
    </row>
    <row customHeight="1" ht="17.25">
      <c s="128">
        <v>2121301</v>
      </c>
      <c s="55" t="s">
        <v>2468</v>
      </c>
      <c s="414"/>
      <c s="368">
        <f>SUM(E106,G106:J106,L106)</f>
        <v>0</v>
      </c>
      <c s="414"/>
      <c s="414"/>
      <c s="372"/>
      <c s="414"/>
      <c s="372"/>
      <c s="414"/>
      <c s="414"/>
      <c s="414"/>
      <c s="368">
        <f>SUM(C106:D106)</f>
        <v>0</v>
      </c>
      <c s="368">
        <f>L06!M108</f>
        <v>0</v>
      </c>
    </row>
    <row customHeight="1" ht="17.25">
      <c s="128">
        <v>2121302</v>
      </c>
      <c s="55" t="s">
        <v>2469</v>
      </c>
      <c s="414"/>
      <c s="368">
        <f>SUM(E107,G107:J107,L107)</f>
        <v>0</v>
      </c>
      <c s="414"/>
      <c s="414"/>
      <c s="372"/>
      <c s="414"/>
      <c s="372"/>
      <c s="414"/>
      <c s="414"/>
      <c s="414"/>
      <c s="368">
        <f>SUM(C107:D107)</f>
        <v>0</v>
      </c>
      <c s="368">
        <f>L06!M109</f>
        <v>0</v>
      </c>
    </row>
    <row customHeight="1" ht="17.25">
      <c s="128">
        <v>2121303</v>
      </c>
      <c s="55" t="s">
        <v>2470</v>
      </c>
      <c s="414"/>
      <c s="368">
        <f>SUM(E108,G108:J108,L108)</f>
        <v>0</v>
      </c>
      <c s="414"/>
      <c s="414"/>
      <c s="372"/>
      <c s="414"/>
      <c s="372"/>
      <c s="414"/>
      <c s="414"/>
      <c s="414"/>
      <c s="368">
        <f>SUM(C108:D108)</f>
        <v>0</v>
      </c>
      <c s="368">
        <f>L06!M110</f>
        <v>0</v>
      </c>
    </row>
    <row customHeight="1" ht="17.25">
      <c s="128">
        <v>2121304</v>
      </c>
      <c s="55" t="s">
        <v>2471</v>
      </c>
      <c s="414"/>
      <c s="368">
        <f>SUM(E109,G109:J109,L109)</f>
        <v>0</v>
      </c>
      <c s="414"/>
      <c s="414"/>
      <c s="372"/>
      <c s="414"/>
      <c s="372"/>
      <c s="414"/>
      <c s="414"/>
      <c s="414"/>
      <c s="368">
        <f>SUM(C109:D109)</f>
        <v>0</v>
      </c>
      <c s="368">
        <f>L06!M111</f>
        <v>0</v>
      </c>
    </row>
    <row customHeight="1" ht="17.25">
      <c s="128">
        <v>2121399</v>
      </c>
      <c s="55" t="s">
        <v>2494</v>
      </c>
      <c s="414"/>
      <c s="368">
        <f>SUM(E110,G110:J110,L110)</f>
        <v>576</v>
      </c>
      <c s="414"/>
      <c s="414"/>
      <c s="372"/>
      <c s="414">
        <v>576</v>
      </c>
      <c s="372"/>
      <c s="414"/>
      <c s="414"/>
      <c s="414"/>
      <c s="368">
        <f>SUM(C110:D110)</f>
        <v>576</v>
      </c>
      <c s="368">
        <f>L06!M112</f>
        <v>576</v>
      </c>
    </row>
    <row customHeight="1" ht="17.25">
      <c s="128">
        <v>213</v>
      </c>
      <c s="138" t="s">
        <v>1678</v>
      </c>
      <c s="401">
        <f>SUM(C112,C118,C126,C134,C139,C145,C148,C153,C158,C161)</f>
        <v>960</v>
      </c>
      <c s="368">
        <f>SUM(E111,G111:J111,L111)</f>
        <v>856</v>
      </c>
      <c s="401">
        <f>SUM(E112,E118,E126,E134,E139,E145,E148,E153,E158,E161)</f>
        <v>822</v>
      </c>
      <c s="401">
        <f>SUM(F112,F118,F126,F134,F139,F145,F148,F153,F158,F161)</f>
        <v>0</v>
      </c>
      <c s="401">
        <f>SUM(G112,G118,G126,G134,G139,G145,G148,G153,G158,G161)</f>
        <v>138</v>
      </c>
      <c s="401">
        <f>SUM(H112,H118,H126,H134,H139,H145,H148,H153,H158,H161)</f>
        <v>-104</v>
      </c>
      <c s="401">
        <f>SUM(I112,I118,I126,I134,I139,I145,I148,I153,I158,I161)</f>
        <v>0</v>
      </c>
      <c s="401">
        <f>SUM(J112,J118,J126,J134,J139,J145,J148,J153,J158,J161)</f>
        <v>0</v>
      </c>
      <c s="401">
        <f>SUM(K112,K118,K126,K134,K139,K145,K148,K153,K158,K161)</f>
        <v>0</v>
      </c>
      <c s="401">
        <f>SUM(L112,L118,L126,L134,L139,L145,L148,L153,L158,L161)</f>
        <v>0</v>
      </c>
      <c s="368">
        <f>SUM(C111:D111)</f>
        <v>1816</v>
      </c>
      <c s="401">
        <f>SUM(N112,N118,N126,N134,N139,N145,N148,N153,N158,N161)</f>
        <v>1739</v>
      </c>
    </row>
    <row customHeight="1" ht="17.25">
      <c s="128">
        <v>21360</v>
      </c>
      <c s="138" t="s">
        <v>2496</v>
      </c>
      <c s="401">
        <f>SUM(C113:C117)</f>
        <v>0</v>
      </c>
      <c s="368">
        <f>SUM(E112,G112:J112,L112)</f>
        <v>0</v>
      </c>
      <c s="401">
        <f>SUM(E113:E117)</f>
        <v>0</v>
      </c>
      <c s="401">
        <f>SUM(F113:F117)</f>
        <v>0</v>
      </c>
      <c s="401">
        <f>SUM(G113:G117)</f>
        <v>0</v>
      </c>
      <c s="401">
        <f>SUM(H113:H117)</f>
        <v>0</v>
      </c>
      <c s="401">
        <f>SUM(I113:I117)</f>
        <v>0</v>
      </c>
      <c s="401">
        <f>SUM(J113:J117)</f>
        <v>0</v>
      </c>
      <c s="401">
        <f>SUM(K113:K117)</f>
        <v>0</v>
      </c>
      <c s="401">
        <f>SUM(L113:L117)</f>
        <v>0</v>
      </c>
      <c s="368">
        <f>SUM(C112:D112)</f>
        <v>0</v>
      </c>
      <c s="401">
        <f>SUM(N113:N117)</f>
        <v>0</v>
      </c>
    </row>
    <row customHeight="1" ht="17.25">
      <c s="128">
        <v>2136001</v>
      </c>
      <c s="55" t="s">
        <v>2498</v>
      </c>
      <c s="414"/>
      <c s="368">
        <f>SUM(E113,G113:J113,L113)</f>
        <v>0</v>
      </c>
      <c s="414"/>
      <c s="414"/>
      <c s="372"/>
      <c s="414"/>
      <c s="372"/>
      <c s="414"/>
      <c s="414"/>
      <c s="414"/>
      <c s="368">
        <f>SUM(C113:D113)</f>
        <v>0</v>
      </c>
      <c s="368">
        <f>L06!M115</f>
        <v>0</v>
      </c>
    </row>
    <row customHeight="1" ht="17.25">
      <c s="128">
        <v>2136002</v>
      </c>
      <c s="55" t="s">
        <v>2499</v>
      </c>
      <c s="414"/>
      <c s="368">
        <f>SUM(E114,G114:J114,L114)</f>
        <v>0</v>
      </c>
      <c s="414"/>
      <c s="414"/>
      <c s="372"/>
      <c s="414"/>
      <c s="372"/>
      <c s="414"/>
      <c s="414"/>
      <c s="414"/>
      <c s="368">
        <f>SUM(C114:D114)</f>
        <v>0</v>
      </c>
      <c s="368">
        <f>L06!M116</f>
        <v>0</v>
      </c>
    </row>
    <row customHeight="1" ht="17.25">
      <c s="128">
        <v>2136003</v>
      </c>
      <c s="55" t="s">
        <v>2500</v>
      </c>
      <c s="414"/>
      <c s="368">
        <f>SUM(E115,G115:J115,L115)</f>
        <v>0</v>
      </c>
      <c s="414"/>
      <c s="414"/>
      <c s="372"/>
      <c s="414"/>
      <c s="372"/>
      <c s="414"/>
      <c s="414"/>
      <c s="414"/>
      <c s="368">
        <f>SUM(C115:D115)</f>
        <v>0</v>
      </c>
      <c s="368">
        <f>L06!M117</f>
        <v>0</v>
      </c>
    </row>
    <row customHeight="1" ht="17.25">
      <c s="128">
        <v>2136004</v>
      </c>
      <c s="55" t="s">
        <v>2501</v>
      </c>
      <c s="414"/>
      <c s="368">
        <f>SUM(E116,G116:J116,L116)</f>
        <v>0</v>
      </c>
      <c s="414"/>
      <c s="414"/>
      <c s="372"/>
      <c s="414"/>
      <c s="372"/>
      <c s="414"/>
      <c s="414"/>
      <c s="414"/>
      <c s="368">
        <f>SUM(C116:D116)</f>
        <v>0</v>
      </c>
      <c s="368">
        <f>L06!M118</f>
        <v>0</v>
      </c>
    </row>
    <row customHeight="1" ht="17.25">
      <c s="128">
        <v>2136099</v>
      </c>
      <c s="55" t="s">
        <v>2502</v>
      </c>
      <c s="414"/>
      <c s="368">
        <f>SUM(E117,G117:J117,L117)</f>
        <v>0</v>
      </c>
      <c s="414"/>
      <c s="414"/>
      <c s="372"/>
      <c s="414"/>
      <c s="372"/>
      <c s="414"/>
      <c s="414"/>
      <c s="414"/>
      <c s="368">
        <f>SUM(C117:D117)</f>
        <v>0</v>
      </c>
      <c s="368">
        <f>L06!M119</f>
        <v>0</v>
      </c>
    </row>
    <row customHeight="1" ht="17.25">
      <c s="128">
        <v>21361</v>
      </c>
      <c s="138" t="s">
        <v>2504</v>
      </c>
      <c s="401">
        <f>SUM(C119:C125)</f>
        <v>890</v>
      </c>
      <c s="368">
        <f>SUM(E118,G118:J118,L118)</f>
        <v>-197</v>
      </c>
      <c s="401">
        <f>SUM(E119:E125)</f>
        <v>74</v>
      </c>
      <c s="401">
        <f>SUM(F119:F125)</f>
        <v>0</v>
      </c>
      <c s="401">
        <f>SUM(G119:G125)</f>
        <v>50</v>
      </c>
      <c s="401">
        <f>SUM(H119:H125)</f>
        <v>-321</v>
      </c>
      <c s="401">
        <f>SUM(I119:I125)</f>
        <v>0</v>
      </c>
      <c s="401">
        <f>SUM(J119:J125)</f>
        <v>0</v>
      </c>
      <c s="401">
        <f>SUM(K119:K125)</f>
        <v>0</v>
      </c>
      <c s="401">
        <f>SUM(L119:L125)</f>
        <v>0</v>
      </c>
      <c s="368">
        <f>SUM(C118:D118)</f>
        <v>693</v>
      </c>
      <c s="401">
        <f>SUM(N119:N125)</f>
        <v>693</v>
      </c>
    </row>
    <row customHeight="1" ht="17.25">
      <c s="128">
        <v>2136101</v>
      </c>
      <c s="55" t="s">
        <v>1706</v>
      </c>
      <c s="414"/>
      <c s="368">
        <f>SUM(E119,G119:J119,L119)</f>
        <v>0</v>
      </c>
      <c s="414"/>
      <c s="414"/>
      <c s="372"/>
      <c s="414"/>
      <c s="372"/>
      <c s="414"/>
      <c s="414"/>
      <c s="414"/>
      <c s="368">
        <f>SUM(C119:D119)</f>
        <v>0</v>
      </c>
      <c s="368">
        <f>L06!M121</f>
        <v>0</v>
      </c>
    </row>
    <row customHeight="1" ht="17.25">
      <c s="128">
        <v>2136102</v>
      </c>
      <c s="55" t="s">
        <v>1716</v>
      </c>
      <c s="414"/>
      <c s="368">
        <f>SUM(E120,G120:J120,L120)</f>
        <v>0</v>
      </c>
      <c s="414"/>
      <c s="414"/>
      <c s="372"/>
      <c s="414"/>
      <c s="372"/>
      <c s="414"/>
      <c s="414"/>
      <c s="414"/>
      <c s="368">
        <f>SUM(C120:D120)</f>
        <v>0</v>
      </c>
      <c s="368">
        <f>L06!M122</f>
        <v>0</v>
      </c>
    </row>
    <row customHeight="1" ht="17.25">
      <c s="128">
        <v>2136103</v>
      </c>
      <c s="55" t="s">
        <v>1715</v>
      </c>
      <c s="414"/>
      <c s="368">
        <f>SUM(E121,G121:J121,L121)</f>
        <v>0</v>
      </c>
      <c s="414"/>
      <c s="414"/>
      <c s="372"/>
      <c s="414"/>
      <c s="372"/>
      <c s="414"/>
      <c s="414"/>
      <c s="414"/>
      <c s="368">
        <f>SUM(C121:D121)</f>
        <v>0</v>
      </c>
      <c s="368">
        <f>L06!M123</f>
        <v>0</v>
      </c>
    </row>
    <row customHeight="1" ht="17.25">
      <c s="128">
        <v>2136104</v>
      </c>
      <c s="55" t="s">
        <v>1709</v>
      </c>
      <c s="414"/>
      <c s="368">
        <f>SUM(E122,G122:J122,L122)</f>
        <v>0</v>
      </c>
      <c s="414"/>
      <c s="414"/>
      <c s="372"/>
      <c s="414"/>
      <c s="372"/>
      <c s="414"/>
      <c s="414"/>
      <c s="414"/>
      <c s="368">
        <f>SUM(C122:D122)</f>
        <v>0</v>
      </c>
      <c s="368">
        <f>L06!M124</f>
        <v>0</v>
      </c>
    </row>
    <row customHeight="1" ht="17.25">
      <c s="128">
        <v>2136105</v>
      </c>
      <c s="55" t="s">
        <v>1707</v>
      </c>
      <c s="414"/>
      <c s="368">
        <f>SUM(E123,G123:J123,L123)</f>
        <v>0</v>
      </c>
      <c s="414"/>
      <c s="414"/>
      <c s="372"/>
      <c s="414"/>
      <c s="372"/>
      <c s="414"/>
      <c s="414"/>
      <c s="414"/>
      <c s="368">
        <f>SUM(C123:D123)</f>
        <v>0</v>
      </c>
      <c s="368">
        <f>L06!M125</f>
        <v>0</v>
      </c>
    </row>
    <row customHeight="1" ht="17.25">
      <c s="128">
        <v>2136106</v>
      </c>
      <c s="55" t="s">
        <v>1727</v>
      </c>
      <c s="414"/>
      <c s="368">
        <f>SUM(E124,G124:J124,L124)</f>
        <v>0</v>
      </c>
      <c s="414"/>
      <c s="414"/>
      <c s="372"/>
      <c s="414"/>
      <c s="372"/>
      <c s="414"/>
      <c s="414"/>
      <c s="414"/>
      <c s="368">
        <f>SUM(C124:D124)</f>
        <v>0</v>
      </c>
      <c s="368">
        <f>L06!M126</f>
        <v>0</v>
      </c>
    </row>
    <row customHeight="1" ht="17.25">
      <c s="128">
        <v>2136199</v>
      </c>
      <c s="55" t="s">
        <v>2510</v>
      </c>
      <c s="414">
        <v>890</v>
      </c>
      <c s="368">
        <f>SUM(E125,G125:J125,L125)</f>
        <v>-197</v>
      </c>
      <c s="414">
        <v>74</v>
      </c>
      <c s="414"/>
      <c s="372">
        <v>50</v>
      </c>
      <c s="414">
        <v>-321</v>
      </c>
      <c s="372"/>
      <c s="414"/>
      <c s="414"/>
      <c s="414"/>
      <c s="368">
        <f>SUM(C125:D125)</f>
        <v>693</v>
      </c>
      <c s="368">
        <f>L06!M127</f>
        <v>693</v>
      </c>
    </row>
    <row customHeight="1" ht="17.25">
      <c s="128">
        <v>21362</v>
      </c>
      <c s="138" t="s">
        <v>2512</v>
      </c>
      <c s="401">
        <f>SUM(C127:C133)</f>
        <v>0</v>
      </c>
      <c s="368">
        <f>SUM(E126,G126:J126,L126)</f>
        <v>714</v>
      </c>
      <c s="401">
        <f>SUM(E127:E133)</f>
        <v>496</v>
      </c>
      <c s="401">
        <f>SUM(F127:F133)</f>
        <v>0</v>
      </c>
      <c s="401">
        <f>SUM(G127:G133)</f>
        <v>50</v>
      </c>
      <c s="401">
        <f>SUM(H127:H133)</f>
        <v>168</v>
      </c>
      <c s="401">
        <f>SUM(I127:I133)</f>
        <v>0</v>
      </c>
      <c s="401">
        <f>SUM(J127:J133)</f>
        <v>0</v>
      </c>
      <c s="401">
        <f>SUM(K127:K133)</f>
        <v>0</v>
      </c>
      <c s="401">
        <f>SUM(L127:L133)</f>
        <v>0</v>
      </c>
      <c s="368">
        <f>SUM(C126:D126)</f>
        <v>714</v>
      </c>
      <c s="401">
        <f>SUM(N127:N133)</f>
        <v>714</v>
      </c>
    </row>
    <row customHeight="1" ht="17.25">
      <c s="128">
        <v>2136201</v>
      </c>
      <c s="55" t="s">
        <v>2514</v>
      </c>
      <c s="414"/>
      <c s="368">
        <f>SUM(E127,G127:J127,L127)</f>
        <v>0</v>
      </c>
      <c s="414"/>
      <c s="414"/>
      <c s="372"/>
      <c s="414"/>
      <c s="372"/>
      <c s="414"/>
      <c s="414"/>
      <c s="414"/>
      <c s="368">
        <f>SUM(C127:D127)</f>
        <v>0</v>
      </c>
      <c s="368">
        <f>L06!M129</f>
        <v>0</v>
      </c>
    </row>
    <row customHeight="1" ht="17.25">
      <c s="128">
        <v>2136202</v>
      </c>
      <c s="55" t="s">
        <v>2516</v>
      </c>
      <c s="414"/>
      <c s="368">
        <f>SUM(E128,G128:J128,L128)</f>
        <v>0</v>
      </c>
      <c s="414"/>
      <c s="414"/>
      <c s="372"/>
      <c s="414"/>
      <c s="372"/>
      <c s="414"/>
      <c s="414"/>
      <c s="414"/>
      <c s="368">
        <f>SUM(C128:D128)</f>
        <v>0</v>
      </c>
      <c s="368">
        <f>L06!M130</f>
        <v>0</v>
      </c>
    </row>
    <row customHeight="1" ht="17.25">
      <c s="128">
        <v>2136203</v>
      </c>
      <c s="55" t="s">
        <v>2517</v>
      </c>
      <c s="414"/>
      <c s="368">
        <f>SUM(E129,G129:J129,L129)</f>
        <v>0</v>
      </c>
      <c s="414"/>
      <c s="414"/>
      <c s="372"/>
      <c s="414"/>
      <c s="372"/>
      <c s="414"/>
      <c s="414"/>
      <c s="414"/>
      <c s="368">
        <f>SUM(C129:D129)</f>
        <v>0</v>
      </c>
      <c s="368">
        <f>L06!M131</f>
        <v>0</v>
      </c>
    </row>
    <row customHeight="1" ht="17.25">
      <c s="128">
        <v>2136204</v>
      </c>
      <c s="55" t="s">
        <v>2518</v>
      </c>
      <c s="414"/>
      <c s="368">
        <f>SUM(E130,G130:J130,L130)</f>
        <v>0</v>
      </c>
      <c s="414"/>
      <c s="414"/>
      <c s="372"/>
      <c s="414"/>
      <c s="372"/>
      <c s="414"/>
      <c s="414"/>
      <c s="414"/>
      <c s="368">
        <f>SUM(C130:D130)</f>
        <v>0</v>
      </c>
      <c s="368">
        <f>L06!M132</f>
        <v>0</v>
      </c>
    </row>
    <row customHeight="1" ht="17.25">
      <c s="128">
        <v>2136205</v>
      </c>
      <c s="55" t="s">
        <v>2519</v>
      </c>
      <c s="414"/>
      <c s="368">
        <f>SUM(E131,G131:J131,L131)</f>
        <v>0</v>
      </c>
      <c s="414"/>
      <c s="414"/>
      <c s="372"/>
      <c s="414"/>
      <c s="372"/>
      <c s="414"/>
      <c s="414"/>
      <c s="414"/>
      <c s="368">
        <f>SUM(C131:D131)</f>
        <v>0</v>
      </c>
      <c s="368">
        <f>L06!M133</f>
        <v>0</v>
      </c>
    </row>
    <row customHeight="1" ht="17.25">
      <c s="128">
        <v>2136206</v>
      </c>
      <c s="55" t="s">
        <v>2520</v>
      </c>
      <c s="414"/>
      <c s="368">
        <f>SUM(E132,G132:J132,L132)</f>
        <v>0</v>
      </c>
      <c s="414"/>
      <c s="414"/>
      <c s="372"/>
      <c s="414"/>
      <c s="372"/>
      <c s="414"/>
      <c s="414"/>
      <c s="414"/>
      <c s="368">
        <f>SUM(C132:D132)</f>
        <v>0</v>
      </c>
      <c s="368">
        <f>L06!M134</f>
        <v>0</v>
      </c>
    </row>
    <row customHeight="1" ht="17.25">
      <c s="128">
        <v>2136299</v>
      </c>
      <c s="55" t="s">
        <v>2521</v>
      </c>
      <c s="414"/>
      <c s="368">
        <f>SUM(E133,G133:J133,L133)</f>
        <v>714</v>
      </c>
      <c s="414">
        <v>496</v>
      </c>
      <c s="414"/>
      <c s="372">
        <v>50</v>
      </c>
      <c s="414">
        <v>168</v>
      </c>
      <c s="372"/>
      <c s="414"/>
      <c s="414"/>
      <c s="414"/>
      <c s="368">
        <f>SUM(C133:D133)</f>
        <v>714</v>
      </c>
      <c s="368">
        <f>L06!M135</f>
        <v>714</v>
      </c>
    </row>
    <row customHeight="1" ht="17.25">
      <c s="128">
        <v>21363</v>
      </c>
      <c s="138" t="s">
        <v>2523</v>
      </c>
      <c s="401">
        <f>SUM(C135:C138)</f>
        <v>0</v>
      </c>
      <c s="368">
        <f>SUM(E134,G134:J134,L134)</f>
        <v>75</v>
      </c>
      <c s="401">
        <f>SUM(E135:E138)</f>
        <v>75</v>
      </c>
      <c s="401">
        <f>SUM(F135:F138)</f>
        <v>0</v>
      </c>
      <c s="401">
        <f>SUM(G135:G138)</f>
        <v>0</v>
      </c>
      <c s="401">
        <f>SUM(H135:H138)</f>
        <v>0</v>
      </c>
      <c s="401">
        <f>SUM(I135:I138)</f>
        <v>0</v>
      </c>
      <c s="401">
        <f>SUM(J135:J138)</f>
        <v>0</v>
      </c>
      <c s="401">
        <f>SUM(K135:K138)</f>
        <v>0</v>
      </c>
      <c s="401">
        <f>SUM(L135:L138)</f>
        <v>0</v>
      </c>
      <c s="368">
        <f>SUM(C134:D134)</f>
        <v>75</v>
      </c>
      <c s="401">
        <f>SUM(N135:N138)</f>
        <v>75</v>
      </c>
    </row>
    <row customHeight="1" ht="17.25">
      <c s="128">
        <v>2136301</v>
      </c>
      <c s="55" t="s">
        <v>1734</v>
      </c>
      <c s="414"/>
      <c s="368">
        <f>SUM(E135,G135:J135,L135)</f>
        <v>0</v>
      </c>
      <c s="414"/>
      <c s="414"/>
      <c s="372"/>
      <c s="414"/>
      <c s="372"/>
      <c s="414"/>
      <c s="414"/>
      <c s="414"/>
      <c s="368">
        <f>SUM(C135:D135)</f>
        <v>0</v>
      </c>
      <c s="368">
        <f>L06!M137</f>
        <v>0</v>
      </c>
    </row>
    <row customHeight="1" ht="17.25">
      <c s="128">
        <v>2136302</v>
      </c>
      <c s="55" t="s">
        <v>2528</v>
      </c>
      <c s="414"/>
      <c s="368">
        <f>SUM(E136,G136:J136,L136)</f>
        <v>0</v>
      </c>
      <c s="414"/>
      <c s="414"/>
      <c s="372"/>
      <c s="414"/>
      <c s="372"/>
      <c s="414"/>
      <c s="414"/>
      <c s="414"/>
      <c s="368">
        <f>SUM(C136:D136)</f>
        <v>0</v>
      </c>
      <c s="368">
        <f>L06!M138</f>
        <v>0</v>
      </c>
    </row>
    <row customHeight="1" ht="17.25">
      <c s="128">
        <v>2136303</v>
      </c>
      <c s="55" t="s">
        <v>2530</v>
      </c>
      <c s="414"/>
      <c s="368">
        <f>SUM(E137,G137:J137,L137)</f>
        <v>20</v>
      </c>
      <c s="414">
        <v>20</v>
      </c>
      <c s="414"/>
      <c s="372"/>
      <c s="414"/>
      <c s="372"/>
      <c s="414"/>
      <c s="414"/>
      <c s="414"/>
      <c s="368">
        <f>SUM(C137:D137)</f>
        <v>20</v>
      </c>
      <c s="368">
        <f>L06!M139</f>
        <v>20</v>
      </c>
    </row>
    <row customHeight="1" ht="17.25">
      <c s="128">
        <v>2136399</v>
      </c>
      <c s="55" t="s">
        <v>2531</v>
      </c>
      <c s="414"/>
      <c s="368">
        <f>SUM(E138,G138:J138,L138)</f>
        <v>55</v>
      </c>
      <c s="414">
        <v>55</v>
      </c>
      <c s="414"/>
      <c s="372"/>
      <c s="414"/>
      <c s="372"/>
      <c s="414"/>
      <c s="414"/>
      <c s="414"/>
      <c s="368">
        <f>SUM(C138:D138)</f>
        <v>55</v>
      </c>
      <c s="368">
        <f>L06!M140</f>
        <v>55</v>
      </c>
    </row>
    <row customHeight="1" ht="17.25">
      <c s="128">
        <v>21364</v>
      </c>
      <c s="138" t="s">
        <v>2533</v>
      </c>
      <c s="401">
        <f>SUM(C140:C144)</f>
        <v>70</v>
      </c>
      <c s="368">
        <f>SUM(E139,G139:J139,L139)</f>
        <v>163</v>
      </c>
      <c s="401">
        <f>SUM(E140:E144)</f>
        <v>76</v>
      </c>
      <c s="401">
        <f>SUM(F140:F144)</f>
        <v>0</v>
      </c>
      <c s="401">
        <f>SUM(G140:G144)</f>
        <v>38</v>
      </c>
      <c s="401">
        <f>SUM(H140:H144)</f>
        <v>49</v>
      </c>
      <c s="401">
        <f>SUM(I140:I144)</f>
        <v>0</v>
      </c>
      <c s="401">
        <f>SUM(J140:J144)</f>
        <v>0</v>
      </c>
      <c s="401">
        <f>SUM(K140:K144)</f>
        <v>0</v>
      </c>
      <c s="401">
        <f>SUM(L140:L144)</f>
        <v>0</v>
      </c>
      <c s="368">
        <f>SUM(C139:D139)</f>
        <v>233</v>
      </c>
      <c s="401">
        <f>SUM(N140:N144)</f>
        <v>158</v>
      </c>
    </row>
    <row customHeight="1" ht="17.25">
      <c s="128">
        <v>2136401</v>
      </c>
      <c s="55" t="s">
        <v>1734</v>
      </c>
      <c s="414"/>
      <c s="368">
        <f>SUM(E140,G140:J140,L140)</f>
        <v>35</v>
      </c>
      <c s="414">
        <v>35</v>
      </c>
      <c s="414"/>
      <c s="372"/>
      <c s="414"/>
      <c s="372"/>
      <c s="414"/>
      <c s="414"/>
      <c s="414"/>
      <c s="368">
        <f>SUM(C140:D140)</f>
        <v>35</v>
      </c>
      <c s="368">
        <f>L06!M142</f>
        <v>4</v>
      </c>
    </row>
    <row customHeight="1" ht="17.25">
      <c s="128">
        <v>2136402</v>
      </c>
      <c s="55" t="s">
        <v>2528</v>
      </c>
      <c s="414"/>
      <c s="368">
        <f>SUM(E141,G141:J141,L141)</f>
        <v>25</v>
      </c>
      <c s="414">
        <v>25</v>
      </c>
      <c s="414"/>
      <c s="372"/>
      <c s="414"/>
      <c s="372"/>
      <c s="414"/>
      <c s="414"/>
      <c s="414"/>
      <c s="368">
        <f>SUM(C141:D141)</f>
        <v>25</v>
      </c>
      <c s="368">
        <f>L06!M143</f>
        <v>4</v>
      </c>
    </row>
    <row customHeight="1" ht="17.25">
      <c s="128">
        <v>2136403</v>
      </c>
      <c s="55" t="s">
        <v>1739</v>
      </c>
      <c s="414"/>
      <c s="368">
        <f>SUM(E142,G142:J142,L142)</f>
        <v>0</v>
      </c>
      <c s="414"/>
      <c s="414"/>
      <c s="372"/>
      <c s="414"/>
      <c s="372"/>
      <c s="414"/>
      <c s="414"/>
      <c s="414"/>
      <c s="368">
        <f>SUM(C142:D142)</f>
        <v>0</v>
      </c>
      <c s="368">
        <f>L06!M144</f>
        <v>0</v>
      </c>
    </row>
    <row customHeight="1" ht="17.25">
      <c s="128">
        <v>2136404</v>
      </c>
      <c s="55" t="s">
        <v>2471</v>
      </c>
      <c s="414"/>
      <c s="368">
        <f>SUM(E143,G143:J143,L143)</f>
        <v>0</v>
      </c>
      <c s="414"/>
      <c s="414"/>
      <c s="372"/>
      <c s="414"/>
      <c s="372"/>
      <c s="414"/>
      <c s="414"/>
      <c s="414"/>
      <c s="368">
        <f>SUM(C143:D143)</f>
        <v>0</v>
      </c>
      <c s="368">
        <f>L06!M145</f>
        <v>0</v>
      </c>
    </row>
    <row customHeight="1" ht="17.25">
      <c s="128">
        <v>2136499</v>
      </c>
      <c s="55" t="s">
        <v>2539</v>
      </c>
      <c s="414">
        <v>70</v>
      </c>
      <c s="368">
        <f>SUM(E144,G144:J144,L144)</f>
        <v>103</v>
      </c>
      <c s="414">
        <v>16</v>
      </c>
      <c s="414"/>
      <c s="372">
        <v>38</v>
      </c>
      <c s="414">
        <v>49</v>
      </c>
      <c s="372"/>
      <c s="414"/>
      <c s="414"/>
      <c s="414"/>
      <c s="368">
        <f>SUM(C144:D144)</f>
        <v>173</v>
      </c>
      <c s="368">
        <f>L06!M146</f>
        <v>150</v>
      </c>
    </row>
    <row customHeight="1" ht="17.25">
      <c s="128">
        <v>21365</v>
      </c>
      <c s="138" t="s">
        <v>2541</v>
      </c>
      <c s="401">
        <f>SUM(C146:C147)</f>
        <v>0</v>
      </c>
      <c s="368">
        <f>SUM(E145,G145:J145,L145)</f>
        <v>0</v>
      </c>
      <c s="401">
        <f>SUM(E146:E147)</f>
        <v>0</v>
      </c>
      <c s="401">
        <f>SUM(F146:F147)</f>
        <v>0</v>
      </c>
      <c s="401">
        <f>SUM(G146:G147)</f>
        <v>0</v>
      </c>
      <c s="401">
        <f>SUM(H146:H147)</f>
        <v>0</v>
      </c>
      <c s="401">
        <f>SUM(I146:I147)</f>
        <v>0</v>
      </c>
      <c s="401">
        <f>SUM(J146:J147)</f>
        <v>0</v>
      </c>
      <c s="401">
        <f>SUM(K146:K147)</f>
        <v>0</v>
      </c>
      <c s="401">
        <f>SUM(L146:L147)</f>
        <v>0</v>
      </c>
      <c s="368">
        <f>SUM(C145:D145)</f>
        <v>0</v>
      </c>
      <c s="401">
        <f>SUM(N146:N147)</f>
        <v>0</v>
      </c>
    </row>
    <row customHeight="1" ht="17.25">
      <c s="128">
        <v>2136501</v>
      </c>
      <c s="55" t="s">
        <v>2543</v>
      </c>
      <c s="414"/>
      <c s="368">
        <f>SUM(E146,G146:J146,L146)</f>
        <v>0</v>
      </c>
      <c s="414"/>
      <c s="414"/>
      <c s="372"/>
      <c s="414"/>
      <c s="372"/>
      <c s="414"/>
      <c s="414"/>
      <c s="414"/>
      <c s="368">
        <f>SUM(C146:D146)</f>
        <v>0</v>
      </c>
      <c s="368">
        <f>L06!M148</f>
        <v>0</v>
      </c>
    </row>
    <row customHeight="1" ht="17.25">
      <c s="128">
        <v>2136502</v>
      </c>
      <c s="55" t="s">
        <v>2544</v>
      </c>
      <c s="414"/>
      <c s="368">
        <f>SUM(E147,G147:J147,L147)</f>
        <v>0</v>
      </c>
      <c s="414"/>
      <c s="414"/>
      <c s="372"/>
      <c s="414"/>
      <c s="372"/>
      <c s="414"/>
      <c s="414"/>
      <c s="414"/>
      <c s="368">
        <f>SUM(C147:D147)</f>
        <v>0</v>
      </c>
      <c s="368">
        <f>L06!M149</f>
        <v>0</v>
      </c>
    </row>
    <row customHeight="1" ht="17.25">
      <c s="128">
        <v>21366</v>
      </c>
      <c s="138" t="s">
        <v>2546</v>
      </c>
      <c s="401">
        <f>SUM(C149:C152)</f>
        <v>0</v>
      </c>
      <c s="368">
        <f>SUM(E148,G148:J148,L148)</f>
        <v>101</v>
      </c>
      <c s="401">
        <f>SUM(E149:E152)</f>
        <v>101</v>
      </c>
      <c s="401">
        <f>SUM(F149:F152)</f>
        <v>0</v>
      </c>
      <c s="401">
        <f>SUM(G149:G152)</f>
        <v>0</v>
      </c>
      <c s="401">
        <f>SUM(H149:H152)</f>
        <v>0</v>
      </c>
      <c s="401">
        <f>SUM(I149:I152)</f>
        <v>0</v>
      </c>
      <c s="401">
        <f>SUM(J149:J152)</f>
        <v>0</v>
      </c>
      <c s="401">
        <f>SUM(K149:K152)</f>
        <v>0</v>
      </c>
      <c s="401">
        <f>SUM(L149:L152)</f>
        <v>0</v>
      </c>
      <c s="368">
        <f>SUM(C148:D148)</f>
        <v>101</v>
      </c>
      <c s="401">
        <f>SUM(N149:N152)</f>
        <v>99</v>
      </c>
    </row>
    <row customHeight="1" ht="17.25">
      <c s="128">
        <v>2136601</v>
      </c>
      <c s="55" t="s">
        <v>2408</v>
      </c>
      <c s="414"/>
      <c s="368">
        <f>SUM(E149,G149:J149,L149)</f>
        <v>99</v>
      </c>
      <c s="414">
        <v>99</v>
      </c>
      <c s="414"/>
      <c s="372"/>
      <c s="414"/>
      <c s="372"/>
      <c s="414"/>
      <c s="414"/>
      <c s="414"/>
      <c s="368">
        <f>SUM(C149:D149)</f>
        <v>99</v>
      </c>
      <c s="368">
        <f>L06!M151</f>
        <v>99</v>
      </c>
    </row>
    <row customHeight="1" ht="17.25">
      <c s="128">
        <v>2136602</v>
      </c>
      <c s="55" t="s">
        <v>2551</v>
      </c>
      <c s="414"/>
      <c s="368">
        <f>SUM(E150,G150:J150,L150)</f>
        <v>0</v>
      </c>
      <c s="414"/>
      <c s="414"/>
      <c s="372"/>
      <c s="414"/>
      <c s="372"/>
      <c s="414"/>
      <c s="414"/>
      <c s="414"/>
      <c s="368">
        <f>SUM(C150:D150)</f>
        <v>0</v>
      </c>
      <c s="368">
        <f>L06!M152</f>
        <v>0</v>
      </c>
    </row>
    <row customHeight="1" ht="17.25">
      <c s="128">
        <v>2136603</v>
      </c>
      <c s="55" t="s">
        <v>2553</v>
      </c>
      <c s="414"/>
      <c s="368">
        <f>SUM(E151,G151:J151,L151)</f>
        <v>0</v>
      </c>
      <c s="414"/>
      <c s="414"/>
      <c s="372"/>
      <c s="414"/>
      <c s="372"/>
      <c s="414"/>
      <c s="414"/>
      <c s="414"/>
      <c s="368">
        <f>SUM(C151:D151)</f>
        <v>0</v>
      </c>
      <c s="368">
        <f>L06!M153</f>
        <v>0</v>
      </c>
    </row>
    <row customHeight="1" ht="17.25">
      <c s="128">
        <v>2136699</v>
      </c>
      <c s="55" t="s">
        <v>2554</v>
      </c>
      <c s="414"/>
      <c s="368">
        <f>SUM(E152,G152:J152,L152)</f>
        <v>2</v>
      </c>
      <c s="414">
        <v>2</v>
      </c>
      <c s="414"/>
      <c s="372"/>
      <c s="414"/>
      <c s="372"/>
      <c s="414"/>
      <c s="414"/>
      <c s="414"/>
      <c s="368">
        <f>SUM(C152:D152)</f>
        <v>2</v>
      </c>
      <c s="368">
        <f>L06!M154</f>
        <v>0</v>
      </c>
    </row>
    <row customHeight="1" ht="17.25">
      <c s="128">
        <v>21367</v>
      </c>
      <c s="138" t="s">
        <v>2556</v>
      </c>
      <c s="401">
        <f>SUM(C154:C157)</f>
        <v>0</v>
      </c>
      <c s="368">
        <f>SUM(E153,G153:J153,L153)</f>
        <v>0</v>
      </c>
      <c s="401">
        <f>SUM(E154:E157)</f>
        <v>0</v>
      </c>
      <c s="401">
        <f>SUM(F154:F157)</f>
        <v>0</v>
      </c>
      <c s="401">
        <f>SUM(G154:G157)</f>
        <v>0</v>
      </c>
      <c s="401">
        <f>SUM(H154:H157)</f>
        <v>0</v>
      </c>
      <c s="401">
        <f>SUM(I154:I157)</f>
        <v>0</v>
      </c>
      <c s="401">
        <f>SUM(J154:J157)</f>
        <v>0</v>
      </c>
      <c s="401">
        <f>SUM(K154:K157)</f>
        <v>0</v>
      </c>
      <c s="401">
        <f>SUM(L154:L157)</f>
        <v>0</v>
      </c>
      <c s="368">
        <f>SUM(C153:D153)</f>
        <v>0</v>
      </c>
      <c s="401">
        <f>SUM(N154:N157)</f>
        <v>0</v>
      </c>
    </row>
    <row customHeight="1" ht="17.25">
      <c s="128">
        <v>2136701</v>
      </c>
      <c s="55" t="s">
        <v>2408</v>
      </c>
      <c s="414"/>
      <c s="368">
        <f>SUM(E154,G154:J154,L154)</f>
        <v>0</v>
      </c>
      <c s="414"/>
      <c s="414"/>
      <c s="372"/>
      <c s="414"/>
      <c s="372"/>
      <c s="414"/>
      <c s="414"/>
      <c s="414"/>
      <c s="368">
        <f>SUM(C154:D154)</f>
        <v>0</v>
      </c>
      <c s="368">
        <f>L06!M156</f>
        <v>0</v>
      </c>
    </row>
    <row customHeight="1" ht="17.25">
      <c s="128">
        <v>2136702</v>
      </c>
      <c s="55" t="s">
        <v>2551</v>
      </c>
      <c s="414"/>
      <c s="368">
        <f>SUM(E155,G155:J155,L155)</f>
        <v>0</v>
      </c>
      <c s="414"/>
      <c s="414"/>
      <c s="372"/>
      <c s="414"/>
      <c s="372"/>
      <c s="414"/>
      <c s="414"/>
      <c s="414"/>
      <c s="368">
        <f>SUM(C155:D155)</f>
        <v>0</v>
      </c>
      <c s="368">
        <f>L06!M157</f>
        <v>0</v>
      </c>
    </row>
    <row customHeight="1" ht="17.25">
      <c s="128">
        <v>2136703</v>
      </c>
      <c s="55" t="s">
        <v>2558</v>
      </c>
      <c s="414"/>
      <c s="368">
        <f>SUM(E156,G156:J156,L156)</f>
        <v>0</v>
      </c>
      <c s="414"/>
      <c s="414"/>
      <c s="372"/>
      <c s="414"/>
      <c s="372"/>
      <c s="414"/>
      <c s="414"/>
      <c s="414"/>
      <c s="368">
        <f>SUM(C156:D156)</f>
        <v>0</v>
      </c>
      <c s="368">
        <f>L06!M158</f>
        <v>0</v>
      </c>
    </row>
    <row customHeight="1" ht="17.25">
      <c s="128">
        <v>2136799</v>
      </c>
      <c s="55" t="s">
        <v>2559</v>
      </c>
      <c s="414"/>
      <c s="368">
        <f>SUM(E157,G157:J157,L157)</f>
        <v>0</v>
      </c>
      <c s="414"/>
      <c s="414"/>
      <c s="372"/>
      <c s="414"/>
      <c s="372"/>
      <c s="414"/>
      <c s="414"/>
      <c s="414"/>
      <c s="368">
        <f>SUM(C157:D157)</f>
        <v>0</v>
      </c>
      <c s="368">
        <f>L06!M159</f>
        <v>0</v>
      </c>
    </row>
    <row customHeight="1" ht="17.25">
      <c s="128">
        <v>21368</v>
      </c>
      <c s="138" t="s">
        <v>2561</v>
      </c>
      <c s="401">
        <f>SUM(C159:C160)</f>
        <v>0</v>
      </c>
      <c s="368">
        <f>SUM(E158,G158:J158,L158)</f>
        <v>0</v>
      </c>
      <c s="401">
        <f>SUM(E159:E160)</f>
        <v>0</v>
      </c>
      <c s="401">
        <f>SUM(F159:F160)</f>
        <v>0</v>
      </c>
      <c s="401">
        <f>SUM(G159:G160)</f>
        <v>0</v>
      </c>
      <c s="401">
        <f>SUM(H159:H160)</f>
        <v>0</v>
      </c>
      <c s="401">
        <f>SUM(I159:I160)</f>
        <v>0</v>
      </c>
      <c s="401">
        <f>SUM(J159:J160)</f>
        <v>0</v>
      </c>
      <c s="401">
        <f>SUM(K159:K160)</f>
        <v>0</v>
      </c>
      <c s="401">
        <f>SUM(L159:L160)</f>
        <v>0</v>
      </c>
      <c s="368">
        <f>SUM(C158:D158)</f>
        <v>0</v>
      </c>
      <c s="401">
        <f>SUM(N159:N160)</f>
        <v>0</v>
      </c>
    </row>
    <row customHeight="1" ht="17.25">
      <c s="128">
        <v>2136801</v>
      </c>
      <c s="55" t="s">
        <v>1756</v>
      </c>
      <c s="414"/>
      <c s="368">
        <f>SUM(E159,G159:J159,L159)</f>
        <v>0</v>
      </c>
      <c s="414"/>
      <c s="414"/>
      <c s="372"/>
      <c s="414"/>
      <c s="372"/>
      <c s="414"/>
      <c s="414"/>
      <c s="414"/>
      <c s="368">
        <f>SUM(C159:D159)</f>
        <v>0</v>
      </c>
      <c s="368">
        <f>L06!M161</f>
        <v>0</v>
      </c>
    </row>
    <row customHeight="1" ht="17.25">
      <c s="128">
        <v>2136802</v>
      </c>
      <c s="55" t="s">
        <v>2563</v>
      </c>
      <c s="414"/>
      <c s="368">
        <f>SUM(E160,G160:J160,L160)</f>
        <v>0</v>
      </c>
      <c s="414"/>
      <c s="414"/>
      <c s="372"/>
      <c s="414"/>
      <c s="372"/>
      <c s="414"/>
      <c s="414"/>
      <c s="414"/>
      <c s="368">
        <f>SUM(C160:D160)</f>
        <v>0</v>
      </c>
      <c s="368">
        <f>L06!M162</f>
        <v>0</v>
      </c>
    </row>
    <row customHeight="1" ht="17.25">
      <c s="128">
        <v>21369</v>
      </c>
      <c s="138" t="s">
        <v>2565</v>
      </c>
      <c s="401">
        <f>SUM(C162:C165)</f>
        <v>0</v>
      </c>
      <c s="368">
        <f>SUM(E161,G161:J161,L161)</f>
        <v>0</v>
      </c>
      <c s="401">
        <f>SUM(E162:E165)</f>
        <v>0</v>
      </c>
      <c s="401">
        <f>SUM(F162:F165)</f>
        <v>0</v>
      </c>
      <c s="401">
        <f>SUM(G162:G165)</f>
        <v>0</v>
      </c>
      <c s="401">
        <f>SUM(H162:H165)</f>
        <v>0</v>
      </c>
      <c s="401">
        <f>SUM(I162:I165)</f>
        <v>0</v>
      </c>
      <c s="401">
        <f>SUM(J162:J165)</f>
        <v>0</v>
      </c>
      <c s="401">
        <f>SUM(K162:K165)</f>
        <v>0</v>
      </c>
      <c s="401">
        <f>SUM(L162:L165)</f>
        <v>0</v>
      </c>
      <c s="368">
        <f>SUM(C161:D161)</f>
        <v>0</v>
      </c>
      <c s="401">
        <f>SUM(N162:N165)</f>
        <v>0</v>
      </c>
    </row>
    <row customHeight="1" ht="17.25">
      <c s="128">
        <v>2136901</v>
      </c>
      <c s="55" t="s">
        <v>1756</v>
      </c>
      <c s="414"/>
      <c s="368">
        <f>SUM(E162,G162:J162,L162)</f>
        <v>0</v>
      </c>
      <c s="414"/>
      <c s="414"/>
      <c s="372"/>
      <c s="414"/>
      <c s="372"/>
      <c s="414"/>
      <c s="414"/>
      <c s="414"/>
      <c s="368">
        <f>SUM(C162:D162)</f>
        <v>0</v>
      </c>
      <c s="368">
        <f>L06!M164</f>
        <v>0</v>
      </c>
    </row>
    <row customHeight="1" ht="17.25">
      <c s="128">
        <v>2136902</v>
      </c>
      <c s="55" t="s">
        <v>2569</v>
      </c>
      <c s="414"/>
      <c s="368">
        <f>SUM(E163,G163:J163,L163)</f>
        <v>0</v>
      </c>
      <c s="414"/>
      <c s="414"/>
      <c s="372"/>
      <c s="414"/>
      <c s="372"/>
      <c s="414"/>
      <c s="414"/>
      <c s="414"/>
      <c s="368">
        <f>SUM(C163:D163)</f>
        <v>0</v>
      </c>
      <c s="368">
        <f>L06!M165</f>
        <v>0</v>
      </c>
    </row>
    <row customHeight="1" ht="17.25">
      <c s="128">
        <v>2136903</v>
      </c>
      <c s="55" t="s">
        <v>2571</v>
      </c>
      <c s="414"/>
      <c s="368">
        <f>SUM(E164,G164:J164,L164)</f>
        <v>0</v>
      </c>
      <c s="414"/>
      <c s="414"/>
      <c s="372"/>
      <c s="414"/>
      <c s="372"/>
      <c s="414"/>
      <c s="414"/>
      <c s="414"/>
      <c s="368">
        <f>SUM(C164:D164)</f>
        <v>0</v>
      </c>
      <c s="368">
        <f>L06!M166</f>
        <v>0</v>
      </c>
    </row>
    <row customHeight="1" ht="17.25">
      <c s="128">
        <v>2136999</v>
      </c>
      <c s="55" t="s">
        <v>2572</v>
      </c>
      <c s="414"/>
      <c s="368">
        <f>SUM(E165,G165:J165,L165)</f>
        <v>0</v>
      </c>
      <c s="414"/>
      <c s="414"/>
      <c s="372"/>
      <c s="414"/>
      <c s="372"/>
      <c s="414"/>
      <c s="414"/>
      <c s="414"/>
      <c s="368">
        <f>SUM(C165:D165)</f>
        <v>0</v>
      </c>
      <c s="368">
        <f>L06!M167</f>
        <v>0</v>
      </c>
    </row>
    <row customHeight="1" ht="17.25">
      <c s="128">
        <v>214</v>
      </c>
      <c s="138" t="s">
        <v>1786</v>
      </c>
      <c s="401">
        <f>SUM(C167,C170,C172,C177,C181,C186,C191,C200,C203,C209)</f>
        <v>0</v>
      </c>
      <c s="368">
        <f>SUM(E166,G166:J166,L166)</f>
        <v>0</v>
      </c>
      <c s="401">
        <f>SUM(E167,E170,E172,E177,E181,E186,E191,E200,E203,E209)</f>
        <v>0</v>
      </c>
      <c s="401">
        <f>SUM(F167,F170,F172,F177,F181,F186,F191,F200,F203,F209)</f>
        <v>0</v>
      </c>
      <c s="401">
        <f>SUM(G167,G170,G172,G177,G181,G186,G191,G200,G203,G209)</f>
        <v>0</v>
      </c>
      <c s="401">
        <f>SUM(H167,H170,H172,H177,H181,H186,H191,H200,H203,H209)</f>
        <v>0</v>
      </c>
      <c s="401">
        <f>SUM(I167,I170,I172,I177,I181,I186,I191,I200,I203,I209)</f>
        <v>0</v>
      </c>
      <c s="401">
        <f>SUM(J167,J170,J172,J177,J181,J186,J191,J200,J203,J209)</f>
        <v>0</v>
      </c>
      <c s="401">
        <f>SUM(K167,K170,K172,K177,K181,K186,K191,K200,K203,K209)</f>
        <v>0</v>
      </c>
      <c s="401">
        <f>SUM(L167,L170,L172,L177,L181,L186,L191,L200,L203,L209)</f>
        <v>0</v>
      </c>
      <c s="368">
        <f>SUM(C166:D166)</f>
        <v>0</v>
      </c>
      <c s="401">
        <f>SUM(N167,N170,N172,N177,N181,N186,N191,N200,N203,N209)</f>
        <v>0</v>
      </c>
    </row>
    <row customHeight="1" ht="17.25">
      <c s="128">
        <v>21401</v>
      </c>
      <c s="138" t="s">
        <v>1787</v>
      </c>
      <c s="401">
        <f>SUM(C168:C169)</f>
        <v>0</v>
      </c>
      <c s="368">
        <f>SUM(E167,G167:J167,L167)</f>
        <v>0</v>
      </c>
      <c s="401">
        <f>SUM(E168:E169)</f>
        <v>0</v>
      </c>
      <c s="401">
        <f>SUM(F168:F169)</f>
        <v>0</v>
      </c>
      <c s="401">
        <f>SUM(G168:G169)</f>
        <v>0</v>
      </c>
      <c s="401">
        <f>SUM(H168:H169)</f>
        <v>0</v>
      </c>
      <c s="401">
        <f>SUM(I168:I169)</f>
        <v>0</v>
      </c>
      <c s="401">
        <f>SUM(J168:J169)</f>
        <v>0</v>
      </c>
      <c s="401">
        <f>SUM(K168:K169)</f>
        <v>0</v>
      </c>
      <c s="401">
        <f>SUM(L168:L169)</f>
        <v>0</v>
      </c>
      <c s="368">
        <f>SUM(C167:D167)</f>
        <v>0</v>
      </c>
      <c s="401">
        <f>SUM(N168:N169)</f>
        <v>0</v>
      </c>
    </row>
    <row customHeight="1" ht="17.25">
      <c s="128">
        <v>2140190</v>
      </c>
      <c s="55" t="s">
        <v>2574</v>
      </c>
      <c s="414"/>
      <c s="368">
        <f>SUM(E168,G168:J168,L168)</f>
        <v>0</v>
      </c>
      <c s="414"/>
      <c s="414"/>
      <c s="372"/>
      <c s="414"/>
      <c s="372"/>
      <c s="414"/>
      <c s="414"/>
      <c s="414"/>
      <c s="368">
        <f>SUM(C168:D168)</f>
        <v>0</v>
      </c>
      <c s="368">
        <f>L06!M170</f>
        <v>0</v>
      </c>
    </row>
    <row customHeight="1" ht="17.25">
      <c s="128">
        <v>2140191</v>
      </c>
      <c s="55" t="s">
        <v>2576</v>
      </c>
      <c s="414"/>
      <c s="368">
        <f>SUM(E169,G169:J169,L169)</f>
        <v>0</v>
      </c>
      <c s="414"/>
      <c s="414"/>
      <c s="372"/>
      <c s="414"/>
      <c s="372"/>
      <c s="414"/>
      <c s="414"/>
      <c s="414"/>
      <c s="368">
        <f>SUM(C169:D169)</f>
        <v>0</v>
      </c>
      <c s="368">
        <f>L06!M171</f>
        <v>0</v>
      </c>
    </row>
    <row customHeight="1" ht="17.25">
      <c s="128">
        <v>21402</v>
      </c>
      <c s="138" t="s">
        <v>1814</v>
      </c>
      <c s="401">
        <f>C171</f>
        <v>0</v>
      </c>
      <c s="368">
        <f>SUM(E170,G170:J170,L170)</f>
        <v>0</v>
      </c>
      <c s="401">
        <f>E171</f>
        <v>0</v>
      </c>
      <c s="401">
        <f>F171</f>
        <v>0</v>
      </c>
      <c s="401">
        <f>G171</f>
        <v>0</v>
      </c>
      <c s="401">
        <f>H171</f>
        <v>0</v>
      </c>
      <c s="401">
        <f>I171</f>
        <v>0</v>
      </c>
      <c s="401">
        <f>J171</f>
        <v>0</v>
      </c>
      <c s="401">
        <f>K171</f>
        <v>0</v>
      </c>
      <c s="401">
        <f>L171</f>
        <v>0</v>
      </c>
      <c s="368">
        <f>SUM(C170:D170)</f>
        <v>0</v>
      </c>
      <c s="401">
        <f>N171</f>
        <v>0</v>
      </c>
    </row>
    <row customHeight="1" ht="17.25">
      <c s="128">
        <v>2140280</v>
      </c>
      <c s="55" t="s">
        <v>2579</v>
      </c>
      <c s="414"/>
      <c s="368">
        <f>SUM(E171,G171:J171,L171)</f>
        <v>0</v>
      </c>
      <c s="414"/>
      <c s="414"/>
      <c s="372"/>
      <c s="414"/>
      <c s="372"/>
      <c s="414"/>
      <c s="414"/>
      <c s="414"/>
      <c s="368">
        <f>SUM(C171:D171)</f>
        <v>0</v>
      </c>
      <c s="368">
        <f>L06!M173</f>
        <v>0</v>
      </c>
    </row>
    <row customHeight="1" ht="17.25">
      <c s="128">
        <v>21460</v>
      </c>
      <c s="138" t="s">
        <v>2582</v>
      </c>
      <c s="401">
        <f>SUM(C173:C176)</f>
        <v>0</v>
      </c>
      <c s="368">
        <f>SUM(E172,G172:J172,L172)</f>
        <v>0</v>
      </c>
      <c s="401">
        <f>SUM(E173:E176)</f>
        <v>0</v>
      </c>
      <c s="401">
        <f>SUM(F173:F176)</f>
        <v>0</v>
      </c>
      <c s="401">
        <f>SUM(G173:G176)</f>
        <v>0</v>
      </c>
      <c s="401">
        <f>SUM(H173:H176)</f>
        <v>0</v>
      </c>
      <c s="401">
        <f>SUM(I173:I176)</f>
        <v>0</v>
      </c>
      <c s="401">
        <f>SUM(J173:J176)</f>
        <v>0</v>
      </c>
      <c s="401">
        <f>SUM(K173:K176)</f>
        <v>0</v>
      </c>
      <c s="401">
        <f>SUM(L173:L176)</f>
        <v>0</v>
      </c>
      <c s="368">
        <f>SUM(C172:D172)</f>
        <v>0</v>
      </c>
      <c s="401">
        <f>SUM(N173:N176)</f>
        <v>0</v>
      </c>
    </row>
    <row customHeight="1" ht="17.25">
      <c s="128">
        <v>2146001</v>
      </c>
      <c s="55" t="s">
        <v>2584</v>
      </c>
      <c s="414"/>
      <c s="368">
        <f>SUM(E173,G173:J173,L173)</f>
        <v>0</v>
      </c>
      <c s="414"/>
      <c s="414"/>
      <c s="372"/>
      <c s="414"/>
      <c s="372"/>
      <c s="414"/>
      <c s="414"/>
      <c s="414"/>
      <c s="368">
        <f>SUM(C173:D173)</f>
        <v>0</v>
      </c>
      <c s="368">
        <f>L06!M175</f>
        <v>0</v>
      </c>
    </row>
    <row customHeight="1" ht="17.25">
      <c s="128">
        <v>2146002</v>
      </c>
      <c s="55" t="s">
        <v>1790</v>
      </c>
      <c s="414"/>
      <c s="368">
        <f>SUM(E174,G174:J174,L174)</f>
        <v>0</v>
      </c>
      <c s="414"/>
      <c s="414"/>
      <c s="372"/>
      <c s="414"/>
      <c s="372"/>
      <c s="414"/>
      <c s="414"/>
      <c s="414"/>
      <c s="368">
        <f>SUM(C174:D174)</f>
        <v>0</v>
      </c>
      <c s="368">
        <f>L06!M176</f>
        <v>0</v>
      </c>
    </row>
    <row customHeight="1" ht="17.25">
      <c s="128">
        <v>2146003</v>
      </c>
      <c s="55" t="s">
        <v>2585</v>
      </c>
      <c s="414"/>
      <c s="368">
        <f>SUM(E175,G175:J175,L175)</f>
        <v>0</v>
      </c>
      <c s="414"/>
      <c s="414"/>
      <c s="372"/>
      <c s="414"/>
      <c s="372"/>
      <c s="414"/>
      <c s="414"/>
      <c s="414"/>
      <c s="368">
        <f>SUM(C175:D175)</f>
        <v>0</v>
      </c>
      <c s="368">
        <f>L06!M177</f>
        <v>0</v>
      </c>
    </row>
    <row customHeight="1" ht="17.25">
      <c s="128">
        <v>2146099</v>
      </c>
      <c s="55" t="s">
        <v>2586</v>
      </c>
      <c s="414"/>
      <c s="368">
        <f>SUM(E176,G176:J176,L176)</f>
        <v>0</v>
      </c>
      <c s="414"/>
      <c s="414"/>
      <c s="372"/>
      <c s="414"/>
      <c s="372"/>
      <c s="414"/>
      <c s="414"/>
      <c s="414"/>
      <c s="368">
        <f>SUM(C176:D176)</f>
        <v>0</v>
      </c>
      <c s="368">
        <f>L06!M178</f>
        <v>0</v>
      </c>
    </row>
    <row customHeight="1" ht="17.25">
      <c s="128">
        <v>21461</v>
      </c>
      <c s="138" t="s">
        <v>2588</v>
      </c>
      <c s="401">
        <f>SUM(C178:C180)</f>
        <v>0</v>
      </c>
      <c s="368">
        <f>SUM(E177,G177:J177,L177)</f>
        <v>0</v>
      </c>
      <c s="401">
        <f>SUM(E178:E180)</f>
        <v>0</v>
      </c>
      <c s="401">
        <f>SUM(F178:F180)</f>
        <v>0</v>
      </c>
      <c s="401">
        <f>SUM(G178:G180)</f>
        <v>0</v>
      </c>
      <c s="401">
        <f>SUM(H178:H180)</f>
        <v>0</v>
      </c>
      <c s="401">
        <f>SUM(I178:I180)</f>
        <v>0</v>
      </c>
      <c s="401">
        <f>SUM(J178:J180)</f>
        <v>0</v>
      </c>
      <c s="401">
        <f>SUM(K178:K180)</f>
        <v>0</v>
      </c>
      <c s="401">
        <f>SUM(L178:L180)</f>
        <v>0</v>
      </c>
      <c s="368">
        <f>SUM(C177:D177)</f>
        <v>0</v>
      </c>
      <c s="401">
        <f>SUM(N178:N180)</f>
        <v>0</v>
      </c>
    </row>
    <row customHeight="1" ht="17.25">
      <c s="128">
        <v>2146101</v>
      </c>
      <c s="55" t="s">
        <v>2585</v>
      </c>
      <c s="414"/>
      <c s="368">
        <f>SUM(E178,G178:J178,L178)</f>
        <v>0</v>
      </c>
      <c s="414"/>
      <c s="414"/>
      <c s="372"/>
      <c s="414"/>
      <c s="372"/>
      <c s="414"/>
      <c s="414"/>
      <c s="414"/>
      <c s="368">
        <f>SUM(C178:D178)</f>
        <v>0</v>
      </c>
      <c s="368">
        <f>L06!M180</f>
        <v>0</v>
      </c>
    </row>
    <row customHeight="1" ht="17.25">
      <c s="128">
        <v>2146102</v>
      </c>
      <c s="55" t="s">
        <v>2584</v>
      </c>
      <c s="414"/>
      <c s="368">
        <f>SUM(E179,G179:J179,L179)</f>
        <v>0</v>
      </c>
      <c s="414"/>
      <c s="414"/>
      <c s="372"/>
      <c s="414"/>
      <c s="372"/>
      <c s="414"/>
      <c s="414"/>
      <c s="414"/>
      <c s="368">
        <f>SUM(C179:D179)</f>
        <v>0</v>
      </c>
      <c s="368">
        <f>L06!M181</f>
        <v>0</v>
      </c>
    </row>
    <row customHeight="1" ht="17.25">
      <c s="128">
        <v>2146199</v>
      </c>
      <c s="55" t="s">
        <v>2594</v>
      </c>
      <c s="414"/>
      <c s="368">
        <f>SUM(E180,G180:J180,L180)</f>
        <v>0</v>
      </c>
      <c s="414"/>
      <c s="414"/>
      <c s="372"/>
      <c s="414"/>
      <c s="372"/>
      <c s="414"/>
      <c s="414"/>
      <c s="414"/>
      <c s="368">
        <f>SUM(C180:D180)</f>
        <v>0</v>
      </c>
      <c s="368">
        <f>L06!M182</f>
        <v>0</v>
      </c>
    </row>
    <row customHeight="1" ht="17.25">
      <c s="128">
        <v>21462</v>
      </c>
      <c s="138" t="s">
        <v>2596</v>
      </c>
      <c s="401">
        <f>SUM(C182:C185)</f>
        <v>0</v>
      </c>
      <c s="368">
        <f>SUM(E181,G181:J181,L181)</f>
        <v>0</v>
      </c>
      <c s="401">
        <f>SUM(E182:E185)</f>
        <v>0</v>
      </c>
      <c s="401">
        <f>SUM(F182:F185)</f>
        <v>0</v>
      </c>
      <c s="401">
        <f>SUM(G182:G185)</f>
        <v>0</v>
      </c>
      <c s="401">
        <f>SUM(H182:H185)</f>
        <v>0</v>
      </c>
      <c s="401">
        <f>SUM(I182:I185)</f>
        <v>0</v>
      </c>
      <c s="401">
        <f>SUM(J182:J185)</f>
        <v>0</v>
      </c>
      <c s="401">
        <f>SUM(K182:K185)</f>
        <v>0</v>
      </c>
      <c s="401">
        <f>SUM(L182:L185)</f>
        <v>0</v>
      </c>
      <c s="368">
        <f>SUM(C181:D181)</f>
        <v>0</v>
      </c>
      <c s="401">
        <f>SUM(N182:N185)</f>
        <v>0</v>
      </c>
    </row>
    <row customHeight="1" ht="17.25">
      <c s="128">
        <v>2146201</v>
      </c>
      <c s="55" t="s">
        <v>2585</v>
      </c>
      <c s="414"/>
      <c s="368">
        <f>SUM(E182,G182:J182,L182)</f>
        <v>0</v>
      </c>
      <c s="414"/>
      <c s="414"/>
      <c s="372"/>
      <c s="414"/>
      <c s="372"/>
      <c s="414"/>
      <c s="414"/>
      <c s="414"/>
      <c s="368">
        <f>SUM(C182:D182)</f>
        <v>0</v>
      </c>
      <c s="368">
        <f>L06!M184</f>
        <v>0</v>
      </c>
    </row>
    <row customHeight="1" ht="17.25">
      <c s="128">
        <v>2146202</v>
      </c>
      <c s="55" t="s">
        <v>2597</v>
      </c>
      <c s="414"/>
      <c s="368">
        <f>SUM(E183,G183:J183,L183)</f>
        <v>0</v>
      </c>
      <c s="414"/>
      <c s="414"/>
      <c s="372"/>
      <c s="414"/>
      <c s="372"/>
      <c s="414"/>
      <c s="414"/>
      <c s="414"/>
      <c s="368">
        <f>SUM(C183:D183)</f>
        <v>0</v>
      </c>
      <c s="368">
        <f>L06!M185</f>
        <v>0</v>
      </c>
    </row>
    <row customHeight="1" ht="17.25">
      <c s="128">
        <v>2146203</v>
      </c>
      <c s="55" t="s">
        <v>2598</v>
      </c>
      <c s="414"/>
      <c s="368">
        <f>SUM(E184,G184:J184,L184)</f>
        <v>0</v>
      </c>
      <c s="414"/>
      <c s="414"/>
      <c s="372"/>
      <c s="414"/>
      <c s="372"/>
      <c s="414"/>
      <c s="414"/>
      <c s="414"/>
      <c s="368">
        <f>SUM(C184:D184)</f>
        <v>0</v>
      </c>
      <c s="368">
        <f>L06!M186</f>
        <v>0</v>
      </c>
    </row>
    <row customHeight="1" ht="17.25">
      <c s="128">
        <v>2146299</v>
      </c>
      <c s="55" t="s">
        <v>2599</v>
      </c>
      <c s="414"/>
      <c s="368">
        <f>SUM(E185,G185:J185,L185)</f>
        <v>0</v>
      </c>
      <c s="414"/>
      <c s="414"/>
      <c s="372"/>
      <c s="414"/>
      <c s="372"/>
      <c s="414"/>
      <c s="414"/>
      <c s="414"/>
      <c s="368">
        <f>SUM(C185:D185)</f>
        <v>0</v>
      </c>
      <c s="368">
        <f>L06!M187</f>
        <v>0</v>
      </c>
    </row>
    <row customHeight="1" ht="17.25">
      <c s="128">
        <v>21463</v>
      </c>
      <c s="138" t="s">
        <v>2601</v>
      </c>
      <c s="401">
        <f>SUM(C187:C190)</f>
        <v>0</v>
      </c>
      <c s="368">
        <f>SUM(E186,G186:J186,L186)</f>
        <v>0</v>
      </c>
      <c s="401">
        <f>SUM(E187:E190)</f>
        <v>0</v>
      </c>
      <c s="401">
        <f>SUM(F187:F190)</f>
        <v>0</v>
      </c>
      <c s="401">
        <f>SUM(G187:G190)</f>
        <v>0</v>
      </c>
      <c s="401">
        <f>SUM(H187:H190)</f>
        <v>0</v>
      </c>
      <c s="401">
        <f>SUM(I187:I190)</f>
        <v>0</v>
      </c>
      <c s="401">
        <f>SUM(J187:J190)</f>
        <v>0</v>
      </c>
      <c s="401">
        <f>SUM(K187:K190)</f>
        <v>0</v>
      </c>
      <c s="401">
        <f>SUM(L187:L190)</f>
        <v>0</v>
      </c>
      <c s="368">
        <f>SUM(C186:D186)</f>
        <v>0</v>
      </c>
      <c s="401">
        <f>SUM(N187:N190)</f>
        <v>0</v>
      </c>
    </row>
    <row customHeight="1" ht="17.25">
      <c s="128">
        <v>2146301</v>
      </c>
      <c s="55" t="s">
        <v>1799</v>
      </c>
      <c s="414"/>
      <c s="368">
        <f>SUM(E187,G187:J187,L187)</f>
        <v>0</v>
      </c>
      <c s="414"/>
      <c s="414"/>
      <c s="372"/>
      <c s="414"/>
      <c s="372"/>
      <c s="414"/>
      <c s="414"/>
      <c s="414"/>
      <c s="368">
        <f>SUM(C187:D187)</f>
        <v>0</v>
      </c>
      <c s="368">
        <f>L06!M189</f>
        <v>0</v>
      </c>
    </row>
    <row customHeight="1" ht="17.25">
      <c s="128">
        <v>2146302</v>
      </c>
      <c s="55" t="s">
        <v>2603</v>
      </c>
      <c s="414"/>
      <c s="368">
        <f>SUM(E188,G188:J188,L188)</f>
        <v>0</v>
      </c>
      <c s="414"/>
      <c s="414"/>
      <c s="372"/>
      <c s="414"/>
      <c s="372"/>
      <c s="414"/>
      <c s="414"/>
      <c s="414"/>
      <c s="368">
        <f>SUM(C188:D188)</f>
        <v>0</v>
      </c>
      <c s="368">
        <f>L06!M190</f>
        <v>0</v>
      </c>
    </row>
    <row customHeight="1" ht="17.25">
      <c s="128">
        <v>2146303</v>
      </c>
      <c s="55" t="s">
        <v>2604</v>
      </c>
      <c s="414"/>
      <c s="368">
        <f>SUM(E189,G189:J189,L189)</f>
        <v>0</v>
      </c>
      <c s="414"/>
      <c s="414"/>
      <c s="372"/>
      <c s="414"/>
      <c s="372"/>
      <c s="414"/>
      <c s="414"/>
      <c s="414"/>
      <c s="368">
        <f>SUM(C189:D189)</f>
        <v>0</v>
      </c>
      <c s="368">
        <f>L06!M191</f>
        <v>0</v>
      </c>
    </row>
    <row customHeight="1" ht="17.25">
      <c s="128">
        <v>2146399</v>
      </c>
      <c s="55" t="s">
        <v>2605</v>
      </c>
      <c s="414"/>
      <c s="368">
        <f>SUM(E190,G190:J190,L190)</f>
        <v>0</v>
      </c>
      <c s="414"/>
      <c s="414"/>
      <c s="372"/>
      <c s="414"/>
      <c s="372"/>
      <c s="414"/>
      <c s="414"/>
      <c s="414"/>
      <c s="368">
        <f>SUM(C190:D190)</f>
        <v>0</v>
      </c>
      <c s="368">
        <f>L06!M192</f>
        <v>0</v>
      </c>
    </row>
    <row customHeight="1" ht="17.25">
      <c s="128">
        <v>21464</v>
      </c>
      <c s="138" t="s">
        <v>2607</v>
      </c>
      <c s="401">
        <f>SUM(C192:C199)</f>
        <v>0</v>
      </c>
      <c s="368">
        <f>SUM(E191,G191:J191,L191)</f>
        <v>0</v>
      </c>
      <c s="401">
        <f>SUM(E192:E199)</f>
        <v>0</v>
      </c>
      <c s="401">
        <f>SUM(F192:F199)</f>
        <v>0</v>
      </c>
      <c s="401">
        <f>SUM(G192:G199)</f>
        <v>0</v>
      </c>
      <c s="401">
        <f>SUM(H192:H199)</f>
        <v>0</v>
      </c>
      <c s="401">
        <f>SUM(I192:I199)</f>
        <v>0</v>
      </c>
      <c s="401">
        <f>SUM(J192:J199)</f>
        <v>0</v>
      </c>
      <c s="401">
        <f>SUM(K192:K199)</f>
        <v>0</v>
      </c>
      <c s="401">
        <f>SUM(L192:L199)</f>
        <v>0</v>
      </c>
      <c s="368">
        <f>SUM(C191:D191)</f>
        <v>0</v>
      </c>
      <c s="401">
        <f>SUM(N192:N199)</f>
        <v>0</v>
      </c>
    </row>
    <row customHeight="1" ht="17.25">
      <c s="128">
        <v>2146401</v>
      </c>
      <c s="55" t="s">
        <v>2609</v>
      </c>
      <c s="414"/>
      <c s="368">
        <f>SUM(E192,G192:J192,L192)</f>
        <v>0</v>
      </c>
      <c s="414"/>
      <c s="414"/>
      <c s="372"/>
      <c s="414"/>
      <c s="372"/>
      <c s="414"/>
      <c s="414"/>
      <c s="414"/>
      <c s="368">
        <f>SUM(C192:D192)</f>
        <v>0</v>
      </c>
      <c s="368">
        <f>L06!M194</f>
        <v>0</v>
      </c>
    </row>
    <row customHeight="1" ht="17.25">
      <c s="128">
        <v>2146402</v>
      </c>
      <c s="55" t="s">
        <v>2610</v>
      </c>
      <c s="414"/>
      <c s="368">
        <f>SUM(E193,G193:J193,L193)</f>
        <v>0</v>
      </c>
      <c s="414"/>
      <c s="414"/>
      <c s="372"/>
      <c s="414"/>
      <c s="372"/>
      <c s="414"/>
      <c s="414"/>
      <c s="414"/>
      <c s="368">
        <f>SUM(C193:D193)</f>
        <v>0</v>
      </c>
      <c s="368">
        <f>L06!M195</f>
        <v>0</v>
      </c>
    </row>
    <row customHeight="1" ht="17.25">
      <c s="128">
        <v>2146403</v>
      </c>
      <c s="55" t="s">
        <v>2611</v>
      </c>
      <c s="414"/>
      <c s="368">
        <f>SUM(E194,G194:J194,L194)</f>
        <v>0</v>
      </c>
      <c s="414"/>
      <c s="414"/>
      <c s="372"/>
      <c s="414"/>
      <c s="372"/>
      <c s="414"/>
      <c s="414"/>
      <c s="414"/>
      <c s="368">
        <f>SUM(C194:D194)</f>
        <v>0</v>
      </c>
      <c s="368">
        <f>L06!M196</f>
        <v>0</v>
      </c>
    </row>
    <row customHeight="1" ht="17.25">
      <c s="128">
        <v>2146404</v>
      </c>
      <c s="55" t="s">
        <v>2612</v>
      </c>
      <c s="414"/>
      <c s="368">
        <f>SUM(E195,G195:J195,L195)</f>
        <v>0</v>
      </c>
      <c s="414"/>
      <c s="414"/>
      <c s="372"/>
      <c s="414"/>
      <c s="372"/>
      <c s="414"/>
      <c s="414"/>
      <c s="414"/>
      <c s="368">
        <f>SUM(C195:D195)</f>
        <v>0</v>
      </c>
      <c s="368">
        <f>L06!M197</f>
        <v>0</v>
      </c>
    </row>
    <row customHeight="1" ht="17.25">
      <c s="128">
        <v>2146405</v>
      </c>
      <c s="55" t="s">
        <v>2613</v>
      </c>
      <c s="414"/>
      <c s="368">
        <f>SUM(E196,G196:J196,L196)</f>
        <v>0</v>
      </c>
      <c s="414"/>
      <c s="414"/>
      <c s="372"/>
      <c s="414"/>
      <c s="372"/>
      <c s="414"/>
      <c s="414"/>
      <c s="414"/>
      <c s="368">
        <f>SUM(C196:D196)</f>
        <v>0</v>
      </c>
      <c s="368">
        <f>L06!M198</f>
        <v>0</v>
      </c>
    </row>
    <row customHeight="1" ht="17.25">
      <c s="128">
        <v>2146406</v>
      </c>
      <c s="55" t="s">
        <v>2614</v>
      </c>
      <c s="414"/>
      <c s="368">
        <f>SUM(E197,G197:J197,L197)</f>
        <v>0</v>
      </c>
      <c s="414"/>
      <c s="414"/>
      <c s="372"/>
      <c s="414"/>
      <c s="372"/>
      <c s="414"/>
      <c s="414"/>
      <c s="414"/>
      <c s="368">
        <f>SUM(C197:D197)</f>
        <v>0</v>
      </c>
      <c s="368">
        <f>L06!M199</f>
        <v>0</v>
      </c>
    </row>
    <row customHeight="1" ht="17.25">
      <c s="128">
        <v>2146407</v>
      </c>
      <c s="55" t="s">
        <v>2615</v>
      </c>
      <c s="414"/>
      <c s="368">
        <f>SUM(E198,G198:J198,L198)</f>
        <v>0</v>
      </c>
      <c s="414"/>
      <c s="414"/>
      <c s="372"/>
      <c s="414"/>
      <c s="372"/>
      <c s="414"/>
      <c s="414"/>
      <c s="414"/>
      <c s="368">
        <f>SUM(C198:D198)</f>
        <v>0</v>
      </c>
      <c s="368">
        <f>L06!M200</f>
        <v>0</v>
      </c>
    </row>
    <row customHeight="1" ht="17.25">
      <c s="128">
        <v>2146499</v>
      </c>
      <c s="55" t="s">
        <v>2616</v>
      </c>
      <c s="414"/>
      <c s="368">
        <f>SUM(E199,G199:J199,L199)</f>
        <v>0</v>
      </c>
      <c s="414"/>
      <c s="414"/>
      <c s="372"/>
      <c s="414"/>
      <c s="372"/>
      <c s="414"/>
      <c s="414"/>
      <c s="414"/>
      <c s="368">
        <f>SUM(C199:D199)</f>
        <v>0</v>
      </c>
      <c s="368">
        <f>L06!M201</f>
        <v>0</v>
      </c>
    </row>
    <row customHeight="1" ht="17.25">
      <c s="128">
        <v>21465</v>
      </c>
      <c s="138" t="s">
        <v>2618</v>
      </c>
      <c s="401">
        <f>SUM(C201:C202)</f>
        <v>0</v>
      </c>
      <c s="368">
        <f>SUM(E200,G200:J200,L200)</f>
        <v>0</v>
      </c>
      <c s="401">
        <f>SUM(E201:E202)</f>
        <v>0</v>
      </c>
      <c s="401">
        <f>SUM(F201:F202)</f>
        <v>0</v>
      </c>
      <c s="401">
        <f>SUM(G201:G202)</f>
        <v>0</v>
      </c>
      <c s="401">
        <f>SUM(H201:H202)</f>
        <v>0</v>
      </c>
      <c s="401">
        <f>SUM(I201:I202)</f>
        <v>0</v>
      </c>
      <c s="401">
        <f>SUM(J201:J202)</f>
        <v>0</v>
      </c>
      <c s="401">
        <f>SUM(K201:K202)</f>
        <v>0</v>
      </c>
      <c s="401">
        <f>SUM(L201:L202)</f>
        <v>0</v>
      </c>
      <c s="368">
        <f>SUM(C200:D200)</f>
        <v>0</v>
      </c>
      <c s="401">
        <f>SUM(N201:N202)</f>
        <v>0</v>
      </c>
    </row>
    <row customHeight="1" ht="17.25">
      <c s="128">
        <v>2146501</v>
      </c>
      <c s="55" t="s">
        <v>2620</v>
      </c>
      <c s="414"/>
      <c s="368">
        <f>SUM(E201,G201:J201,L201)</f>
        <v>0</v>
      </c>
      <c s="414"/>
      <c s="414"/>
      <c s="372"/>
      <c s="414"/>
      <c s="372"/>
      <c s="414"/>
      <c s="414"/>
      <c s="414"/>
      <c s="368">
        <f>SUM(C201:D201)</f>
        <v>0</v>
      </c>
      <c s="368">
        <f>L06!M203</f>
        <v>0</v>
      </c>
    </row>
    <row customHeight="1" ht="17.25">
      <c s="128">
        <v>2146599</v>
      </c>
      <c s="55" t="s">
        <v>2621</v>
      </c>
      <c s="414"/>
      <c s="368">
        <f>SUM(E202,G202:J202,L202)</f>
        <v>0</v>
      </c>
      <c s="414"/>
      <c s="414"/>
      <c s="372"/>
      <c s="414"/>
      <c s="372"/>
      <c s="414"/>
      <c s="414"/>
      <c s="414"/>
      <c s="368">
        <f>SUM(C202:D202)</f>
        <v>0</v>
      </c>
      <c s="368">
        <f>L06!M204</f>
        <v>0</v>
      </c>
    </row>
    <row customHeight="1" ht="17.25">
      <c s="128">
        <v>21466</v>
      </c>
      <c s="138" t="s">
        <v>2623</v>
      </c>
      <c s="401">
        <f>SUM(C204:C208)</f>
        <v>0</v>
      </c>
      <c s="368">
        <f>SUM(E203,G203:J203,L203)</f>
        <v>0</v>
      </c>
      <c s="401">
        <f>SUM(E204:E208)</f>
        <v>0</v>
      </c>
      <c s="401">
        <f>SUM(F204:F208)</f>
        <v>0</v>
      </c>
      <c s="401">
        <f>SUM(G204:G208)</f>
        <v>0</v>
      </c>
      <c s="401">
        <f>SUM(H204:H208)</f>
        <v>0</v>
      </c>
      <c s="401">
        <f>SUM(I204:I208)</f>
        <v>0</v>
      </c>
      <c s="401">
        <f>SUM(J204:J208)</f>
        <v>0</v>
      </c>
      <c s="401">
        <f>SUM(K204:K208)</f>
        <v>0</v>
      </c>
      <c s="401">
        <f>SUM(L204:L208)</f>
        <v>0</v>
      </c>
      <c s="368">
        <f>SUM(C203:D203)</f>
        <v>0</v>
      </c>
      <c s="401">
        <f>SUM(N204:N208)</f>
        <v>0</v>
      </c>
    </row>
    <row customHeight="1" ht="17.25">
      <c s="128">
        <v>2146601</v>
      </c>
      <c s="55" t="s">
        <v>2625</v>
      </c>
      <c s="414"/>
      <c s="368">
        <f>SUM(E204,G204:J204,L204)</f>
        <v>0</v>
      </c>
      <c s="414"/>
      <c s="414"/>
      <c s="372"/>
      <c s="414"/>
      <c s="372"/>
      <c s="414"/>
      <c s="414"/>
      <c s="414"/>
      <c s="368">
        <f>SUM(C204:D204)</f>
        <v>0</v>
      </c>
      <c s="368">
        <f>L06!M206</f>
        <v>0</v>
      </c>
    </row>
    <row customHeight="1" ht="17.25">
      <c s="128">
        <v>2146602</v>
      </c>
      <c s="55" t="s">
        <v>1822</v>
      </c>
      <c s="414"/>
      <c s="368">
        <f>SUM(E205,G205:J205,L205)</f>
        <v>0</v>
      </c>
      <c s="414"/>
      <c s="414"/>
      <c s="372"/>
      <c s="414"/>
      <c s="372"/>
      <c s="414"/>
      <c s="414"/>
      <c s="414"/>
      <c s="368">
        <f>SUM(C205:D205)</f>
        <v>0</v>
      </c>
      <c s="368">
        <f>L06!M207</f>
        <v>0</v>
      </c>
    </row>
    <row customHeight="1" ht="17.25">
      <c s="128">
        <v>2146603</v>
      </c>
      <c s="55" t="s">
        <v>2626</v>
      </c>
      <c s="414"/>
      <c s="368">
        <f>SUM(E206,G206:J206,L206)</f>
        <v>0</v>
      </c>
      <c s="414"/>
      <c s="414"/>
      <c s="372"/>
      <c s="414"/>
      <c s="372"/>
      <c s="414"/>
      <c s="414"/>
      <c s="414"/>
      <c s="368">
        <f>SUM(C206:D206)</f>
        <v>0</v>
      </c>
      <c s="368">
        <f>L06!M208</f>
        <v>0</v>
      </c>
    </row>
    <row customHeight="1" ht="17.25">
      <c s="128">
        <v>2146604</v>
      </c>
      <c s="55" t="s">
        <v>2627</v>
      </c>
      <c s="414"/>
      <c s="368">
        <f>SUM(E207,G207:J207,L207)</f>
        <v>0</v>
      </c>
      <c s="414"/>
      <c s="414"/>
      <c s="372"/>
      <c s="414"/>
      <c s="372"/>
      <c s="414"/>
      <c s="414"/>
      <c s="414"/>
      <c s="368">
        <f>SUM(C207:D207)</f>
        <v>0</v>
      </c>
      <c s="368">
        <f>L06!M209</f>
        <v>0</v>
      </c>
    </row>
    <row customHeight="1" ht="17.25">
      <c s="128">
        <v>2146699</v>
      </c>
      <c s="55" t="s">
        <v>2628</v>
      </c>
      <c s="414"/>
      <c s="368">
        <f>SUM(E208,G208:J208,L208)</f>
        <v>0</v>
      </c>
      <c s="414"/>
      <c s="414"/>
      <c s="372"/>
      <c s="414"/>
      <c s="372"/>
      <c s="414"/>
      <c s="414"/>
      <c s="414"/>
      <c s="368">
        <f>SUM(C208:D208)</f>
        <v>0</v>
      </c>
      <c s="368">
        <f>L06!M210</f>
        <v>0</v>
      </c>
    </row>
    <row customHeight="1" ht="17.25">
      <c s="128">
        <v>21467</v>
      </c>
      <c s="138" t="s">
        <v>2630</v>
      </c>
      <c s="401">
        <f>SUM(C210:C215)</f>
        <v>0</v>
      </c>
      <c s="368">
        <f>SUM(E209,G209:J209,L209)</f>
        <v>0</v>
      </c>
      <c s="401">
        <f>SUM(E210:E215)</f>
        <v>0</v>
      </c>
      <c s="401">
        <f>SUM(F210:F215)</f>
        <v>0</v>
      </c>
      <c s="401">
        <f>SUM(G210:G215)</f>
        <v>0</v>
      </c>
      <c s="401">
        <f>SUM(H210:H215)</f>
        <v>0</v>
      </c>
      <c s="401">
        <f>SUM(I210:I215)</f>
        <v>0</v>
      </c>
      <c s="401">
        <f>SUM(J210:J215)</f>
        <v>0</v>
      </c>
      <c s="401">
        <f>SUM(K210:K215)</f>
        <v>0</v>
      </c>
      <c s="401">
        <f>SUM(L210:L215)</f>
        <v>0</v>
      </c>
      <c s="368">
        <f>SUM(C209:D209)</f>
        <v>0</v>
      </c>
      <c s="401">
        <f>SUM(N210:N215)</f>
        <v>0</v>
      </c>
    </row>
    <row customHeight="1" ht="17.25">
      <c s="128">
        <v>2146701</v>
      </c>
      <c s="55" t="s">
        <v>2625</v>
      </c>
      <c s="414"/>
      <c s="368">
        <f>SUM(E210,G210:J210,L210)</f>
        <v>0</v>
      </c>
      <c s="414"/>
      <c s="414"/>
      <c s="372"/>
      <c s="414"/>
      <c s="372"/>
      <c s="414"/>
      <c s="414"/>
      <c s="414"/>
      <c s="368">
        <f>SUM(C210:D210)</f>
        <v>0</v>
      </c>
      <c s="368">
        <f>L06!M212</f>
        <v>0</v>
      </c>
    </row>
    <row customHeight="1" ht="17.25">
      <c s="128">
        <v>2146702</v>
      </c>
      <c s="55" t="s">
        <v>1822</v>
      </c>
      <c s="414"/>
      <c s="368">
        <f>SUM(E211,G211:J211,L211)</f>
        <v>0</v>
      </c>
      <c s="414"/>
      <c s="414"/>
      <c s="372"/>
      <c s="414"/>
      <c s="372"/>
      <c s="414"/>
      <c s="414"/>
      <c s="414"/>
      <c s="368">
        <f>SUM(C211:D211)</f>
        <v>0</v>
      </c>
      <c s="368">
        <f>L06!M213</f>
        <v>0</v>
      </c>
    </row>
    <row customHeight="1" ht="17.25">
      <c s="128">
        <v>2146703</v>
      </c>
      <c s="55" t="s">
        <v>2626</v>
      </c>
      <c s="414"/>
      <c s="368">
        <f>SUM(E212,G212:J212,L212)</f>
        <v>0</v>
      </c>
      <c s="414"/>
      <c s="414"/>
      <c s="372"/>
      <c s="414"/>
      <c s="372"/>
      <c s="414"/>
      <c s="414"/>
      <c s="414"/>
      <c s="368">
        <f>SUM(C212:D212)</f>
        <v>0</v>
      </c>
      <c s="368">
        <f>L06!M214</f>
        <v>0</v>
      </c>
    </row>
    <row customHeight="1" ht="17.25">
      <c s="128">
        <v>2146704</v>
      </c>
      <c s="55" t="s">
        <v>2627</v>
      </c>
      <c s="414"/>
      <c s="368">
        <f>SUM(E213,G213:J213,L213)</f>
        <v>0</v>
      </c>
      <c s="414"/>
      <c s="414"/>
      <c s="372"/>
      <c s="414"/>
      <c s="372"/>
      <c s="414"/>
      <c s="414"/>
      <c s="414"/>
      <c s="368">
        <f>SUM(C213:D213)</f>
        <v>0</v>
      </c>
      <c s="368">
        <f>L06!M215</f>
        <v>0</v>
      </c>
    </row>
    <row customHeight="1" ht="17.25">
      <c s="128">
        <v>2146705</v>
      </c>
      <c s="55" t="s">
        <v>2632</v>
      </c>
      <c s="414"/>
      <c s="368">
        <f>SUM(E214,G214:J214,L214)</f>
        <v>0</v>
      </c>
      <c s="414"/>
      <c s="414"/>
      <c s="372"/>
      <c s="414"/>
      <c s="372"/>
      <c s="414"/>
      <c s="414"/>
      <c s="414"/>
      <c s="368">
        <f>SUM(C214:D214)</f>
        <v>0</v>
      </c>
      <c s="368">
        <f>L06!M216</f>
        <v>0</v>
      </c>
    </row>
    <row customHeight="1" ht="17.25">
      <c s="128">
        <v>2146799</v>
      </c>
      <c s="55" t="s">
        <v>2633</v>
      </c>
      <c s="414"/>
      <c s="368">
        <f>SUM(E215,G215:J215,L215)</f>
        <v>0</v>
      </c>
      <c s="414"/>
      <c s="414"/>
      <c s="372"/>
      <c s="414"/>
      <c s="372"/>
      <c s="414"/>
      <c s="414"/>
      <c s="414"/>
      <c s="368">
        <f>SUM(C215:D215)</f>
        <v>0</v>
      </c>
      <c s="368">
        <f>L06!M217</f>
        <v>0</v>
      </c>
    </row>
    <row customHeight="1" ht="17.25">
      <c s="128">
        <v>215</v>
      </c>
      <c s="138" t="s">
        <v>1846</v>
      </c>
      <c s="401">
        <f>SUM(C217,C219,C221,C228,C234,C238,C243)</f>
        <v>0</v>
      </c>
      <c s="368">
        <f>SUM(E216,G216:J216,L216)</f>
        <v>158</v>
      </c>
      <c s="401">
        <f>SUM(E217,E219,E221,E228,E234,E238,E243)</f>
        <v>0</v>
      </c>
      <c s="401">
        <f>SUM(F217,F219,F221,F228,F234,F238,F243)</f>
        <v>0</v>
      </c>
      <c s="401">
        <f>SUM(G217,G219,G221,G228,G234,G238,G243)</f>
        <v>0</v>
      </c>
      <c s="401">
        <f>SUM(H217,H219,H221,H228,H234,H238,H243)</f>
        <v>158</v>
      </c>
      <c s="401">
        <f>SUM(I217,I219,I221,I228,I234,I238,I243)</f>
        <v>0</v>
      </c>
      <c s="401">
        <f>SUM(J217,J219,J221,J228,J234,J238,J243)</f>
        <v>0</v>
      </c>
      <c s="401">
        <f>SUM(K217,K219,K221,K228,K234,K238,K243)</f>
        <v>0</v>
      </c>
      <c s="401">
        <f>SUM(L217,L219,L221,L228,L234,L238,L243)</f>
        <v>0</v>
      </c>
      <c s="368">
        <f>SUM(C216:D216)</f>
        <v>158</v>
      </c>
      <c s="401">
        <f>SUM(N217,N219,N221,N228,N234,N238,N243)</f>
        <v>158</v>
      </c>
    </row>
    <row customHeight="1" ht="17.25">
      <c s="128">
        <v>21504</v>
      </c>
      <c s="138" t="s">
        <v>1869</v>
      </c>
      <c s="401">
        <f>C218</f>
        <v>0</v>
      </c>
      <c s="368">
        <f>SUM(E217,G217:J217,L217)</f>
        <v>0</v>
      </c>
      <c s="401">
        <f>E218</f>
        <v>0</v>
      </c>
      <c s="401">
        <f>F218</f>
        <v>0</v>
      </c>
      <c s="401">
        <f>G218</f>
        <v>0</v>
      </c>
      <c s="401">
        <f>H218</f>
        <v>0</v>
      </c>
      <c s="401">
        <f>I218</f>
        <v>0</v>
      </c>
      <c s="401">
        <f>J218</f>
        <v>0</v>
      </c>
      <c s="401">
        <f>K218</f>
        <v>0</v>
      </c>
      <c s="401">
        <f>L218</f>
        <v>0</v>
      </c>
      <c s="368">
        <f>SUM(C217:D217)</f>
        <v>0</v>
      </c>
      <c s="368">
        <f>L06!M219</f>
        <v>0</v>
      </c>
    </row>
    <row customHeight="1" ht="17.25">
      <c s="128">
        <v>2150415</v>
      </c>
      <c s="55" t="s">
        <v>2635</v>
      </c>
      <c s="414"/>
      <c s="368">
        <f>SUM(E218,G218:J218,L218)</f>
        <v>0</v>
      </c>
      <c s="414"/>
      <c s="414"/>
      <c s="372"/>
      <c s="414"/>
      <c s="372"/>
      <c s="414"/>
      <c s="414"/>
      <c s="414"/>
      <c s="368">
        <f>SUM(C218:D218)</f>
        <v>0</v>
      </c>
      <c s="368">
        <f>L06!M220</f>
        <v>0</v>
      </c>
    </row>
    <row customHeight="1" ht="17.25">
      <c s="236">
        <v>21505</v>
      </c>
      <c s="138" t="s">
        <v>1880</v>
      </c>
      <c s="401">
        <f>C220</f>
        <v>0</v>
      </c>
      <c s="368">
        <f>SUM(E219,G219:J219,L219)</f>
        <v>0</v>
      </c>
      <c s="401">
        <f>E220</f>
        <v>0</v>
      </c>
      <c s="401">
        <f>F220</f>
        <v>0</v>
      </c>
      <c s="401">
        <f>G220</f>
        <v>0</v>
      </c>
      <c s="401">
        <f>H220</f>
        <v>0</v>
      </c>
      <c s="401">
        <f>I220</f>
        <v>0</v>
      </c>
      <c s="401">
        <f>J220</f>
        <v>0</v>
      </c>
      <c s="401">
        <f>K220</f>
        <v>0</v>
      </c>
      <c s="401">
        <f>L220</f>
        <v>0</v>
      </c>
      <c s="368">
        <f>SUM(C219:D219)</f>
        <v>0</v>
      </c>
      <c s="401">
        <f>N220</f>
        <v>0</v>
      </c>
    </row>
    <row customHeight="1" ht="17.25">
      <c s="236">
        <v>2150570</v>
      </c>
      <c s="55" t="s">
        <v>2638</v>
      </c>
      <c s="414"/>
      <c s="368">
        <f>SUM(E220,G220:J220,L220)</f>
        <v>0</v>
      </c>
      <c s="414"/>
      <c s="414"/>
      <c s="403"/>
      <c s="414"/>
      <c s="403"/>
      <c s="414"/>
      <c s="414"/>
      <c s="414"/>
      <c s="368">
        <f>SUM(C220:D220)</f>
        <v>0</v>
      </c>
      <c s="368">
        <f>L06!M222</f>
        <v>0</v>
      </c>
    </row>
    <row customHeight="1" ht="17.25">
      <c s="128">
        <v>21560</v>
      </c>
      <c s="138" t="s">
        <v>2640</v>
      </c>
      <c s="401">
        <f>SUM(C222:C227)</f>
        <v>0</v>
      </c>
      <c s="368">
        <f>SUM(E221,G221:J221,L221)</f>
        <v>35</v>
      </c>
      <c s="401">
        <f>SUM(E222:E227)</f>
        <v>0</v>
      </c>
      <c s="401">
        <f>SUM(F222:F227)</f>
        <v>0</v>
      </c>
      <c s="401">
        <f>SUM(G222:G227)</f>
        <v>0</v>
      </c>
      <c s="401">
        <f>SUM(H222:H227)</f>
        <v>35</v>
      </c>
      <c s="401">
        <f>SUM(I222:I227)</f>
        <v>0</v>
      </c>
      <c s="401">
        <f>SUM(J222:J227)</f>
        <v>0</v>
      </c>
      <c s="401">
        <f>SUM(K222:K227)</f>
        <v>0</v>
      </c>
      <c s="401">
        <f>SUM(L222:L227)</f>
        <v>0</v>
      </c>
      <c s="368">
        <f>SUM(C221:D221)</f>
        <v>35</v>
      </c>
      <c s="401">
        <f>SUM(N222:N227)</f>
        <v>35</v>
      </c>
    </row>
    <row customHeight="1" ht="17.25">
      <c s="128">
        <v>2156001</v>
      </c>
      <c s="55" t="s">
        <v>2642</v>
      </c>
      <c s="414"/>
      <c s="368">
        <f>SUM(E222,G222:J222,L222)</f>
        <v>0</v>
      </c>
      <c s="414"/>
      <c s="414"/>
      <c s="372"/>
      <c s="414"/>
      <c s="372"/>
      <c s="414"/>
      <c s="414"/>
      <c s="414"/>
      <c s="368">
        <f>SUM(C222:D222)</f>
        <v>0</v>
      </c>
      <c s="368">
        <f>L06!M224</f>
        <v>0</v>
      </c>
    </row>
    <row customHeight="1" ht="17.25">
      <c s="128">
        <v>2156002</v>
      </c>
      <c s="55" t="s">
        <v>2643</v>
      </c>
      <c s="414"/>
      <c s="368">
        <f>SUM(E223,G223:J223,L223)</f>
        <v>0</v>
      </c>
      <c s="414"/>
      <c s="414"/>
      <c s="372"/>
      <c s="414"/>
      <c s="372"/>
      <c s="414"/>
      <c s="414"/>
      <c s="414"/>
      <c s="368">
        <f>SUM(C223:D223)</f>
        <v>0</v>
      </c>
      <c s="368">
        <f>L06!M225</f>
        <v>0</v>
      </c>
    </row>
    <row customHeight="1" ht="17.25">
      <c s="128">
        <v>2156003</v>
      </c>
      <c s="55" t="s">
        <v>2003</v>
      </c>
      <c s="414"/>
      <c s="368">
        <f>SUM(E224,G224:J224,L224)</f>
        <v>0</v>
      </c>
      <c s="414"/>
      <c s="414"/>
      <c s="372"/>
      <c s="414"/>
      <c s="372"/>
      <c s="414"/>
      <c s="414"/>
      <c s="414"/>
      <c s="368">
        <f>SUM(C224:D224)</f>
        <v>0</v>
      </c>
      <c s="368">
        <f>L06!M226</f>
        <v>0</v>
      </c>
    </row>
    <row customHeight="1" ht="17.25">
      <c s="128">
        <v>2156004</v>
      </c>
      <c s="55" t="s">
        <v>2644</v>
      </c>
      <c s="414"/>
      <c s="368">
        <f>SUM(E225,G225:J225,L225)</f>
        <v>0</v>
      </c>
      <c s="414"/>
      <c s="414"/>
      <c s="372"/>
      <c s="414"/>
      <c s="372"/>
      <c s="414"/>
      <c s="414"/>
      <c s="414"/>
      <c s="368">
        <f>SUM(C225:D225)</f>
        <v>0</v>
      </c>
      <c s="368">
        <f>L06!M227</f>
        <v>0</v>
      </c>
    </row>
    <row customHeight="1" ht="17.25">
      <c s="128">
        <v>2156005</v>
      </c>
      <c s="55" t="s">
        <v>2645</v>
      </c>
      <c s="414"/>
      <c s="368">
        <f>SUM(E226,G226:J226,L226)</f>
        <v>0</v>
      </c>
      <c s="414"/>
      <c s="414"/>
      <c s="372"/>
      <c s="414"/>
      <c s="372"/>
      <c s="414"/>
      <c s="414"/>
      <c s="414"/>
      <c s="368">
        <f>SUM(C226:D226)</f>
        <v>0</v>
      </c>
      <c s="368">
        <f>L06!M228</f>
        <v>0</v>
      </c>
    </row>
    <row customHeight="1" ht="17.25">
      <c s="128">
        <v>2156099</v>
      </c>
      <c s="55" t="s">
        <v>2646</v>
      </c>
      <c s="414"/>
      <c s="368">
        <f>SUM(E227,G227:J227,L227)</f>
        <v>35</v>
      </c>
      <c s="414"/>
      <c s="414"/>
      <c s="372"/>
      <c s="414">
        <v>35</v>
      </c>
      <c s="372"/>
      <c s="414"/>
      <c s="414"/>
      <c s="414"/>
      <c s="368">
        <f>SUM(C227:D227)</f>
        <v>35</v>
      </c>
      <c s="368">
        <f>L06!M229</f>
        <v>35</v>
      </c>
    </row>
    <row customHeight="1" ht="17.25">
      <c s="128">
        <v>21561</v>
      </c>
      <c s="138" t="s">
        <v>2648</v>
      </c>
      <c s="401">
        <f>SUM(C229:C233)</f>
        <v>0</v>
      </c>
      <c s="368">
        <f>SUM(E228,G228:J228,L228)</f>
        <v>123</v>
      </c>
      <c s="401">
        <f>SUM(E229:E233)</f>
        <v>0</v>
      </c>
      <c s="401">
        <f>SUM(F229:F233)</f>
        <v>0</v>
      </c>
      <c s="401">
        <f>SUM(G229:G233)</f>
        <v>0</v>
      </c>
      <c s="401">
        <f>SUM(H229:H233)</f>
        <v>123</v>
      </c>
      <c s="401">
        <f>SUM(I229:I233)</f>
        <v>0</v>
      </c>
      <c s="401">
        <f>SUM(J229:J233)</f>
        <v>0</v>
      </c>
      <c s="401">
        <f>SUM(K229:K233)</f>
        <v>0</v>
      </c>
      <c s="401">
        <f>SUM(L229:L233)</f>
        <v>0</v>
      </c>
      <c s="368">
        <f>SUM(C228:D228)</f>
        <v>123</v>
      </c>
      <c s="401">
        <f>SUM(N229:N233)</f>
        <v>123</v>
      </c>
    </row>
    <row customHeight="1" ht="17.25">
      <c s="128">
        <v>2156101</v>
      </c>
      <c s="55" t="s">
        <v>2650</v>
      </c>
      <c s="414"/>
      <c s="368">
        <f>SUM(E229,G229:J229,L229)</f>
        <v>0</v>
      </c>
      <c s="414"/>
      <c s="414"/>
      <c s="372"/>
      <c s="414"/>
      <c s="372"/>
      <c s="414"/>
      <c s="414"/>
      <c s="414"/>
      <c s="368">
        <f>SUM(C229:D229)</f>
        <v>0</v>
      </c>
      <c s="368">
        <f>L06!M231</f>
        <v>0</v>
      </c>
    </row>
    <row customHeight="1" ht="17.25">
      <c s="128">
        <v>2156102</v>
      </c>
      <c s="55" t="s">
        <v>2651</v>
      </c>
      <c s="414"/>
      <c s="368">
        <f>SUM(E230,G230:J230,L230)</f>
        <v>0</v>
      </c>
      <c s="414"/>
      <c s="414"/>
      <c s="372"/>
      <c s="414"/>
      <c s="372"/>
      <c s="414"/>
      <c s="414"/>
      <c s="414"/>
      <c s="368">
        <f>SUM(C230:D230)</f>
        <v>0</v>
      </c>
      <c s="368">
        <f>L06!M232</f>
        <v>0</v>
      </c>
    </row>
    <row customHeight="1" ht="17.25">
      <c s="128">
        <v>2156103</v>
      </c>
      <c s="55" t="s">
        <v>2652</v>
      </c>
      <c s="414"/>
      <c s="368">
        <f>SUM(E231,G231:J231,L231)</f>
        <v>0</v>
      </c>
      <c s="414"/>
      <c s="414"/>
      <c s="372"/>
      <c s="414"/>
      <c s="372"/>
      <c s="414"/>
      <c s="414"/>
      <c s="414"/>
      <c s="368">
        <f>SUM(C231:D231)</f>
        <v>0</v>
      </c>
      <c s="368">
        <f>L06!M233</f>
        <v>0</v>
      </c>
    </row>
    <row customHeight="1" ht="17.25">
      <c s="128">
        <v>2156104</v>
      </c>
      <c s="55" t="s">
        <v>2653</v>
      </c>
      <c s="414"/>
      <c s="368">
        <f>SUM(E232,G232:J232,L232)</f>
        <v>0</v>
      </c>
      <c s="414"/>
      <c s="414"/>
      <c s="372"/>
      <c s="414"/>
      <c s="372"/>
      <c s="414"/>
      <c s="414"/>
      <c s="414"/>
      <c s="368">
        <f>SUM(C232:D232)</f>
        <v>0</v>
      </c>
      <c s="368">
        <f>L06!M234</f>
        <v>0</v>
      </c>
    </row>
    <row customHeight="1" ht="17.25">
      <c s="128">
        <v>2156199</v>
      </c>
      <c s="55" t="s">
        <v>2654</v>
      </c>
      <c s="414"/>
      <c s="368">
        <f>SUM(E233,G233:J233,L233)</f>
        <v>123</v>
      </c>
      <c s="414"/>
      <c s="414"/>
      <c s="372"/>
      <c s="414">
        <v>123</v>
      </c>
      <c s="372"/>
      <c s="414"/>
      <c s="414"/>
      <c s="414"/>
      <c s="368">
        <f>SUM(C233:D233)</f>
        <v>123</v>
      </c>
      <c s="368">
        <f>L06!M235</f>
        <v>123</v>
      </c>
    </row>
    <row customHeight="1" ht="17.25">
      <c s="128">
        <v>21562</v>
      </c>
      <c s="138" t="s">
        <v>2656</v>
      </c>
      <c s="401">
        <f>SUM(C235:C237)</f>
        <v>0</v>
      </c>
      <c s="368">
        <f>SUM(E234,G234:J234,L234)</f>
        <v>0</v>
      </c>
      <c s="401">
        <f>SUM(E235:E237)</f>
        <v>0</v>
      </c>
      <c s="401">
        <f>SUM(F235:F237)</f>
        <v>0</v>
      </c>
      <c s="401">
        <f>SUM(G235:G237)</f>
        <v>0</v>
      </c>
      <c s="401">
        <f>SUM(H235:H237)</f>
        <v>0</v>
      </c>
      <c s="401">
        <f>SUM(I235:I237)</f>
        <v>0</v>
      </c>
      <c s="401">
        <f>SUM(J235:J237)</f>
        <v>0</v>
      </c>
      <c s="401">
        <f>SUM(K235:K237)</f>
        <v>0</v>
      </c>
      <c s="401">
        <f>SUM(L235:L237)</f>
        <v>0</v>
      </c>
      <c s="368">
        <f>SUM(C234:D234)</f>
        <v>0</v>
      </c>
      <c s="401">
        <f>SUM(N235:N237)</f>
        <v>0</v>
      </c>
    </row>
    <row customHeight="1" ht="17.25">
      <c s="128">
        <v>2156201</v>
      </c>
      <c s="55" t="s">
        <v>2659</v>
      </c>
      <c s="414"/>
      <c s="368">
        <f>SUM(E235,G235:J235,L235)</f>
        <v>0</v>
      </c>
      <c s="414"/>
      <c s="414"/>
      <c s="372"/>
      <c s="414"/>
      <c s="372"/>
      <c s="414"/>
      <c s="414"/>
      <c s="414"/>
      <c s="368">
        <f>SUM(C235:D235)</f>
        <v>0</v>
      </c>
      <c s="368">
        <f>L06!M237</f>
        <v>0</v>
      </c>
    </row>
    <row customHeight="1" ht="17.25">
      <c s="128">
        <v>2156202</v>
      </c>
      <c s="55" t="s">
        <v>2663</v>
      </c>
      <c s="414"/>
      <c s="368">
        <f>SUM(E236,G236:J236,L236)</f>
        <v>0</v>
      </c>
      <c s="414"/>
      <c s="414"/>
      <c s="372"/>
      <c s="414"/>
      <c s="372"/>
      <c s="414"/>
      <c s="414"/>
      <c s="414"/>
      <c s="368">
        <f>SUM(C236:D236)</f>
        <v>0</v>
      </c>
      <c s="368">
        <f>L06!M238</f>
        <v>0</v>
      </c>
    </row>
    <row customHeight="1" ht="17.25">
      <c s="128">
        <v>2156299</v>
      </c>
      <c s="55" t="s">
        <v>2665</v>
      </c>
      <c s="414"/>
      <c s="368">
        <f>SUM(E237,G237:J237,L237)</f>
        <v>0</v>
      </c>
      <c s="414"/>
      <c s="414"/>
      <c s="372"/>
      <c s="414"/>
      <c s="372"/>
      <c s="414"/>
      <c s="414"/>
      <c s="414"/>
      <c s="368">
        <f>SUM(C237:D237)</f>
        <v>0</v>
      </c>
      <c s="368">
        <f>L06!M239</f>
        <v>0</v>
      </c>
    </row>
    <row customHeight="1" ht="17.25">
      <c s="76">
        <v>21563</v>
      </c>
      <c s="138" t="s">
        <v>2667</v>
      </c>
      <c s="401">
        <f>SUM(C239:C242)</f>
        <v>0</v>
      </c>
      <c s="368">
        <f>SUM(E238,G238:J238,L238)</f>
        <v>0</v>
      </c>
      <c s="401">
        <f>SUM(E239:E242)</f>
        <v>0</v>
      </c>
      <c s="401">
        <f>SUM(F239:F242)</f>
        <v>0</v>
      </c>
      <c s="401">
        <f>SUM(G239:G242)</f>
        <v>0</v>
      </c>
      <c s="401">
        <f>SUM(H239:H242)</f>
        <v>0</v>
      </c>
      <c s="401">
        <f>SUM(I239:I242)</f>
        <v>0</v>
      </c>
      <c s="401">
        <f>SUM(J239:J242)</f>
        <v>0</v>
      </c>
      <c s="401">
        <f>SUM(K239:K242)</f>
        <v>0</v>
      </c>
      <c s="401">
        <f>SUM(L239:L242)</f>
        <v>0</v>
      </c>
      <c s="368">
        <f>SUM(C238:D238)</f>
        <v>0</v>
      </c>
      <c s="401">
        <f>SUM(N239:N242)</f>
        <v>0</v>
      </c>
    </row>
    <row customHeight="1" ht="17.25">
      <c s="128">
        <v>2156301</v>
      </c>
      <c s="55" t="s">
        <v>2669</v>
      </c>
      <c s="414"/>
      <c s="368">
        <f>SUM(E239,G239:J239,L239)</f>
        <v>0</v>
      </c>
      <c s="414"/>
      <c s="414"/>
      <c s="372"/>
      <c s="414"/>
      <c s="372"/>
      <c s="414"/>
      <c s="414"/>
      <c s="414"/>
      <c s="368">
        <f>SUM(C239:D239)</f>
        <v>0</v>
      </c>
      <c s="368">
        <f>L06!M241</f>
        <v>0</v>
      </c>
    </row>
    <row customHeight="1" ht="17.25">
      <c s="128">
        <v>2156302</v>
      </c>
      <c s="55" t="s">
        <v>2670</v>
      </c>
      <c s="414"/>
      <c s="368">
        <f>SUM(E240,G240:J240,L240)</f>
        <v>0</v>
      </c>
      <c s="414"/>
      <c s="414"/>
      <c s="372"/>
      <c s="414"/>
      <c s="372"/>
      <c s="414"/>
      <c s="414"/>
      <c s="414"/>
      <c s="368">
        <f>SUM(C240:D240)</f>
        <v>0</v>
      </c>
      <c s="368">
        <f>L06!M242</f>
        <v>0</v>
      </c>
    </row>
    <row customHeight="1" ht="17.25">
      <c s="128">
        <v>2156303</v>
      </c>
      <c s="55" t="s">
        <v>2671</v>
      </c>
      <c s="414"/>
      <c s="368">
        <f>SUM(E241,G241:J241,L241)</f>
        <v>0</v>
      </c>
      <c s="414"/>
      <c s="414"/>
      <c s="372"/>
      <c s="414"/>
      <c s="372"/>
      <c s="414"/>
      <c s="414"/>
      <c s="414"/>
      <c s="368">
        <f>SUM(C241:D241)</f>
        <v>0</v>
      </c>
      <c s="368">
        <f>L06!M243</f>
        <v>0</v>
      </c>
    </row>
    <row customHeight="1" ht="17.25">
      <c s="128">
        <v>2156399</v>
      </c>
      <c s="55" t="s">
        <v>2672</v>
      </c>
      <c s="414"/>
      <c s="368">
        <f>SUM(E242,G242:J242,L242)</f>
        <v>0</v>
      </c>
      <c s="414"/>
      <c s="414"/>
      <c s="372"/>
      <c s="414"/>
      <c s="372"/>
      <c s="414"/>
      <c s="414"/>
      <c s="414"/>
      <c s="368">
        <f>SUM(C242:D242)</f>
        <v>0</v>
      </c>
      <c s="368">
        <f>L06!M244</f>
        <v>0</v>
      </c>
    </row>
    <row customHeight="1" ht="17.25">
      <c s="128">
        <v>21564</v>
      </c>
      <c s="138" t="s">
        <v>2674</v>
      </c>
      <c s="401">
        <f>SUM(C244:C245)</f>
        <v>0</v>
      </c>
      <c s="368">
        <f>SUM(E243,G243:J243,L243)</f>
        <v>0</v>
      </c>
      <c s="401">
        <f>SUM(E244:E245)</f>
        <v>0</v>
      </c>
      <c s="401">
        <f>SUM(F244:F245)</f>
        <v>0</v>
      </c>
      <c s="401">
        <f>SUM(G244:G245)</f>
        <v>0</v>
      </c>
      <c s="401">
        <f>SUM(H244:H245)</f>
        <v>0</v>
      </c>
      <c s="401">
        <f>SUM(I244:I245)</f>
        <v>0</v>
      </c>
      <c s="401">
        <f>SUM(J244:J245)</f>
        <v>0</v>
      </c>
      <c s="401">
        <f>SUM(K244:K245)</f>
        <v>0</v>
      </c>
      <c s="401">
        <f>SUM(L244:L245)</f>
        <v>0</v>
      </c>
      <c s="368">
        <f>SUM(C243:D243)</f>
        <v>0</v>
      </c>
      <c s="401">
        <f>SUM(N244:N245)</f>
        <v>0</v>
      </c>
    </row>
    <row customHeight="1" ht="17.25">
      <c s="128">
        <v>2156401</v>
      </c>
      <c s="55" t="s">
        <v>2676</v>
      </c>
      <c s="414"/>
      <c s="368">
        <f>SUM(E244,G244:J244,L244)</f>
        <v>0</v>
      </c>
      <c s="414"/>
      <c s="414"/>
      <c s="372"/>
      <c s="414"/>
      <c s="372"/>
      <c s="414"/>
      <c s="414"/>
      <c s="414"/>
      <c s="368">
        <f>SUM(C244:D244)</f>
        <v>0</v>
      </c>
      <c s="368">
        <f>L06!M246</f>
        <v>0</v>
      </c>
    </row>
    <row customHeight="1" ht="17.25">
      <c s="128">
        <v>2156402</v>
      </c>
      <c s="55" t="s">
        <v>2677</v>
      </c>
      <c s="414"/>
      <c s="368">
        <f>SUM(E245,G245:J245,L245)</f>
        <v>0</v>
      </c>
      <c s="414"/>
      <c s="414"/>
      <c s="372"/>
      <c s="414"/>
      <c s="372"/>
      <c s="414"/>
      <c s="414"/>
      <c s="414"/>
      <c s="368">
        <f>SUM(C245:D245)</f>
        <v>0</v>
      </c>
      <c s="368">
        <f>L06!M247</f>
        <v>0</v>
      </c>
    </row>
    <row customHeight="1" ht="17.25">
      <c s="128">
        <v>216</v>
      </c>
      <c s="138" t="s">
        <v>1912</v>
      </c>
      <c s="401">
        <f>C247</f>
        <v>0</v>
      </c>
      <c s="368">
        <f>SUM(E246,G246:J246,L246)</f>
        <v>35</v>
      </c>
      <c s="401">
        <f>E247</f>
        <v>0</v>
      </c>
      <c s="401">
        <f>F247</f>
        <v>0</v>
      </c>
      <c s="401">
        <f>G247</f>
        <v>35</v>
      </c>
      <c s="401">
        <f>H247</f>
        <v>0</v>
      </c>
      <c s="401">
        <f>I247</f>
        <v>0</v>
      </c>
      <c s="401">
        <f>J247</f>
        <v>0</v>
      </c>
      <c s="401">
        <f>K247</f>
        <v>0</v>
      </c>
      <c s="401">
        <f>L247</f>
        <v>0</v>
      </c>
      <c s="368">
        <f>SUM(C246:D246)</f>
        <v>35</v>
      </c>
      <c s="401">
        <f>N247</f>
        <v>35</v>
      </c>
    </row>
    <row customHeight="1" ht="17.25">
      <c s="128">
        <v>21660</v>
      </c>
      <c s="138" t="s">
        <v>2679</v>
      </c>
      <c s="401">
        <f>SUM(C248:C252)</f>
        <v>0</v>
      </c>
      <c s="368">
        <f>SUM(E247,G247:J247,L247)</f>
        <v>35</v>
      </c>
      <c s="401">
        <f>SUM(E248:E252)</f>
        <v>0</v>
      </c>
      <c s="401">
        <f>SUM(F248:F252)</f>
        <v>0</v>
      </c>
      <c s="401">
        <f>SUM(G248:G252)</f>
        <v>35</v>
      </c>
      <c s="401">
        <f>SUM(H248:H252)</f>
        <v>0</v>
      </c>
      <c s="401">
        <f>SUM(I248:I252)</f>
        <v>0</v>
      </c>
      <c s="401">
        <f>SUM(J248:J252)</f>
        <v>0</v>
      </c>
      <c s="401">
        <f>SUM(K248:K252)</f>
        <v>0</v>
      </c>
      <c s="401">
        <f>SUM(L248:L252)</f>
        <v>0</v>
      </c>
      <c s="368">
        <f>SUM(C247:D247)</f>
        <v>35</v>
      </c>
      <c s="401">
        <f>SUM(N248:N252)</f>
        <v>35</v>
      </c>
    </row>
    <row customHeight="1" ht="17.25">
      <c s="128">
        <v>2166001</v>
      </c>
      <c s="55" t="s">
        <v>2681</v>
      </c>
      <c s="414"/>
      <c s="368">
        <f>SUM(E248,G248:J248,L248)</f>
        <v>0</v>
      </c>
      <c s="414"/>
      <c s="414"/>
      <c s="372"/>
      <c s="414"/>
      <c s="372"/>
      <c s="414"/>
      <c s="414"/>
      <c s="414"/>
      <c s="368">
        <f>SUM(C248:D248)</f>
        <v>0</v>
      </c>
      <c s="368">
        <f>L06!M250</f>
        <v>0</v>
      </c>
    </row>
    <row customHeight="1" ht="17.25">
      <c s="128">
        <v>2166002</v>
      </c>
      <c s="55" t="s">
        <v>2682</v>
      </c>
      <c s="414"/>
      <c s="368">
        <f>SUM(E249,G249:J249,L249)</f>
        <v>0</v>
      </c>
      <c s="414"/>
      <c s="414"/>
      <c s="372"/>
      <c s="414"/>
      <c s="372"/>
      <c s="414"/>
      <c s="414"/>
      <c s="414"/>
      <c s="368">
        <f>SUM(C249:D249)</f>
        <v>0</v>
      </c>
      <c s="368">
        <f>L06!M251</f>
        <v>0</v>
      </c>
    </row>
    <row customHeight="1" ht="17.25">
      <c s="128">
        <v>2166003</v>
      </c>
      <c s="55" t="s">
        <v>2683</v>
      </c>
      <c s="414"/>
      <c s="368">
        <f>SUM(E250,G250:J250,L250)</f>
        <v>0</v>
      </c>
      <c s="414"/>
      <c s="414"/>
      <c s="372"/>
      <c s="414"/>
      <c s="372"/>
      <c s="414"/>
      <c s="414"/>
      <c s="414"/>
      <c s="368">
        <f>SUM(C250:D250)</f>
        <v>0</v>
      </c>
      <c s="368">
        <f>L06!M252</f>
        <v>0</v>
      </c>
    </row>
    <row customHeight="1" ht="17.25">
      <c s="128">
        <v>2166004</v>
      </c>
      <c s="55" t="s">
        <v>2684</v>
      </c>
      <c s="414"/>
      <c s="368">
        <f>SUM(E251,G251:J251,L251)</f>
        <v>0</v>
      </c>
      <c s="414"/>
      <c s="414"/>
      <c s="372"/>
      <c s="414"/>
      <c s="372"/>
      <c s="414"/>
      <c s="414"/>
      <c s="414"/>
      <c s="368">
        <f>SUM(C251:D251)</f>
        <v>0</v>
      </c>
      <c s="368">
        <f>L06!M253</f>
        <v>0</v>
      </c>
    </row>
    <row customHeight="1" ht="17.25">
      <c s="128">
        <v>2166099</v>
      </c>
      <c s="55" t="s">
        <v>2685</v>
      </c>
      <c s="414"/>
      <c s="368">
        <f>SUM(E252,G252:J252,L252)</f>
        <v>35</v>
      </c>
      <c s="414"/>
      <c s="414"/>
      <c s="372">
        <v>35</v>
      </c>
      <c s="414"/>
      <c s="372"/>
      <c s="414"/>
      <c s="414"/>
      <c s="414"/>
      <c s="368">
        <f>SUM(C252:D252)</f>
        <v>35</v>
      </c>
      <c s="368">
        <f>L06!M254</f>
        <v>35</v>
      </c>
    </row>
    <row customHeight="1" ht="17.25">
      <c s="128">
        <v>217</v>
      </c>
      <c s="138" t="s">
        <v>1928</v>
      </c>
      <c s="401">
        <f>C254</f>
        <v>0</v>
      </c>
      <c s="368">
        <f>SUM(E253,G253:J253,L253)</f>
        <v>0</v>
      </c>
      <c s="401">
        <f>E254</f>
        <v>0</v>
      </c>
      <c s="401">
        <f>F254</f>
        <v>0</v>
      </c>
      <c s="401">
        <f>G254</f>
        <v>0</v>
      </c>
      <c s="401">
        <f>H254</f>
        <v>0</v>
      </c>
      <c s="401">
        <f>I254</f>
        <v>0</v>
      </c>
      <c s="401">
        <f>J254</f>
        <v>0</v>
      </c>
      <c s="401">
        <f>K254</f>
        <v>0</v>
      </c>
      <c s="401">
        <f>L254</f>
        <v>0</v>
      </c>
      <c s="368">
        <f>SUM(C253:D253)</f>
        <v>0</v>
      </c>
      <c s="401">
        <f>N254</f>
        <v>0</v>
      </c>
    </row>
    <row customHeight="1" ht="17.25">
      <c s="128">
        <v>21704</v>
      </c>
      <c s="138" t="s">
        <v>1947</v>
      </c>
      <c s="401">
        <f>SUM(C255:C256)</f>
        <v>0</v>
      </c>
      <c s="368">
        <f>SUM(E254,G254:J254,L254)</f>
        <v>0</v>
      </c>
      <c s="401">
        <f>SUM(E255:E256)</f>
        <v>0</v>
      </c>
      <c s="401">
        <f>SUM(F255:F256)</f>
        <v>0</v>
      </c>
      <c s="401">
        <f>SUM(G255:G256)</f>
        <v>0</v>
      </c>
      <c s="401">
        <f>SUM(H255:H256)</f>
        <v>0</v>
      </c>
      <c s="401">
        <f>SUM(I255:I256)</f>
        <v>0</v>
      </c>
      <c s="401">
        <f>SUM(J255:J256)</f>
        <v>0</v>
      </c>
      <c s="401">
        <f>SUM(K255:K256)</f>
        <v>0</v>
      </c>
      <c s="401">
        <f>SUM(L255:L256)</f>
        <v>0</v>
      </c>
      <c s="368">
        <f>SUM(C254:D254)</f>
        <v>0</v>
      </c>
      <c s="401">
        <f>SUM(N255:N256)</f>
        <v>0</v>
      </c>
    </row>
    <row customHeight="1" ht="17.25">
      <c s="128">
        <v>2170402</v>
      </c>
      <c s="55" t="s">
        <v>2687</v>
      </c>
      <c s="414"/>
      <c s="368">
        <f>SUM(E255,G255:J255,L255)</f>
        <v>0</v>
      </c>
      <c s="414"/>
      <c s="414"/>
      <c s="372"/>
      <c s="414"/>
      <c s="372"/>
      <c s="414"/>
      <c s="414"/>
      <c s="414"/>
      <c s="368">
        <f>SUM(C255:D255)</f>
        <v>0</v>
      </c>
      <c s="368">
        <f>L06!M257</f>
        <v>0</v>
      </c>
    </row>
    <row customHeight="1" ht="17.25">
      <c s="128">
        <v>2170403</v>
      </c>
      <c s="55" t="s">
        <v>2690</v>
      </c>
      <c s="414"/>
      <c s="368">
        <f>SUM(E256,G256:J256,L256)</f>
        <v>0</v>
      </c>
      <c s="414"/>
      <c s="414"/>
      <c s="372"/>
      <c s="414"/>
      <c s="372"/>
      <c s="414"/>
      <c s="414"/>
      <c s="414"/>
      <c s="368">
        <f>SUM(C256:D256)</f>
        <v>0</v>
      </c>
      <c s="368">
        <f>L06!M258</f>
        <v>0</v>
      </c>
    </row>
    <row customHeight="1" ht="17.25">
      <c s="128">
        <v>229</v>
      </c>
      <c s="138" t="s">
        <v>2692</v>
      </c>
      <c s="401">
        <f>SUM(C258,C272)</f>
        <v>0</v>
      </c>
      <c s="368">
        <f>SUM(E257,G257:J257,L257)</f>
        <v>859</v>
      </c>
      <c s="401">
        <f>SUM(E258,E272)</f>
        <v>378</v>
      </c>
      <c s="401">
        <f>SUM(F258,F272)</f>
        <v>0</v>
      </c>
      <c s="401">
        <f>SUM(G258,G272)</f>
        <v>138</v>
      </c>
      <c s="401">
        <f>SUM(H258,H272)</f>
        <v>343</v>
      </c>
      <c s="401">
        <f>SUM(I258,I272)</f>
        <v>0</v>
      </c>
      <c s="401">
        <f>SUM(J258,J272)</f>
        <v>0</v>
      </c>
      <c s="401">
        <f>SUM(K258,K272)</f>
        <v>0</v>
      </c>
      <c s="401">
        <f>SUM(L258,L272)</f>
        <v>0</v>
      </c>
      <c s="368">
        <f>SUM(C257:D257)</f>
        <v>859</v>
      </c>
      <c s="401">
        <f>SUM(N258,N272)</f>
        <v>845</v>
      </c>
    </row>
    <row customHeight="1" ht="17.25">
      <c s="128">
        <v>22960</v>
      </c>
      <c s="148" t="s">
        <v>2694</v>
      </c>
      <c s="401">
        <f>SUM(C259:C271)</f>
        <v>0</v>
      </c>
      <c s="368">
        <f>SUM(E258,G258:J258,L258)</f>
        <v>444</v>
      </c>
      <c s="401">
        <f>SUM(E259:E271)</f>
        <v>346</v>
      </c>
      <c s="401">
        <f>SUM(F259:F271)</f>
        <v>0</v>
      </c>
      <c s="401">
        <f>SUM(G259:G271)</f>
        <v>98</v>
      </c>
      <c s="401">
        <f>SUM(H259:H271)</f>
        <v>0</v>
      </c>
      <c s="401">
        <f>SUM(I259:I271)</f>
        <v>0</v>
      </c>
      <c s="401">
        <f>SUM(J259:J271)</f>
        <v>0</v>
      </c>
      <c s="401">
        <f>SUM(K259:K271)</f>
        <v>0</v>
      </c>
      <c s="401">
        <f>SUM(L259:L271)</f>
        <v>0</v>
      </c>
      <c s="368">
        <f>SUM(C258:D258)</f>
        <v>444</v>
      </c>
      <c s="401">
        <f>SUM(N259:N271)</f>
        <v>430</v>
      </c>
    </row>
    <row customHeight="1" ht="17.25">
      <c s="128">
        <v>2296001</v>
      </c>
      <c s="145" t="s">
        <v>2697</v>
      </c>
      <c s="414"/>
      <c s="368">
        <f>SUM(E259,G259:J259,L259)</f>
        <v>0</v>
      </c>
      <c s="414"/>
      <c s="414"/>
      <c s="372"/>
      <c s="414"/>
      <c s="372"/>
      <c s="414"/>
      <c s="414"/>
      <c s="414"/>
      <c s="368">
        <f>SUM(C259:D259)</f>
        <v>0</v>
      </c>
      <c s="368">
        <f>L06!M261</f>
        <v>0</v>
      </c>
    </row>
    <row customHeight="1" ht="17.25">
      <c s="128">
        <v>2296002</v>
      </c>
      <c s="145" t="s">
        <v>2700</v>
      </c>
      <c s="414"/>
      <c s="368">
        <f>SUM(E260,G260:J260,L260)</f>
        <v>224</v>
      </c>
      <c s="414">
        <v>158</v>
      </c>
      <c s="414"/>
      <c s="372">
        <v>66</v>
      </c>
      <c s="414"/>
      <c s="372"/>
      <c s="414"/>
      <c s="414"/>
      <c s="414"/>
      <c s="368">
        <f>SUM(C260:D260)</f>
        <v>224</v>
      </c>
      <c s="368">
        <f>L06!M262</f>
        <v>224</v>
      </c>
    </row>
    <row customHeight="1" ht="17.25">
      <c s="128">
        <v>2296003</v>
      </c>
      <c s="145" t="s">
        <v>2702</v>
      </c>
      <c s="414"/>
      <c s="368">
        <f>SUM(E261,G261:J261,L261)</f>
        <v>84</v>
      </c>
      <c s="414">
        <v>52</v>
      </c>
      <c s="414"/>
      <c s="372">
        <v>32</v>
      </c>
      <c s="414"/>
      <c s="372"/>
      <c s="414"/>
      <c s="414"/>
      <c s="414"/>
      <c s="368">
        <f>SUM(C261:D261)</f>
        <v>84</v>
      </c>
      <c s="368">
        <f>L06!M263</f>
        <v>70</v>
      </c>
    </row>
    <row customHeight="1" ht="17.25">
      <c s="128">
        <v>2296004</v>
      </c>
      <c s="145" t="s">
        <v>2703</v>
      </c>
      <c s="414"/>
      <c s="368">
        <f>SUM(E262,G262:J262,L262)</f>
        <v>85</v>
      </c>
      <c s="414">
        <v>85</v>
      </c>
      <c s="414"/>
      <c s="372"/>
      <c s="414"/>
      <c s="372"/>
      <c s="414"/>
      <c s="414"/>
      <c s="414"/>
      <c s="368">
        <f>SUM(C262:D262)</f>
        <v>85</v>
      </c>
      <c s="368">
        <f>L06!M264</f>
        <v>85</v>
      </c>
    </row>
    <row customHeight="1" ht="17.25">
      <c s="128">
        <v>2296005</v>
      </c>
      <c s="145" t="s">
        <v>2704</v>
      </c>
      <c s="414"/>
      <c s="368">
        <f>SUM(E263,G263:J263,L263)</f>
        <v>0</v>
      </c>
      <c s="414"/>
      <c s="414"/>
      <c s="372"/>
      <c s="414"/>
      <c s="372"/>
      <c s="414"/>
      <c s="414"/>
      <c s="414"/>
      <c s="368">
        <f>SUM(C263:D263)</f>
        <v>0</v>
      </c>
      <c s="368">
        <f>L06!M265</f>
        <v>0</v>
      </c>
    </row>
    <row customHeight="1" ht="17.25">
      <c s="128">
        <v>2296006</v>
      </c>
      <c s="145" t="s">
        <v>2705</v>
      </c>
      <c s="414"/>
      <c s="368">
        <f>SUM(E264,G264:J264,L264)</f>
        <v>0</v>
      </c>
      <c s="414"/>
      <c s="414"/>
      <c s="372"/>
      <c s="414"/>
      <c s="372"/>
      <c s="414"/>
      <c s="414"/>
      <c s="414"/>
      <c s="368">
        <f>SUM(C264:D264)</f>
        <v>0</v>
      </c>
      <c s="368">
        <f>L06!M266</f>
        <v>0</v>
      </c>
    </row>
    <row customHeight="1" ht="17.25">
      <c s="128">
        <v>2296007</v>
      </c>
      <c s="145" t="s">
        <v>2706</v>
      </c>
      <c s="414"/>
      <c s="368">
        <f>SUM(E265,G265:J265,L265)</f>
        <v>16</v>
      </c>
      <c s="414">
        <v>16</v>
      </c>
      <c s="414"/>
      <c s="372"/>
      <c s="414"/>
      <c s="372"/>
      <c s="414"/>
      <c s="414"/>
      <c s="414"/>
      <c s="368">
        <f>SUM(C265:D265)</f>
        <v>16</v>
      </c>
      <c s="368">
        <f>L06!M267</f>
        <v>16</v>
      </c>
    </row>
    <row customHeight="1" ht="17.25">
      <c s="128">
        <v>2296008</v>
      </c>
      <c s="145" t="s">
        <v>2707</v>
      </c>
      <c s="414"/>
      <c s="368">
        <f>SUM(E266,G266:J266,L266)</f>
        <v>35</v>
      </c>
      <c s="414">
        <v>35</v>
      </c>
      <c s="414"/>
      <c s="372"/>
      <c s="414"/>
      <c s="372"/>
      <c s="414"/>
      <c s="414"/>
      <c s="414"/>
      <c s="368">
        <f>SUM(C266:D266)</f>
        <v>35</v>
      </c>
      <c s="368">
        <f>L06!M268</f>
        <v>35</v>
      </c>
    </row>
    <row customHeight="1" ht="17.25">
      <c s="128">
        <v>2296009</v>
      </c>
      <c s="145" t="s">
        <v>2708</v>
      </c>
      <c s="414"/>
      <c s="368">
        <f>SUM(E267,G267:J267,L267)</f>
        <v>0</v>
      </c>
      <c s="414"/>
      <c s="414"/>
      <c s="372"/>
      <c s="414"/>
      <c s="372"/>
      <c s="414"/>
      <c s="414"/>
      <c s="414"/>
      <c s="368">
        <f>SUM(C267:D267)</f>
        <v>0</v>
      </c>
      <c s="368">
        <f>L06!M269</f>
        <v>0</v>
      </c>
    </row>
    <row customHeight="1" ht="17.25">
      <c s="128">
        <v>2296010</v>
      </c>
      <c s="145" t="s">
        <v>2709</v>
      </c>
      <c s="414"/>
      <c s="368">
        <f>SUM(E268,G268:J268,L268)</f>
        <v>0</v>
      </c>
      <c s="414"/>
      <c s="414"/>
      <c s="372"/>
      <c s="414"/>
      <c s="372"/>
      <c s="414"/>
      <c s="414"/>
      <c s="414"/>
      <c s="368">
        <f>SUM(C268:D268)</f>
        <v>0</v>
      </c>
      <c s="368">
        <f>L06!M270</f>
        <v>0</v>
      </c>
    </row>
    <row customHeight="1" ht="17.25">
      <c s="128">
        <v>2296011</v>
      </c>
      <c s="145" t="s">
        <v>2710</v>
      </c>
      <c s="414"/>
      <c s="368">
        <f>SUM(E269,G269:J269,L269)</f>
        <v>0</v>
      </c>
      <c s="414"/>
      <c s="414"/>
      <c s="372"/>
      <c s="414"/>
      <c s="372"/>
      <c s="414"/>
      <c s="414"/>
      <c s="414"/>
      <c s="368">
        <f>SUM(C269:D269)</f>
        <v>0</v>
      </c>
      <c s="368">
        <f>L06!M271</f>
        <v>0</v>
      </c>
    </row>
    <row customHeight="1" ht="17.25">
      <c s="128">
        <v>2296012</v>
      </c>
      <c s="145" t="s">
        <v>2711</v>
      </c>
      <c s="414"/>
      <c s="368">
        <f>SUM(E270,G270:J270,L270)</f>
        <v>0</v>
      </c>
      <c s="414"/>
      <c s="414"/>
      <c s="372"/>
      <c s="414"/>
      <c s="372"/>
      <c s="414"/>
      <c s="414"/>
      <c s="414"/>
      <c s="368">
        <f>SUM(C270:D270)</f>
        <v>0</v>
      </c>
      <c s="368">
        <f>L06!M272</f>
        <v>0</v>
      </c>
    </row>
    <row customHeight="1" ht="17.25">
      <c s="128">
        <v>2296099</v>
      </c>
      <c s="145" t="s">
        <v>2712</v>
      </c>
      <c s="414"/>
      <c s="368">
        <f>SUM(E271,G271:J271,L271)</f>
        <v>0</v>
      </c>
      <c s="414"/>
      <c s="414"/>
      <c s="372"/>
      <c s="414"/>
      <c s="372"/>
      <c s="414"/>
      <c s="414"/>
      <c s="414"/>
      <c s="368">
        <f>SUM(C271:D271)</f>
        <v>0</v>
      </c>
      <c s="368">
        <f>L06!M273</f>
        <v>0</v>
      </c>
    </row>
    <row customHeight="1" ht="17.25">
      <c s="128">
        <v>22904</v>
      </c>
      <c s="138" t="s">
        <v>2714</v>
      </c>
      <c s="414"/>
      <c s="368">
        <f>SUM(E272,G272:J272,L272)</f>
        <v>415</v>
      </c>
      <c s="414">
        <v>32</v>
      </c>
      <c s="414"/>
      <c s="372">
        <v>40</v>
      </c>
      <c s="414">
        <v>343</v>
      </c>
      <c s="372"/>
      <c s="414"/>
      <c s="414"/>
      <c s="414"/>
      <c s="368">
        <f>SUM(C272:D272)</f>
        <v>415</v>
      </c>
      <c s="368">
        <f>L06!M274</f>
        <v>415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9">
    <mergeCell ref="B4:B5"/>
    <mergeCell ref="C4:C5"/>
    <mergeCell ref="M4:M5"/>
    <mergeCell ref="N4:N5"/>
    <mergeCell ref="A4:A5"/>
    <mergeCell ref="A1:N1"/>
    <mergeCell ref="A2:N2"/>
    <mergeCell ref="A3:N3"/>
    <mergeCell ref="D4:L4"/>
  </mergeCells>
  <dataValidations count="1">
    <dataValidation type="decimal" allowBlank="1" showInputMessage="1" showErrorMessage="1" sqref="C6:N272">
      <formula1>-99999999999999</formula1>
      <formula2>99999999999999</formula2>
    </dataValidation>
  </dataValidations>
  <printOptions gridLines="1"/>
  <pageMargins left="3.00" right="2.00" top="1.00" bottom="1.00" header="-0.01" footer="0.00"/>
  <pageSetup scale="65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92107CD-7EB8-7378-49A6-124C86A9AD28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6" width="21.753906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8" t="s">
        <v>2742</v>
      </c>
      <c s="68"/>
      <c s="68"/>
      <c s="68"/>
      <c s="68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370A668-7DB9-D016-8688-03F1DB811BB8}" mc:Ignorable="x14ac">
  <sheetPr>
    <pageSetUpPr fitToPage="1"/>
  </sheetPr>
  <dimension ref="A1:J79"/>
  <sheetViews>
    <sheetView defaultGridColor="0" colorId="8" topLeftCell="A1" showGridLines="0" workbookViewId="0" showZeros="0">
      <selection activeCell="A1" sqref="A1:J1"/>
    </sheetView>
  </sheetViews>
  <sheetFormatPr defaultColWidth="9.125" customHeight="1" defaultRowHeight="12.75"/>
  <cols>
    <col min="1" max="1" style="336" width="11.00390625" customWidth="1"/>
    <col min="2" max="2" style="336" width="37.25390625" customWidth="1"/>
    <col min="3" max="5" style="336" width="15.75390625" customWidth="1"/>
    <col min="6" max="6" style="336" width="12.75390625" customWidth="1"/>
    <col min="7" max="7" style="336" width="35.00390625" customWidth="1"/>
    <col min="8" max="8" style="336" width="14.375" customWidth="1"/>
    <col min="9" max="9" style="336" width="15.75390625" customWidth="1"/>
    <col min="10" max="10" style="512" width="15.75390625" customWidth="1"/>
  </cols>
  <sheetData>
    <row customHeight="1" ht="33.75">
      <c s="391" t="str">
        <f>'##BASEINFO'!$B$2&amp;"度"&amp;'##BASEINFO'!$B$7&amp;"国有资本经营预算收支决算录入表	"</f>
        <v>2011年度芷江侗族自治县国有资本经营预算收支决算录入表	</v>
      </c>
      <c s="69"/>
      <c s="69"/>
      <c s="69"/>
      <c s="69"/>
      <c s="69"/>
      <c s="69"/>
      <c s="69"/>
      <c s="69"/>
      <c s="69"/>
    </row>
    <row customHeight="1" ht="17.25">
      <c s="117" t="s">
        <v>180</v>
      </c>
      <c s="117"/>
      <c s="117"/>
      <c s="117"/>
      <c s="117"/>
      <c s="117"/>
      <c s="117"/>
      <c s="117"/>
      <c s="117"/>
      <c s="117"/>
    </row>
    <row customHeight="1" ht="17.25">
      <c s="117" t="s">
        <v>201</v>
      </c>
      <c s="117"/>
      <c s="117"/>
      <c s="117"/>
      <c s="117"/>
      <c s="117"/>
      <c s="117"/>
      <c s="117"/>
      <c s="117"/>
      <c s="117"/>
    </row>
    <row customHeight="1" ht="17.25">
      <c s="75" t="s">
        <v>202</v>
      </c>
      <c s="75" t="s">
        <v>203</v>
      </c>
      <c s="91" t="s">
        <v>2266</v>
      </c>
      <c s="91" t="s">
        <v>2268</v>
      </c>
      <c s="91" t="s">
        <v>204</v>
      </c>
      <c s="91" t="s">
        <v>202</v>
      </c>
      <c s="91" t="s">
        <v>203</v>
      </c>
      <c s="91" t="s">
        <v>2266</v>
      </c>
      <c s="91" t="s">
        <v>2268</v>
      </c>
      <c s="91" t="s">
        <v>204</v>
      </c>
    </row>
    <row customHeight="1" ht="17.25">
      <c s="55"/>
      <c s="83" t="s">
        <v>2743</v>
      </c>
      <c s="368">
        <f>C6</f>
        <v>0</v>
      </c>
      <c s="368">
        <f>D6</f>
        <v>0</v>
      </c>
      <c s="368">
        <f>E6</f>
        <v>0</v>
      </c>
      <c s="173" t="s">
        <v>56</v>
      </c>
      <c s="134" t="s">
        <v>2744</v>
      </c>
      <c s="409">
        <f>SUM(H6,H9,H12,H21,H24,H27,H30,H37,H48,H62,H71,H77)</f>
        <v>0</v>
      </c>
      <c s="409">
        <f>SUM(I6,I9,I12,I21,I24,I27,I30,I37,I48,I62,I71,I77)</f>
        <v>0</v>
      </c>
      <c s="409">
        <f>SUM(J6,J9,J12,J21,J24,J27,J30,J37,J48,J62,J71,J77)</f>
        <v>0</v>
      </c>
    </row>
    <row customHeight="1" ht="17.25">
      <c s="76">
        <v>103</v>
      </c>
      <c s="92" t="s">
        <v>513</v>
      </c>
      <c s="368">
        <f>C7</f>
        <v>0</v>
      </c>
      <c s="368">
        <f>D7</f>
        <v>0</v>
      </c>
      <c s="444">
        <f>E7</f>
        <v>0</v>
      </c>
      <c s="108">
        <v>205</v>
      </c>
      <c s="98" t="s">
        <v>1288</v>
      </c>
      <c s="409">
        <f>H7</f>
        <v>0</v>
      </c>
      <c s="409">
        <f>I7</f>
        <v>0</v>
      </c>
      <c s="409">
        <f>J7</f>
        <v>0</v>
      </c>
    </row>
    <row customHeight="1" ht="17.25">
      <c s="76">
        <v>10306</v>
      </c>
      <c s="89" t="s">
        <v>913</v>
      </c>
      <c s="368">
        <f>C8+C39+C43+C49+C53</f>
        <v>0</v>
      </c>
      <c s="368">
        <f>D8+D39+D43+D49+D53</f>
        <v>0</v>
      </c>
      <c s="444">
        <f>E8+E39+E43+E49+E53</f>
        <v>0</v>
      </c>
      <c s="76">
        <v>20599</v>
      </c>
      <c s="101" t="s">
        <v>2312</v>
      </c>
      <c s="409">
        <f>H8</f>
        <v>0</v>
      </c>
      <c s="409">
        <f>I8</f>
        <v>0</v>
      </c>
      <c s="409">
        <f>J8</f>
        <v>0</v>
      </c>
    </row>
    <row customHeight="1" ht="17.25">
      <c s="76">
        <v>1030601</v>
      </c>
      <c s="89" t="s">
        <v>914</v>
      </c>
      <c s="368">
        <f>SUM(C9:C38)</f>
        <v>0</v>
      </c>
      <c s="368">
        <f>SUM(D9:D38)</f>
        <v>0</v>
      </c>
      <c s="444">
        <f>SUM(E9:E38)</f>
        <v>0</v>
      </c>
      <c s="76">
        <v>2059951</v>
      </c>
      <c s="101" t="s">
        <v>2745</v>
      </c>
      <c s="414"/>
      <c s="414"/>
      <c s="372"/>
    </row>
    <row customHeight="1" ht="17.25">
      <c s="76">
        <v>103060103</v>
      </c>
      <c s="89" t="s">
        <v>2746</v>
      </c>
      <c s="414"/>
      <c s="414"/>
      <c s="439"/>
      <c s="76">
        <v>206</v>
      </c>
      <c s="98" t="s">
        <v>1337</v>
      </c>
      <c s="409">
        <f>H10</f>
        <v>0</v>
      </c>
      <c s="409">
        <f>I10</f>
        <v>0</v>
      </c>
      <c s="409">
        <f>J10</f>
        <v>0</v>
      </c>
    </row>
    <row customHeight="1" ht="17.25">
      <c s="76">
        <v>103060104</v>
      </c>
      <c s="89" t="s">
        <v>2747</v>
      </c>
      <c s="414"/>
      <c s="414"/>
      <c s="439"/>
      <c s="76">
        <v>20699</v>
      </c>
      <c s="101" t="s">
        <v>2314</v>
      </c>
      <c s="409">
        <f>H11</f>
        <v>0</v>
      </c>
      <c s="409">
        <f>I11</f>
        <v>0</v>
      </c>
      <c s="409">
        <f>J11</f>
        <v>0</v>
      </c>
    </row>
    <row customHeight="1" ht="17.25">
      <c s="76">
        <v>103060105</v>
      </c>
      <c s="89" t="s">
        <v>2748</v>
      </c>
      <c s="414"/>
      <c s="414"/>
      <c s="491"/>
      <c s="76">
        <v>2069951</v>
      </c>
      <c s="101" t="s">
        <v>2749</v>
      </c>
      <c s="414"/>
      <c s="414"/>
      <c s="372"/>
    </row>
    <row customHeight="1" ht="17.25">
      <c s="76">
        <v>103060106</v>
      </c>
      <c s="89" t="s">
        <v>2750</v>
      </c>
      <c s="414"/>
      <c s="414"/>
      <c s="439"/>
      <c s="76">
        <v>207</v>
      </c>
      <c s="98" t="s">
        <v>1385</v>
      </c>
      <c s="409">
        <f>SUM(H13,H15,H17,H19)</f>
        <v>0</v>
      </c>
      <c s="409">
        <f>SUM(I13,I15,I17,I19)</f>
        <v>0</v>
      </c>
      <c s="409">
        <f>SUM(J13,J15,J17,J19)</f>
        <v>0</v>
      </c>
    </row>
    <row customHeight="1" ht="17.25">
      <c s="76">
        <v>103060107</v>
      </c>
      <c s="89" t="s">
        <v>2751</v>
      </c>
      <c s="414"/>
      <c s="414"/>
      <c s="492"/>
      <c s="76">
        <v>20701</v>
      </c>
      <c s="101" t="s">
        <v>1386</v>
      </c>
      <c s="409">
        <f>H14</f>
        <v>0</v>
      </c>
      <c s="409">
        <f>I14</f>
        <v>0</v>
      </c>
      <c s="409">
        <f>J14</f>
        <v>0</v>
      </c>
    </row>
    <row customHeight="1" ht="17.25">
      <c s="76">
        <v>103060108</v>
      </c>
      <c s="89" t="s">
        <v>2752</v>
      </c>
      <c s="414"/>
      <c s="414"/>
      <c s="439"/>
      <c s="76">
        <v>2070151</v>
      </c>
      <c s="101" t="s">
        <v>2753</v>
      </c>
      <c s="414"/>
      <c s="414"/>
      <c s="403"/>
    </row>
    <row customHeight="1" ht="17.25">
      <c s="76">
        <v>103060109</v>
      </c>
      <c s="89" t="s">
        <v>2754</v>
      </c>
      <c s="414"/>
      <c s="414"/>
      <c s="439"/>
      <c s="76">
        <v>20703</v>
      </c>
      <c s="101" t="s">
        <v>1402</v>
      </c>
      <c s="409">
        <f>H16</f>
        <v>0</v>
      </c>
      <c s="493">
        <f>I16</f>
        <v>0</v>
      </c>
      <c s="409">
        <f>J16</f>
        <v>0</v>
      </c>
    </row>
    <row customHeight="1" ht="17.25">
      <c s="76">
        <v>103060112</v>
      </c>
      <c s="89" t="s">
        <v>2755</v>
      </c>
      <c s="414"/>
      <c s="414"/>
      <c s="439"/>
      <c s="76">
        <v>2070351</v>
      </c>
      <c s="101" t="s">
        <v>2756</v>
      </c>
      <c s="414"/>
      <c s="414"/>
      <c s="373"/>
    </row>
    <row customHeight="1" ht="17.25">
      <c s="76">
        <v>103060113</v>
      </c>
      <c s="89" t="s">
        <v>2757</v>
      </c>
      <c s="414"/>
      <c s="414"/>
      <c s="439"/>
      <c s="76">
        <v>20704</v>
      </c>
      <c s="101" t="s">
        <v>1410</v>
      </c>
      <c s="409">
        <f>H18</f>
        <v>0</v>
      </c>
      <c s="485">
        <f>I18</f>
        <v>0</v>
      </c>
      <c s="368">
        <f>J18</f>
        <v>0</v>
      </c>
    </row>
    <row customHeight="1" ht="17.25">
      <c s="76">
        <v>103060114</v>
      </c>
      <c s="89" t="s">
        <v>2758</v>
      </c>
      <c s="414"/>
      <c s="414"/>
      <c s="439"/>
      <c s="76">
        <v>2070451</v>
      </c>
      <c s="101" t="s">
        <v>2759</v>
      </c>
      <c s="414"/>
      <c s="414"/>
      <c s="375"/>
    </row>
    <row customHeight="1" ht="17.25">
      <c s="76">
        <v>103060115</v>
      </c>
      <c s="89" t="s">
        <v>2760</v>
      </c>
      <c s="414"/>
      <c s="414"/>
      <c s="439"/>
      <c s="246">
        <v>20705</v>
      </c>
      <c s="101" t="s">
        <v>1416</v>
      </c>
      <c s="409">
        <f>H20</f>
        <v>0</v>
      </c>
      <c s="409">
        <f>I20</f>
        <v>0</v>
      </c>
      <c s="409">
        <f>J20</f>
        <v>0</v>
      </c>
    </row>
    <row customHeight="1" ht="17.25">
      <c s="76">
        <v>103060116</v>
      </c>
      <c s="89" t="s">
        <v>2761</v>
      </c>
      <c s="414"/>
      <c s="414"/>
      <c s="372"/>
      <c s="76">
        <v>2070551</v>
      </c>
      <c s="101" t="s">
        <v>2762</v>
      </c>
      <c s="414"/>
      <c s="414"/>
      <c s="372"/>
    </row>
    <row customHeight="1" ht="17.25">
      <c s="76">
        <v>103060117</v>
      </c>
      <c s="89" t="s">
        <v>2763</v>
      </c>
      <c s="414"/>
      <c s="414"/>
      <c s="372"/>
      <c s="110">
        <v>208</v>
      </c>
      <c s="98" t="s">
        <v>1425</v>
      </c>
      <c s="376">
        <f>H22</f>
        <v>0</v>
      </c>
      <c s="488">
        <f>I22</f>
        <v>0</v>
      </c>
      <c s="376">
        <f>J22</f>
        <v>0</v>
      </c>
    </row>
    <row customHeight="1" ht="17.25">
      <c s="76">
        <v>103060118</v>
      </c>
      <c s="89" t="s">
        <v>2764</v>
      </c>
      <c s="414"/>
      <c s="414"/>
      <c s="372"/>
      <c s="76">
        <v>20804</v>
      </c>
      <c s="93" t="s">
        <v>1452</v>
      </c>
      <c s="376">
        <f>H23</f>
        <v>0</v>
      </c>
      <c s="368">
        <f>I23</f>
        <v>0</v>
      </c>
      <c s="368">
        <f>J23</f>
        <v>0</v>
      </c>
    </row>
    <row customHeight="1" ht="17.25">
      <c s="76">
        <v>103060119</v>
      </c>
      <c s="89" t="s">
        <v>2765</v>
      </c>
      <c s="414"/>
      <c s="414"/>
      <c s="372"/>
      <c s="76">
        <v>2080451</v>
      </c>
      <c s="93" t="s">
        <v>2766</v>
      </c>
      <c s="414"/>
      <c s="414"/>
      <c s="372"/>
    </row>
    <row customHeight="1" ht="17.25">
      <c s="76">
        <v>103060120</v>
      </c>
      <c s="89" t="s">
        <v>2767</v>
      </c>
      <c s="414"/>
      <c s="414"/>
      <c s="372"/>
      <c s="110">
        <v>211</v>
      </c>
      <c s="175" t="s">
        <v>1579</v>
      </c>
      <c s="368">
        <f>H25</f>
        <v>0</v>
      </c>
      <c s="368">
        <f>I25</f>
        <v>0</v>
      </c>
      <c s="368">
        <f>J25</f>
        <v>0</v>
      </c>
    </row>
    <row customHeight="1" ht="17.25">
      <c s="76">
        <v>103060121</v>
      </c>
      <c s="89" t="s">
        <v>2768</v>
      </c>
      <c s="414"/>
      <c s="414"/>
      <c s="372"/>
      <c s="110">
        <v>21103</v>
      </c>
      <c s="93" t="s">
        <v>1590</v>
      </c>
      <c s="368">
        <f>H26</f>
        <v>0</v>
      </c>
      <c s="368">
        <f>I26</f>
        <v>0</v>
      </c>
      <c s="368">
        <f>J26</f>
        <v>0</v>
      </c>
    </row>
    <row customHeight="1" ht="17.25">
      <c s="76">
        <v>103060122</v>
      </c>
      <c s="89" t="s">
        <v>2769</v>
      </c>
      <c s="414"/>
      <c s="414"/>
      <c s="372"/>
      <c s="110">
        <v>2110351</v>
      </c>
      <c s="93" t="s">
        <v>2770</v>
      </c>
      <c s="414"/>
      <c s="414"/>
      <c s="372"/>
    </row>
    <row customHeight="1" ht="17.25">
      <c s="76">
        <v>103060123</v>
      </c>
      <c s="89" t="s">
        <v>2771</v>
      </c>
      <c s="414"/>
      <c s="414"/>
      <c s="372"/>
      <c s="110">
        <v>212</v>
      </c>
      <c s="175" t="s">
        <v>1657</v>
      </c>
      <c s="368">
        <f>H28</f>
        <v>0</v>
      </c>
      <c s="368">
        <f>I28</f>
        <v>0</v>
      </c>
      <c s="368">
        <f>J28</f>
        <v>0</v>
      </c>
    </row>
    <row customHeight="1" ht="17.25">
      <c s="76">
        <v>103060124</v>
      </c>
      <c s="89" t="s">
        <v>2772</v>
      </c>
      <c s="414"/>
      <c s="414"/>
      <c s="372"/>
      <c s="110">
        <v>21299</v>
      </c>
      <c s="93" t="s">
        <v>2329</v>
      </c>
      <c s="368">
        <f>H29</f>
        <v>0</v>
      </c>
      <c s="368">
        <f>I29</f>
        <v>0</v>
      </c>
      <c s="368">
        <f>J29</f>
        <v>0</v>
      </c>
    </row>
    <row customHeight="1" ht="17.25">
      <c s="76">
        <v>103060125</v>
      </c>
      <c s="89" t="s">
        <v>2773</v>
      </c>
      <c s="414"/>
      <c s="414"/>
      <c s="372"/>
      <c s="110">
        <v>2129951</v>
      </c>
      <c s="93" t="s">
        <v>2774</v>
      </c>
      <c s="414"/>
      <c s="414"/>
      <c s="373"/>
    </row>
    <row customHeight="1" ht="17.25">
      <c s="76">
        <v>103060126</v>
      </c>
      <c s="89" t="s">
        <v>2775</v>
      </c>
      <c s="414"/>
      <c s="414"/>
      <c s="372"/>
      <c s="176">
        <v>213</v>
      </c>
      <c s="177" t="s">
        <v>1678</v>
      </c>
      <c s="368">
        <f>H31+H33+H35</f>
        <v>0</v>
      </c>
      <c s="485">
        <f>I31+I33+I35</f>
        <v>0</v>
      </c>
      <c s="368">
        <f>J31+J33+J35</f>
        <v>0</v>
      </c>
    </row>
    <row customHeight="1" ht="17.25">
      <c s="76">
        <v>103060127</v>
      </c>
      <c s="89" t="s">
        <v>2776</v>
      </c>
      <c s="414"/>
      <c s="414"/>
      <c s="372"/>
      <c s="129">
        <v>21301</v>
      </c>
      <c s="178" t="s">
        <v>1679</v>
      </c>
      <c s="444">
        <f>H32</f>
        <v>0</v>
      </c>
      <c s="368">
        <f>I32</f>
        <v>0</v>
      </c>
      <c s="488">
        <f>J32</f>
        <v>0</v>
      </c>
    </row>
    <row customHeight="1" ht="17.25">
      <c s="76">
        <v>103060128</v>
      </c>
      <c s="89" t="s">
        <v>2777</v>
      </c>
      <c s="414"/>
      <c s="414"/>
      <c s="372"/>
      <c s="129">
        <v>2130151</v>
      </c>
      <c s="178" t="s">
        <v>2778</v>
      </c>
      <c s="414"/>
      <c s="414"/>
      <c s="372"/>
    </row>
    <row customHeight="1" ht="17.25">
      <c s="76">
        <v>103060129</v>
      </c>
      <c s="89" t="s">
        <v>2779</v>
      </c>
      <c s="414"/>
      <c s="414"/>
      <c s="372"/>
      <c s="93">
        <v>21302</v>
      </c>
      <c s="178" t="s">
        <v>1704</v>
      </c>
      <c s="368">
        <f>H34</f>
        <v>0</v>
      </c>
      <c s="368">
        <f>I34</f>
        <v>0</v>
      </c>
      <c s="368">
        <f>J34</f>
        <v>0</v>
      </c>
    </row>
    <row customHeight="1" ht="17.25">
      <c s="76">
        <v>103060130</v>
      </c>
      <c s="89" t="s">
        <v>2780</v>
      </c>
      <c s="414"/>
      <c s="414"/>
      <c s="372"/>
      <c s="129">
        <v>2130251</v>
      </c>
      <c s="178" t="s">
        <v>2781</v>
      </c>
      <c s="414"/>
      <c s="414"/>
      <c s="372"/>
    </row>
    <row customHeight="1" ht="17.25">
      <c s="76">
        <v>103060131</v>
      </c>
      <c s="89" t="s">
        <v>2782</v>
      </c>
      <c s="414"/>
      <c s="414"/>
      <c s="372"/>
      <c s="129">
        <v>21303</v>
      </c>
      <c s="178" t="s">
        <v>1732</v>
      </c>
      <c s="368">
        <f>H36</f>
        <v>0</v>
      </c>
      <c s="368">
        <f>I36</f>
        <v>0</v>
      </c>
      <c s="368">
        <f>J36</f>
        <v>0</v>
      </c>
    </row>
    <row customHeight="1" ht="17.25">
      <c s="76">
        <v>103060132</v>
      </c>
      <c s="89" t="s">
        <v>2783</v>
      </c>
      <c s="414"/>
      <c s="414"/>
      <c s="372"/>
      <c s="129">
        <v>2130351</v>
      </c>
      <c s="178" t="s">
        <v>2784</v>
      </c>
      <c s="414"/>
      <c s="414"/>
      <c s="372"/>
    </row>
    <row customHeight="1" ht="17.25">
      <c s="76">
        <v>103060133</v>
      </c>
      <c s="89" t="s">
        <v>2785</v>
      </c>
      <c s="414"/>
      <c s="414"/>
      <c s="372"/>
      <c s="129">
        <v>214</v>
      </c>
      <c s="177" t="s">
        <v>1786</v>
      </c>
      <c s="368">
        <f>SUM(H38,H40,H42,H44,H46)</f>
        <v>0</v>
      </c>
      <c s="368">
        <f>SUM(I38,I40,I42,I44,I46)</f>
        <v>0</v>
      </c>
      <c s="368">
        <f>SUM(J38,J40,J42,J44,J46)</f>
        <v>0</v>
      </c>
    </row>
    <row customHeight="1" ht="17.25">
      <c s="76">
        <v>103060198</v>
      </c>
      <c s="89" t="s">
        <v>2786</v>
      </c>
      <c s="414"/>
      <c s="414"/>
      <c s="372"/>
      <c s="129">
        <v>21401</v>
      </c>
      <c s="178" t="s">
        <v>1787</v>
      </c>
      <c s="368">
        <f>H39</f>
        <v>0</v>
      </c>
      <c s="368">
        <f>I39</f>
        <v>0</v>
      </c>
      <c s="368">
        <f>J39</f>
        <v>0</v>
      </c>
    </row>
    <row customHeight="1" ht="17.25">
      <c s="76">
        <v>1030602</v>
      </c>
      <c s="89" t="s">
        <v>918</v>
      </c>
      <c s="368">
        <f>SUM(C40:C42)</f>
        <v>0</v>
      </c>
      <c s="368">
        <f>SUM(D40:D42)</f>
        <v>0</v>
      </c>
      <c s="368">
        <f>SUM(E40:E42)</f>
        <v>0</v>
      </c>
      <c s="173">
        <v>2140151</v>
      </c>
      <c s="178" t="s">
        <v>2787</v>
      </c>
      <c s="414"/>
      <c s="414"/>
      <c s="372"/>
    </row>
    <row customHeight="1" ht="17.25">
      <c s="76">
        <v>103060202</v>
      </c>
      <c s="89" t="s">
        <v>2788</v>
      </c>
      <c s="414"/>
      <c s="414"/>
      <c s="372"/>
      <c s="76">
        <v>21402</v>
      </c>
      <c s="179" t="s">
        <v>1814</v>
      </c>
      <c s="368">
        <f>H41</f>
        <v>0</v>
      </c>
      <c s="368">
        <f>I41</f>
        <v>0</v>
      </c>
      <c s="368">
        <f>J41</f>
        <v>0</v>
      </c>
    </row>
    <row customHeight="1" ht="17.25">
      <c s="76">
        <v>103060203</v>
      </c>
      <c s="89" t="s">
        <v>2789</v>
      </c>
      <c s="414"/>
      <c s="414"/>
      <c s="372"/>
      <c s="76">
        <v>2140251</v>
      </c>
      <c s="179" t="s">
        <v>2790</v>
      </c>
      <c s="414"/>
      <c s="414"/>
      <c s="372"/>
    </row>
    <row customHeight="1" ht="17.25">
      <c s="76">
        <v>103060298</v>
      </c>
      <c s="89" t="s">
        <v>2791</v>
      </c>
      <c s="414"/>
      <c s="414"/>
      <c s="372"/>
      <c s="176">
        <v>21403</v>
      </c>
      <c s="178" t="s">
        <v>1820</v>
      </c>
      <c s="368">
        <f>H43</f>
        <v>0</v>
      </c>
      <c s="368">
        <f>I43</f>
        <v>0</v>
      </c>
      <c s="368">
        <f>J43</f>
        <v>0</v>
      </c>
    </row>
    <row customHeight="1" ht="17.25">
      <c s="76">
        <v>1030603</v>
      </c>
      <c s="89" t="s">
        <v>921</v>
      </c>
      <c s="376">
        <f>SUM(C44:C48)</f>
        <v>0</v>
      </c>
      <c s="368">
        <f>SUM(D44:D48)</f>
        <v>0</v>
      </c>
      <c s="444">
        <f>SUM(E44:E48)</f>
        <v>0</v>
      </c>
      <c s="173">
        <v>2140351</v>
      </c>
      <c s="178" t="s">
        <v>2792</v>
      </c>
      <c s="414"/>
      <c s="414"/>
      <c s="372"/>
    </row>
    <row customHeight="1" ht="17.25">
      <c s="76">
        <v>103060301</v>
      </c>
      <c s="89" t="s">
        <v>2793</v>
      </c>
      <c s="414"/>
      <c s="414"/>
      <c s="439"/>
      <c s="76">
        <v>21405</v>
      </c>
      <c s="180" t="s">
        <v>1833</v>
      </c>
      <c s="409">
        <f>H45</f>
        <v>0</v>
      </c>
      <c s="409">
        <f>I45</f>
        <v>0</v>
      </c>
      <c s="409">
        <f>J45</f>
        <v>0</v>
      </c>
    </row>
    <row customHeight="1" ht="17.25">
      <c s="76">
        <v>103060304</v>
      </c>
      <c s="89" t="s">
        <v>2794</v>
      </c>
      <c s="414"/>
      <c s="414"/>
      <c s="439"/>
      <c s="76">
        <v>2140551</v>
      </c>
      <c s="180" t="s">
        <v>2795</v>
      </c>
      <c s="414"/>
      <c s="414"/>
      <c s="372"/>
    </row>
    <row customHeight="1" ht="17.25">
      <c s="76">
        <v>103060305</v>
      </c>
      <c s="89" t="s">
        <v>2796</v>
      </c>
      <c s="414"/>
      <c s="414"/>
      <c s="439"/>
      <c s="76">
        <v>21499</v>
      </c>
      <c s="180" t="s">
        <v>2332</v>
      </c>
      <c s="409">
        <f>H47</f>
        <v>0</v>
      </c>
      <c s="409">
        <f>I47</f>
        <v>0</v>
      </c>
      <c s="409">
        <f>J47</f>
        <v>0</v>
      </c>
    </row>
    <row customHeight="1" ht="17.25">
      <c s="76">
        <v>103060306</v>
      </c>
      <c s="89" t="s">
        <v>2797</v>
      </c>
      <c s="414"/>
      <c s="414"/>
      <c s="372"/>
      <c s="76">
        <v>2149951</v>
      </c>
      <c s="180" t="s">
        <v>2798</v>
      </c>
      <c s="414"/>
      <c s="414"/>
      <c s="372"/>
    </row>
    <row customHeight="1" ht="17.25">
      <c s="76">
        <v>103060398</v>
      </c>
      <c s="89" t="s">
        <v>2799</v>
      </c>
      <c s="414"/>
      <c s="414"/>
      <c s="372"/>
      <c s="176">
        <v>215</v>
      </c>
      <c s="181" t="s">
        <v>1846</v>
      </c>
      <c s="368">
        <f>H49+H51+H54+H56+H58+H60</f>
        <v>0</v>
      </c>
      <c s="401">
        <f>I49+I51+I54+I56+I58+I60</f>
        <v>0</v>
      </c>
      <c s="368">
        <f>J49+J51+J54+J56+J58+J60</f>
        <v>0</v>
      </c>
    </row>
    <row customHeight="1" ht="17.25">
      <c s="76">
        <v>1030604</v>
      </c>
      <c s="89" t="s">
        <v>2800</v>
      </c>
      <c s="376">
        <f>SUM(C50:C52)</f>
        <v>0</v>
      </c>
      <c s="376">
        <f>SUM(D50:D52)</f>
        <v>0</v>
      </c>
      <c s="376">
        <f>SUM(E50:E52)</f>
        <v>0</v>
      </c>
      <c s="129">
        <v>21501</v>
      </c>
      <c s="182" t="s">
        <v>1847</v>
      </c>
      <c s="493">
        <f>H50</f>
        <v>0</v>
      </c>
      <c s="401">
        <f>I50</f>
        <v>0</v>
      </c>
      <c s="368">
        <f>J50</f>
        <v>0</v>
      </c>
    </row>
    <row customHeight="1" ht="17.25">
      <c s="76">
        <v>103060401</v>
      </c>
      <c s="89" t="s">
        <v>2801</v>
      </c>
      <c s="414"/>
      <c s="414"/>
      <c s="372"/>
      <c s="129">
        <v>2150151</v>
      </c>
      <c s="182" t="s">
        <v>2802</v>
      </c>
      <c s="414"/>
      <c s="414"/>
      <c s="372"/>
    </row>
    <row customHeight="1" ht="17.25">
      <c s="76">
        <v>103060402</v>
      </c>
      <c s="89" t="s">
        <v>2803</v>
      </c>
      <c s="414"/>
      <c s="414"/>
      <c s="372"/>
      <c s="129">
        <v>21502</v>
      </c>
      <c s="178" t="s">
        <v>1854</v>
      </c>
      <c s="376">
        <f>H53+H52</f>
        <v>0</v>
      </c>
      <c s="368">
        <f>I53+I52</f>
        <v>0</v>
      </c>
      <c s="368">
        <f>J53+J52</f>
        <v>0</v>
      </c>
    </row>
    <row customHeight="1" ht="17.25">
      <c s="76">
        <v>103060498</v>
      </c>
      <c s="89" t="s">
        <v>2804</v>
      </c>
      <c s="414"/>
      <c s="414"/>
      <c s="372"/>
      <c s="129">
        <v>2150216</v>
      </c>
      <c s="178" t="s">
        <v>2805</v>
      </c>
      <c s="414"/>
      <c s="414"/>
      <c s="372"/>
    </row>
    <row customHeight="1" ht="17.25">
      <c s="76">
        <v>1030698</v>
      </c>
      <c s="89" t="s">
        <v>2806</v>
      </c>
      <c s="414"/>
      <c s="414"/>
      <c s="372"/>
      <c s="129">
        <v>2150251</v>
      </c>
      <c s="178" t="s">
        <v>2807</v>
      </c>
      <c s="414"/>
      <c s="414"/>
      <c s="372"/>
    </row>
    <row customHeight="1" ht="17.25">
      <c s="130"/>
      <c s="183"/>
      <c s="130"/>
      <c s="184"/>
      <c s="185"/>
      <c s="129">
        <v>21503</v>
      </c>
      <c s="178" t="s">
        <v>1867</v>
      </c>
      <c s="368">
        <f>H55</f>
        <v>0</v>
      </c>
      <c s="368">
        <f>I55</f>
        <v>0</v>
      </c>
      <c s="368">
        <f>J55</f>
        <v>0</v>
      </c>
    </row>
    <row customHeight="1" ht="17.25">
      <c s="186"/>
      <c s="187"/>
      <c s="188"/>
      <c s="189"/>
      <c s="189"/>
      <c s="129">
        <v>2150351</v>
      </c>
      <c s="178" t="s">
        <v>2808</v>
      </c>
      <c s="414"/>
      <c s="414"/>
      <c s="372"/>
    </row>
    <row customHeight="1" ht="17.25">
      <c s="130"/>
      <c s="130"/>
      <c s="130"/>
      <c s="130"/>
      <c s="130"/>
      <c s="129">
        <v>21504</v>
      </c>
      <c s="178" t="s">
        <v>1869</v>
      </c>
      <c s="368">
        <f>H57</f>
        <v>0</v>
      </c>
      <c s="368">
        <f>I57</f>
        <v>0</v>
      </c>
      <c s="368">
        <f>J57</f>
        <v>0</v>
      </c>
    </row>
    <row customHeight="1" ht="17.25">
      <c s="186"/>
      <c s="186"/>
      <c s="186"/>
      <c s="186"/>
      <c s="186"/>
      <c s="129">
        <v>2150451</v>
      </c>
      <c s="178" t="s">
        <v>2809</v>
      </c>
      <c s="414"/>
      <c s="414"/>
      <c s="372"/>
    </row>
    <row customHeight="1" ht="17.25">
      <c s="130"/>
      <c s="130"/>
      <c s="130"/>
      <c s="130"/>
      <c s="130"/>
      <c s="129">
        <v>21505</v>
      </c>
      <c s="178" t="s">
        <v>1880</v>
      </c>
      <c s="368">
        <f>H59</f>
        <v>0</v>
      </c>
      <c s="368">
        <f>I59</f>
        <v>0</v>
      </c>
      <c s="368">
        <f>J59</f>
        <v>0</v>
      </c>
    </row>
    <row customHeight="1" ht="17.25">
      <c s="130"/>
      <c s="130"/>
      <c s="130"/>
      <c s="130"/>
      <c s="130"/>
      <c s="93">
        <v>2150551</v>
      </c>
      <c s="178" t="s">
        <v>2810</v>
      </c>
      <c s="414"/>
      <c s="414"/>
      <c s="372"/>
    </row>
    <row customHeight="1" ht="17.25">
      <c s="130"/>
      <c s="130"/>
      <c s="130"/>
      <c s="130"/>
      <c s="130"/>
      <c s="93">
        <v>21599</v>
      </c>
      <c s="178" t="s">
        <v>2334</v>
      </c>
      <c s="368">
        <f>H61</f>
        <v>0</v>
      </c>
      <c s="368">
        <f>I61</f>
        <v>0</v>
      </c>
      <c s="368">
        <f>J61</f>
        <v>0</v>
      </c>
    </row>
    <row customHeight="1" ht="17.25">
      <c s="130"/>
      <c s="130"/>
      <c s="130"/>
      <c s="130"/>
      <c s="130"/>
      <c s="93">
        <v>2159951</v>
      </c>
      <c s="178" t="s">
        <v>2798</v>
      </c>
      <c s="414"/>
      <c s="414"/>
      <c s="372"/>
    </row>
    <row customHeight="1" ht="17.25">
      <c s="130"/>
      <c s="130"/>
      <c s="130"/>
      <c s="130"/>
      <c s="130"/>
      <c s="93">
        <v>216</v>
      </c>
      <c s="177" t="s">
        <v>1912</v>
      </c>
      <c s="368">
        <f>H63+H65+H67+H69</f>
        <v>0</v>
      </c>
      <c s="368">
        <f>I63+I65+I67+I69</f>
        <v>0</v>
      </c>
      <c s="368">
        <f>J63+J65+J67+J69</f>
        <v>0</v>
      </c>
    </row>
    <row customHeight="1" ht="17.25">
      <c s="130"/>
      <c s="130"/>
      <c s="130"/>
      <c s="130"/>
      <c s="130"/>
      <c s="93">
        <v>21602</v>
      </c>
      <c s="178" t="s">
        <v>1913</v>
      </c>
      <c s="368">
        <f>H64</f>
        <v>0</v>
      </c>
      <c s="368">
        <f>I64</f>
        <v>0</v>
      </c>
      <c s="368">
        <f>J64</f>
        <v>0</v>
      </c>
    </row>
    <row customHeight="1" ht="17.25">
      <c s="130"/>
      <c s="130"/>
      <c s="130"/>
      <c s="130"/>
      <c s="130"/>
      <c s="93">
        <v>2160251</v>
      </c>
      <c s="178" t="s">
        <v>2811</v>
      </c>
      <c s="414"/>
      <c s="414"/>
      <c s="372"/>
    </row>
    <row customHeight="1" ht="17.25">
      <c s="130"/>
      <c s="130"/>
      <c s="130"/>
      <c s="130"/>
      <c s="130"/>
      <c s="93">
        <v>21605</v>
      </c>
      <c s="178" t="s">
        <v>1918</v>
      </c>
      <c s="368">
        <f>H66</f>
        <v>0</v>
      </c>
      <c s="368">
        <f>I66</f>
        <v>0</v>
      </c>
      <c s="368">
        <f>J66</f>
        <v>0</v>
      </c>
    </row>
    <row customHeight="1" ht="17.25">
      <c s="130"/>
      <c s="130"/>
      <c s="130"/>
      <c s="130"/>
      <c s="130"/>
      <c s="93">
        <v>2160551</v>
      </c>
      <c s="178" t="s">
        <v>2812</v>
      </c>
      <c s="414"/>
      <c s="414"/>
      <c s="372"/>
    </row>
    <row customHeight="1" ht="17.25">
      <c s="130"/>
      <c s="130"/>
      <c s="130"/>
      <c s="130"/>
      <c s="130"/>
      <c s="93">
        <v>21606</v>
      </c>
      <c s="178" t="s">
        <v>1922</v>
      </c>
      <c s="368">
        <f>H68</f>
        <v>0</v>
      </c>
      <c s="368">
        <f>I68</f>
        <v>0</v>
      </c>
      <c s="368">
        <f>J68</f>
        <v>0</v>
      </c>
    </row>
    <row customHeight="1" ht="17.25">
      <c s="130"/>
      <c s="130"/>
      <c s="130"/>
      <c s="130"/>
      <c s="130"/>
      <c s="93">
        <v>2160651</v>
      </c>
      <c s="178" t="s">
        <v>2813</v>
      </c>
      <c s="414"/>
      <c s="414"/>
      <c s="372"/>
    </row>
    <row customHeight="1" ht="17.25">
      <c s="130"/>
      <c s="130"/>
      <c s="130"/>
      <c s="130"/>
      <c s="130"/>
      <c s="93">
        <v>21699</v>
      </c>
      <c s="182" t="s">
        <v>2335</v>
      </c>
      <c s="368">
        <f>H70</f>
        <v>0</v>
      </c>
      <c s="401">
        <f>I70</f>
        <v>0</v>
      </c>
      <c s="368">
        <f>J70</f>
        <v>0</v>
      </c>
    </row>
    <row customHeight="1" ht="17.25">
      <c s="130"/>
      <c s="130"/>
      <c s="130"/>
      <c s="130"/>
      <c s="130"/>
      <c s="93">
        <v>2169951</v>
      </c>
      <c s="178" t="s">
        <v>2798</v>
      </c>
      <c s="414"/>
      <c s="414"/>
      <c s="372"/>
    </row>
    <row customHeight="1" ht="17.25">
      <c s="130"/>
      <c s="130"/>
      <c s="130"/>
      <c s="130"/>
      <c s="130"/>
      <c s="93">
        <v>218</v>
      </c>
      <c s="177" t="s">
        <v>1956</v>
      </c>
      <c s="368">
        <f>H72</f>
        <v>0</v>
      </c>
      <c s="368">
        <f>I72</f>
        <v>0</v>
      </c>
      <c s="368">
        <f>J72</f>
        <v>0</v>
      </c>
    </row>
    <row customHeight="1" ht="17.25">
      <c s="130"/>
      <c s="130"/>
      <c s="130"/>
      <c s="130"/>
      <c s="130"/>
      <c s="93">
        <v>21805</v>
      </c>
      <c s="178" t="s">
        <v>2000</v>
      </c>
      <c s="368">
        <f>SUM(H73:H76)</f>
        <v>0</v>
      </c>
      <c s="368">
        <f>SUM(I73:I76)</f>
        <v>0</v>
      </c>
      <c s="368">
        <f>SUM(J73:J76)</f>
        <v>0</v>
      </c>
    </row>
    <row customHeight="1" ht="17.25">
      <c s="190"/>
      <c s="190"/>
      <c s="190"/>
      <c s="190"/>
      <c s="190"/>
      <c s="93">
        <v>2180551</v>
      </c>
      <c s="178" t="s">
        <v>2814</v>
      </c>
      <c s="414"/>
      <c s="414"/>
      <c s="372"/>
    </row>
    <row customHeight="1" ht="17.25">
      <c s="191"/>
      <c s="191"/>
      <c s="191"/>
      <c s="191"/>
      <c s="191"/>
      <c s="93">
        <v>2180552</v>
      </c>
      <c s="178" t="s">
        <v>2815</v>
      </c>
      <c s="414"/>
      <c s="414"/>
      <c s="372"/>
    </row>
    <row customHeight="1" ht="17.25">
      <c s="190"/>
      <c s="190"/>
      <c s="190"/>
      <c s="190"/>
      <c s="190"/>
      <c s="192">
        <v>2180553</v>
      </c>
      <c s="193" t="s">
        <v>2816</v>
      </c>
      <c s="414"/>
      <c s="414"/>
      <c s="373"/>
    </row>
    <row customHeight="1" ht="17.25">
      <c s="130"/>
      <c s="130"/>
      <c s="130"/>
      <c s="130"/>
      <c s="130"/>
      <c s="129">
        <v>2180559</v>
      </c>
      <c s="178" t="s">
        <v>2817</v>
      </c>
      <c s="414"/>
      <c s="414"/>
      <c s="372"/>
    </row>
    <row customHeight="1" ht="17.25">
      <c s="130"/>
      <c s="130"/>
      <c s="130"/>
      <c s="130"/>
      <c s="130"/>
      <c s="76">
        <v>229</v>
      </c>
      <c s="139" t="s">
        <v>2156</v>
      </c>
      <c s="368">
        <f>H78</f>
        <v>0</v>
      </c>
      <c s="368">
        <f>I78</f>
        <v>0</v>
      </c>
      <c s="368">
        <f>J78</f>
        <v>0</v>
      </c>
    </row>
    <row customHeight="1" ht="17.25">
      <c s="186"/>
      <c s="186"/>
      <c s="186"/>
      <c s="186"/>
      <c s="186"/>
      <c s="76">
        <v>22999</v>
      </c>
      <c s="76" t="s">
        <v>2160</v>
      </c>
      <c s="368">
        <f>H79</f>
        <v>0</v>
      </c>
      <c s="368">
        <f>I79</f>
        <v>0</v>
      </c>
      <c s="368">
        <f>J79</f>
        <v>0</v>
      </c>
    </row>
    <row customHeight="1" ht="17.25">
      <c s="130"/>
      <c s="130"/>
      <c s="130"/>
      <c s="130"/>
      <c s="130"/>
      <c s="95">
        <v>2299951</v>
      </c>
      <c s="76" t="s">
        <v>2818</v>
      </c>
      <c s="414"/>
      <c s="414"/>
      <c s="372"/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J3"/>
    <mergeCell ref="A2:J2"/>
    <mergeCell ref="A1:J1"/>
  </mergeCells>
  <dataValidations count="1">
    <dataValidation type="decimal" allowBlank="1" showInputMessage="1" showErrorMessage="1" sqref="C5:E53 H5:J79">
      <formula1>-99999999999999</formula1>
      <formula2>99999999999999</formula2>
    </dataValidation>
  </dataValidations>
  <printOptions gridLines="1"/>
  <pageMargins left="3.00" right="2.00" top="1.00" bottom="1.00" header="0.00" footer="0.00"/>
  <pageSetup scale="10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E9B6C54-32F6-1428-4C78-71FFE8643E34}" mc:Ignorable="x14ac">
  <dimension ref="A1:D9"/>
  <sheetViews>
    <sheetView defaultGridColor="0" colorId="8" topLeftCell="A1" showGridLines="0" workbookViewId="0" showZeros="0">
      <selection activeCell="A1" sqref="A1:D1"/>
    </sheetView>
  </sheetViews>
  <sheetFormatPr defaultColWidth="9.125" customHeight="1" defaultRowHeight="12.75"/>
  <cols>
    <col min="1" max="1" style="336" width="34.25390625" customWidth="1"/>
    <col min="2" max="2" style="336" width="26.00390625" customWidth="1"/>
    <col min="3" max="3" style="336" width="35.25390625" customWidth="1"/>
    <col min="4" max="4" style="336" width="26.00390625" customWidth="1"/>
  </cols>
  <sheetData>
    <row customHeight="1" ht="33.75">
      <c s="363" t="str">
        <f>'##BASEINFO'!$B$2&amp;"度"&amp;'##BASEINFO'!$B$7&amp;"国有资本经营预算转移性收支决算录入表"</f>
        <v>2011年度芷江侗族自治县国有资本经营预算转移性收支决算录入表</v>
      </c>
      <c s="71"/>
      <c s="71"/>
      <c s="71"/>
    </row>
    <row customHeight="1" ht="17.25">
      <c s="70" t="s">
        <v>182</v>
      </c>
      <c s="70"/>
      <c s="70"/>
      <c s="70"/>
    </row>
    <row customHeight="1" ht="17.25">
      <c s="70" t="s">
        <v>201</v>
      </c>
      <c s="70"/>
      <c s="70"/>
      <c s="70"/>
    </row>
    <row customHeight="1" ht="17.25">
      <c s="75" t="s">
        <v>2162</v>
      </c>
      <c s="91" t="s">
        <v>204</v>
      </c>
      <c s="83" t="s">
        <v>2162</v>
      </c>
      <c s="91" t="s">
        <v>204</v>
      </c>
    </row>
    <row customHeight="1" ht="17.25">
      <c s="90" t="s">
        <v>2743</v>
      </c>
      <c s="513">
        <f>'L10'!E5</f>
        <v>0</v>
      </c>
      <c s="167" t="s">
        <v>2744</v>
      </c>
      <c s="514">
        <f>'L10'!J5</f>
        <v>0</v>
      </c>
    </row>
    <row customHeight="1" ht="17.25">
      <c s="55" t="s">
        <v>2819</v>
      </c>
      <c s="414"/>
      <c s="89" t="s">
        <v>2820</v>
      </c>
      <c s="414"/>
    </row>
    <row customHeight="1" ht="17.25">
      <c s="55" t="s">
        <v>56</v>
      </c>
      <c s="120"/>
      <c s="89" t="s">
        <v>2821</v>
      </c>
      <c s="373"/>
    </row>
    <row customHeight="1" ht="17.25">
      <c s="55" t="s">
        <v>2822</v>
      </c>
      <c s="372"/>
      <c s="89" t="s">
        <v>2823</v>
      </c>
      <c s="368">
        <f>B9-D5-D6-D7</f>
        <v>0</v>
      </c>
    </row>
    <row customHeight="1" ht="17.25">
      <c s="75" t="s">
        <v>2264</v>
      </c>
      <c s="368">
        <f>B5+B6+B8</f>
        <v>0</v>
      </c>
      <c s="83" t="s">
        <v>2265</v>
      </c>
      <c s="376">
        <f>D5+D6+D7+D8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D3"/>
    <mergeCell ref="A2:D2"/>
    <mergeCell ref="A1:D1"/>
  </mergeCells>
  <dataValidations count="1">
    <dataValidation type="decimal" allowBlank="1" showInputMessage="1" showErrorMessage="1" sqref="B5:B6 D5:D9 B8:B9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3DD0D18-CFA9-0298-7658-A2DAD4A389E8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6" width="21.6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8" t="s">
        <v>77</v>
      </c>
      <c s="68"/>
      <c s="68"/>
      <c s="68"/>
      <c s="68"/>
    </row>
    <row customHeight="1" ht="19.5">
      <c s="65"/>
      <c s="65"/>
      <c s="65"/>
      <c s="65"/>
      <c s="65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F633743-EE9C-FC2D-AD1B-059E13379948}" mc:Ignorable="x14ac">
  <dimension ref="A1:C139"/>
  <sheetViews>
    <sheetView defaultGridColor="0" colorId="8" topLeftCell="A1" showGridLines="0" workbookViewId="0" showZeros="0">
      <selection activeCell="A1" sqref="A1:C1"/>
    </sheetView>
  </sheetViews>
  <sheetFormatPr defaultColWidth="9.125" customHeight="1" defaultRowHeight="12.75"/>
  <cols>
    <col min="1" max="1" style="336" width="9.625" customWidth="1"/>
    <col min="2" max="2" style="336" width="38.50390625" customWidth="1"/>
    <col min="3" max="3" style="336" width="23.375" customWidth="1"/>
  </cols>
  <sheetData>
    <row customHeight="1" ht="33.75">
      <c s="363" t="str">
        <f>'##BASEINFO'!$B$2&amp;"度"&amp;'##BASEINFO'!$B$7&amp;"财政专户管理资金收入决算录入表"</f>
        <v>2011年度芷江侗族自治县财政专户管理资金收入决算录入表</v>
      </c>
      <c s="71"/>
      <c s="71"/>
    </row>
    <row customHeight="1" ht="17.25">
      <c s="70" t="s">
        <v>183</v>
      </c>
      <c s="70"/>
      <c s="70"/>
    </row>
    <row customHeight="1" ht="17.25">
      <c s="70" t="s">
        <v>201</v>
      </c>
      <c s="70"/>
      <c s="70"/>
    </row>
    <row customHeight="1" ht="17.25">
      <c s="75" t="s">
        <v>202</v>
      </c>
      <c s="75" t="s">
        <v>203</v>
      </c>
      <c s="91" t="s">
        <v>204</v>
      </c>
    </row>
    <row customHeight="1" ht="17.25">
      <c s="76"/>
      <c s="83" t="s">
        <v>2824</v>
      </c>
      <c s="409">
        <f>SUM(C6,C133)</f>
        <v>1115</v>
      </c>
    </row>
    <row customHeight="1" ht="17.25">
      <c s="76">
        <v>10304</v>
      </c>
      <c s="92" t="s">
        <v>2825</v>
      </c>
      <c s="409">
        <f>SUM(C7,C9,C11,C13,C15,C17,C19,C21,C23,C25,C27,C29,C31,C33,C35,C37,C39,C41,C43,C45,C47,C49,C51,C53,C55,C66)+SUM(C68,C70,C72,C74,C76,C78,C80,C82,C84,C86,C88,C90,C92,C94,C96,C98,C100,C102,C104,C106,C108,C110,C112,C114,C116)+SUM(C118,C123,C125,C127,C129,C131)</f>
        <v>916</v>
      </c>
    </row>
    <row customHeight="1" ht="17.25">
      <c s="76">
        <v>1030401</v>
      </c>
      <c s="92" t="s">
        <v>2826</v>
      </c>
      <c s="368">
        <f>C8</f>
        <v>0</v>
      </c>
    </row>
    <row customHeight="1" ht="17.25">
      <c s="76">
        <v>103040171</v>
      </c>
      <c s="131" t="s">
        <v>2827</v>
      </c>
      <c s="460"/>
    </row>
    <row customHeight="1" ht="17.25">
      <c s="76">
        <v>1030402</v>
      </c>
      <c s="92" t="s">
        <v>2828</v>
      </c>
      <c s="409">
        <f>C10</f>
        <v>0</v>
      </c>
    </row>
    <row customHeight="1" ht="17.25">
      <c s="76">
        <v>103040271</v>
      </c>
      <c s="131" t="s">
        <v>2827</v>
      </c>
      <c s="372"/>
    </row>
    <row customHeight="1" ht="17.25">
      <c s="76">
        <v>1030403</v>
      </c>
      <c s="92" t="s">
        <v>2829</v>
      </c>
      <c s="409">
        <f>C12</f>
        <v>0</v>
      </c>
    </row>
    <row customHeight="1" ht="17.25">
      <c s="76">
        <v>103040371</v>
      </c>
      <c s="131" t="s">
        <v>2827</v>
      </c>
      <c s="373"/>
    </row>
    <row customHeight="1" ht="17.25">
      <c s="76">
        <v>1030404</v>
      </c>
      <c s="92" t="s">
        <v>2830</v>
      </c>
      <c s="368">
        <f>C14</f>
        <v>0</v>
      </c>
    </row>
    <row customHeight="1" ht="17.25">
      <c s="76">
        <v>103040471</v>
      </c>
      <c s="131" t="s">
        <v>2827</v>
      </c>
      <c s="460"/>
    </row>
    <row customHeight="1" ht="17.25">
      <c s="76">
        <v>1030405</v>
      </c>
      <c s="92" t="s">
        <v>2831</v>
      </c>
      <c s="368">
        <f>C16</f>
        <v>0</v>
      </c>
    </row>
    <row customHeight="1" ht="17.25">
      <c s="76">
        <v>103040571</v>
      </c>
      <c s="131" t="s">
        <v>2827</v>
      </c>
      <c s="373"/>
    </row>
    <row customHeight="1" ht="17.25">
      <c s="76">
        <v>1030406</v>
      </c>
      <c s="92" t="s">
        <v>2832</v>
      </c>
      <c s="409">
        <f>C18</f>
        <v>0</v>
      </c>
    </row>
    <row customHeight="1" ht="17.25">
      <c s="76">
        <v>103040671</v>
      </c>
      <c s="131" t="s">
        <v>2827</v>
      </c>
      <c s="372"/>
    </row>
    <row customHeight="1" ht="17.25">
      <c s="76">
        <v>1030407</v>
      </c>
      <c s="92" t="s">
        <v>2833</v>
      </c>
      <c s="368">
        <f>C20</f>
        <v>0</v>
      </c>
    </row>
    <row customHeight="1" ht="17.25">
      <c s="76">
        <v>103040771</v>
      </c>
      <c s="131" t="s">
        <v>2827</v>
      </c>
      <c s="373"/>
    </row>
    <row customHeight="1" ht="17.25">
      <c s="76">
        <v>1030408</v>
      </c>
      <c s="92" t="s">
        <v>2834</v>
      </c>
      <c s="368">
        <f>C22</f>
        <v>0</v>
      </c>
    </row>
    <row customHeight="1" ht="17.25">
      <c s="76">
        <v>103040871</v>
      </c>
      <c s="131" t="s">
        <v>2827</v>
      </c>
      <c s="373"/>
    </row>
    <row customHeight="1" ht="17.25">
      <c s="76">
        <v>1030409</v>
      </c>
      <c s="92" t="s">
        <v>2835</v>
      </c>
      <c s="368">
        <f>C24</f>
        <v>0</v>
      </c>
    </row>
    <row customHeight="1" ht="17.25">
      <c s="76">
        <v>103040971</v>
      </c>
      <c s="89" t="s">
        <v>2827</v>
      </c>
      <c s="372"/>
    </row>
    <row customHeight="1" ht="17.25">
      <c s="76">
        <v>1030410</v>
      </c>
      <c s="92" t="s">
        <v>2836</v>
      </c>
      <c s="368">
        <f>C26</f>
        <v>0</v>
      </c>
    </row>
    <row customHeight="1" ht="17.25">
      <c s="76">
        <v>103041071</v>
      </c>
      <c s="131" t="s">
        <v>2827</v>
      </c>
      <c s="373"/>
    </row>
    <row customHeight="1" ht="17.25">
      <c s="76">
        <v>1030411</v>
      </c>
      <c s="92" t="s">
        <v>2837</v>
      </c>
      <c s="368">
        <f>C28</f>
        <v>0</v>
      </c>
    </row>
    <row customHeight="1" ht="17.25">
      <c s="76">
        <v>103041171</v>
      </c>
      <c s="131" t="s">
        <v>2827</v>
      </c>
      <c s="373"/>
    </row>
    <row customHeight="1" ht="17.25">
      <c s="76">
        <v>1030413</v>
      </c>
      <c s="92" t="s">
        <v>2838</v>
      </c>
      <c s="368">
        <f>C30</f>
        <v>0</v>
      </c>
    </row>
    <row customHeight="1" ht="17.25">
      <c s="76">
        <v>103041371</v>
      </c>
      <c s="89" t="s">
        <v>2827</v>
      </c>
      <c s="372"/>
    </row>
    <row customHeight="1" ht="17.25">
      <c s="76">
        <v>1030414</v>
      </c>
      <c s="92" t="s">
        <v>2839</v>
      </c>
      <c s="368">
        <f>C32</f>
        <v>0</v>
      </c>
    </row>
    <row customHeight="1" ht="17.25">
      <c s="76">
        <v>103041471</v>
      </c>
      <c s="131" t="s">
        <v>2827</v>
      </c>
      <c s="373"/>
    </row>
    <row customHeight="1" ht="17.25">
      <c s="76">
        <v>1030415</v>
      </c>
      <c s="92" t="s">
        <v>2840</v>
      </c>
      <c s="368">
        <f>C34</f>
        <v>0</v>
      </c>
    </row>
    <row customHeight="1" ht="17.25">
      <c s="76">
        <v>103041571</v>
      </c>
      <c s="131" t="s">
        <v>2827</v>
      </c>
      <c s="373"/>
    </row>
    <row customHeight="1" ht="17.25">
      <c s="76">
        <v>1030416</v>
      </c>
      <c s="92" t="s">
        <v>2841</v>
      </c>
      <c s="368">
        <f>C36</f>
        <v>0</v>
      </c>
    </row>
    <row customHeight="1" ht="17.25">
      <c s="76">
        <v>103041671</v>
      </c>
      <c s="131" t="s">
        <v>2827</v>
      </c>
      <c s="373"/>
    </row>
    <row customHeight="1" ht="17.25">
      <c s="76">
        <v>1030417</v>
      </c>
      <c s="92" t="s">
        <v>2842</v>
      </c>
      <c s="368">
        <f>C38</f>
        <v>0</v>
      </c>
    </row>
    <row customHeight="1" ht="17.25">
      <c s="76">
        <v>103041771</v>
      </c>
      <c s="131" t="s">
        <v>2827</v>
      </c>
      <c s="373"/>
    </row>
    <row customHeight="1" ht="17.25">
      <c s="76">
        <v>1030418</v>
      </c>
      <c s="92" t="s">
        <v>2843</v>
      </c>
      <c s="368">
        <f>C40</f>
        <v>0</v>
      </c>
    </row>
    <row customHeight="1" ht="17.25">
      <c s="76">
        <v>103041871</v>
      </c>
      <c s="131" t="s">
        <v>2827</v>
      </c>
      <c s="373"/>
    </row>
    <row customHeight="1" ht="17.25">
      <c s="76">
        <v>1030419</v>
      </c>
      <c s="92" t="s">
        <v>2844</v>
      </c>
      <c s="368">
        <f>C42</f>
        <v>0</v>
      </c>
    </row>
    <row customHeight="1" ht="17.25">
      <c s="76">
        <v>103041971</v>
      </c>
      <c s="131" t="s">
        <v>2827</v>
      </c>
      <c s="373"/>
    </row>
    <row customHeight="1" ht="17.25">
      <c s="76">
        <v>1030420</v>
      </c>
      <c s="92" t="s">
        <v>2845</v>
      </c>
      <c s="409">
        <f>C44</f>
        <v>0</v>
      </c>
    </row>
    <row customHeight="1" ht="17.25">
      <c s="76">
        <v>103042071</v>
      </c>
      <c s="131" t="s">
        <v>2827</v>
      </c>
      <c s="372"/>
    </row>
    <row customHeight="1" ht="17.25">
      <c s="76">
        <v>1030422</v>
      </c>
      <c s="92" t="s">
        <v>2846</v>
      </c>
      <c s="368">
        <f>C46</f>
        <v>0</v>
      </c>
    </row>
    <row customHeight="1" ht="17.25">
      <c s="76">
        <v>103042271</v>
      </c>
      <c s="131" t="s">
        <v>2827</v>
      </c>
      <c s="373"/>
    </row>
    <row customHeight="1" ht="17.25">
      <c s="76">
        <v>1030423</v>
      </c>
      <c s="92" t="s">
        <v>2847</v>
      </c>
      <c s="368">
        <f>C48</f>
        <v>0</v>
      </c>
    </row>
    <row customHeight="1" ht="17.25">
      <c s="76">
        <v>103042371</v>
      </c>
      <c s="131" t="s">
        <v>2827</v>
      </c>
      <c s="373"/>
    </row>
    <row customHeight="1" ht="17.25">
      <c s="76">
        <v>1030424</v>
      </c>
      <c s="92" t="s">
        <v>2848</v>
      </c>
      <c s="368">
        <f>C50</f>
        <v>0</v>
      </c>
    </row>
    <row customHeight="1" ht="17.25">
      <c s="76">
        <v>103042471</v>
      </c>
      <c s="131" t="s">
        <v>2827</v>
      </c>
      <c s="373"/>
    </row>
    <row customHeight="1" ht="17.25">
      <c s="76">
        <v>1030425</v>
      </c>
      <c s="92" t="s">
        <v>2849</v>
      </c>
      <c s="368">
        <f>C52</f>
        <v>0</v>
      </c>
    </row>
    <row customHeight="1" ht="17.25">
      <c s="76">
        <v>103042571</v>
      </c>
      <c s="131" t="s">
        <v>2827</v>
      </c>
      <c s="372"/>
    </row>
    <row customHeight="1" ht="17.25">
      <c s="76">
        <v>1030426</v>
      </c>
      <c s="92" t="s">
        <v>2850</v>
      </c>
      <c s="368">
        <f>C54</f>
        <v>0</v>
      </c>
    </row>
    <row customHeight="1" ht="17.25">
      <c s="76">
        <v>103042671</v>
      </c>
      <c s="131" t="s">
        <v>2827</v>
      </c>
      <c s="373"/>
    </row>
    <row customHeight="1" ht="17.25">
      <c s="76">
        <v>1030427</v>
      </c>
      <c s="92" t="s">
        <v>2851</v>
      </c>
      <c s="368">
        <f>SUM(C56:C65)</f>
        <v>916</v>
      </c>
    </row>
    <row customHeight="1" ht="17.25">
      <c s="76">
        <v>103042753</v>
      </c>
      <c s="89" t="s">
        <v>2852</v>
      </c>
      <c s="372">
        <v>666</v>
      </c>
    </row>
    <row customHeight="1" ht="17.25">
      <c s="76">
        <v>103042754</v>
      </c>
      <c s="89" t="s">
        <v>2853</v>
      </c>
      <c s="372"/>
    </row>
    <row customHeight="1" ht="17.25">
      <c s="76">
        <v>103042755</v>
      </c>
      <c s="89" t="s">
        <v>2854</v>
      </c>
      <c s="372">
        <v>250</v>
      </c>
    </row>
    <row customHeight="1" ht="17.25">
      <c s="76">
        <v>103042756</v>
      </c>
      <c s="89" t="s">
        <v>2855</v>
      </c>
      <c s="372"/>
    </row>
    <row customHeight="1" ht="17.25">
      <c s="76">
        <v>103042757</v>
      </c>
      <c s="89" t="s">
        <v>2856</v>
      </c>
      <c s="372"/>
    </row>
    <row customHeight="1" ht="17.25">
      <c s="76">
        <v>103042758</v>
      </c>
      <c s="89" t="s">
        <v>2857</v>
      </c>
      <c s="372"/>
    </row>
    <row customHeight="1" ht="17.25">
      <c s="76">
        <v>103042759</v>
      </c>
      <c s="89" t="s">
        <v>2858</v>
      </c>
      <c s="372"/>
    </row>
    <row customHeight="1" ht="17.25">
      <c s="76">
        <v>103042760</v>
      </c>
      <c s="89" t="s">
        <v>2859</v>
      </c>
      <c s="372"/>
    </row>
    <row customHeight="1" ht="17.25">
      <c s="76">
        <v>103042762</v>
      </c>
      <c s="89" t="s">
        <v>2860</v>
      </c>
      <c s="372"/>
    </row>
    <row customHeight="1" ht="17.25">
      <c s="76">
        <v>103042765</v>
      </c>
      <c s="89" t="s">
        <v>2861</v>
      </c>
      <c s="372"/>
    </row>
    <row customHeight="1" ht="17.25">
      <c s="76">
        <v>1030428</v>
      </c>
      <c s="92" t="s">
        <v>2862</v>
      </c>
      <c s="376">
        <f>C67</f>
        <v>0</v>
      </c>
    </row>
    <row customHeight="1" ht="17.25">
      <c s="76">
        <v>103042871</v>
      </c>
      <c s="131" t="s">
        <v>2827</v>
      </c>
      <c s="372"/>
    </row>
    <row customHeight="1" ht="17.25">
      <c s="76">
        <v>1030429</v>
      </c>
      <c s="92" t="s">
        <v>2863</v>
      </c>
      <c s="376">
        <f>C69</f>
        <v>0</v>
      </c>
    </row>
    <row customHeight="1" ht="17.25">
      <c s="76">
        <v>103042971</v>
      </c>
      <c s="131" t="s">
        <v>2827</v>
      </c>
      <c s="373"/>
    </row>
    <row customHeight="1" ht="17.25">
      <c s="76">
        <v>1030430</v>
      </c>
      <c s="92" t="s">
        <v>2864</v>
      </c>
      <c s="368">
        <f>C71</f>
        <v>0</v>
      </c>
    </row>
    <row customHeight="1" ht="17.25">
      <c s="76">
        <v>103043071</v>
      </c>
      <c s="131" t="s">
        <v>2827</v>
      </c>
      <c s="373"/>
    </row>
    <row customHeight="1" ht="17.25">
      <c s="76">
        <v>1030431</v>
      </c>
      <c s="92" t="s">
        <v>2865</v>
      </c>
      <c s="368">
        <f>C73</f>
        <v>0</v>
      </c>
    </row>
    <row customHeight="1" ht="17.25">
      <c s="76">
        <v>103043171</v>
      </c>
      <c s="131" t="s">
        <v>2827</v>
      </c>
      <c s="373"/>
    </row>
    <row customHeight="1" ht="17.25">
      <c s="76">
        <v>1030432</v>
      </c>
      <c s="92" t="s">
        <v>2866</v>
      </c>
      <c s="368">
        <f>C75</f>
        <v>0</v>
      </c>
    </row>
    <row customHeight="1" ht="17.25">
      <c s="76">
        <v>103043271</v>
      </c>
      <c s="131" t="s">
        <v>2827</v>
      </c>
      <c s="373"/>
    </row>
    <row customHeight="1" ht="17.25">
      <c s="76">
        <v>1030433</v>
      </c>
      <c s="92" t="s">
        <v>2867</v>
      </c>
      <c s="368">
        <f>C77</f>
        <v>0</v>
      </c>
    </row>
    <row customHeight="1" ht="17.25">
      <c s="76">
        <v>103043371</v>
      </c>
      <c s="131" t="s">
        <v>2827</v>
      </c>
      <c s="373"/>
    </row>
    <row customHeight="1" ht="17.25">
      <c s="76">
        <v>1030434</v>
      </c>
      <c s="92" t="s">
        <v>2868</v>
      </c>
      <c s="368">
        <f>C79</f>
        <v>0</v>
      </c>
    </row>
    <row customHeight="1" ht="17.25">
      <c s="76">
        <v>103043471</v>
      </c>
      <c s="131" t="s">
        <v>2827</v>
      </c>
      <c s="373"/>
    </row>
    <row customHeight="1" ht="17.25">
      <c s="76">
        <v>1030435</v>
      </c>
      <c s="92" t="s">
        <v>2869</v>
      </c>
      <c s="368">
        <f>C81</f>
        <v>0</v>
      </c>
    </row>
    <row customHeight="1" ht="17.25">
      <c s="76">
        <v>103043571</v>
      </c>
      <c s="131" t="s">
        <v>2827</v>
      </c>
      <c s="373"/>
    </row>
    <row customHeight="1" ht="17.25">
      <c s="76">
        <v>1030436</v>
      </c>
      <c s="92" t="s">
        <v>2870</v>
      </c>
      <c s="368">
        <f>C83</f>
        <v>0</v>
      </c>
    </row>
    <row customHeight="1" ht="17.25">
      <c s="76">
        <v>103043671</v>
      </c>
      <c s="131" t="s">
        <v>2827</v>
      </c>
      <c s="373"/>
    </row>
    <row customHeight="1" ht="17.25">
      <c s="76">
        <v>1030437</v>
      </c>
      <c s="92" t="s">
        <v>2871</v>
      </c>
      <c s="368">
        <f>C85</f>
        <v>0</v>
      </c>
    </row>
    <row customHeight="1" ht="17.25">
      <c s="76">
        <v>103043771</v>
      </c>
      <c s="89" t="s">
        <v>2827</v>
      </c>
      <c s="372"/>
    </row>
    <row customHeight="1" ht="17.25">
      <c s="76">
        <v>1030438</v>
      </c>
      <c s="92" t="s">
        <v>2872</v>
      </c>
      <c s="368">
        <f>C87</f>
        <v>0</v>
      </c>
    </row>
    <row customHeight="1" ht="17.25">
      <c s="76">
        <v>103043871</v>
      </c>
      <c s="131" t="s">
        <v>2827</v>
      </c>
      <c s="373"/>
    </row>
    <row customHeight="1" ht="17.25">
      <c s="76">
        <v>1030440</v>
      </c>
      <c s="92" t="s">
        <v>2873</v>
      </c>
      <c s="368">
        <f>C89</f>
        <v>0</v>
      </c>
    </row>
    <row customHeight="1" ht="17.25">
      <c s="76">
        <v>103044071</v>
      </c>
      <c s="131" t="s">
        <v>2827</v>
      </c>
      <c s="372"/>
    </row>
    <row customHeight="1" ht="17.25">
      <c s="76">
        <v>1030442</v>
      </c>
      <c s="92" t="s">
        <v>2874</v>
      </c>
      <c s="368">
        <f>C91</f>
        <v>0</v>
      </c>
    </row>
    <row customHeight="1" ht="17.25">
      <c s="76">
        <v>103044271</v>
      </c>
      <c s="131" t="s">
        <v>2827</v>
      </c>
      <c s="373"/>
    </row>
    <row customHeight="1" ht="17.25">
      <c s="76">
        <v>1030443</v>
      </c>
      <c s="92" t="s">
        <v>2875</v>
      </c>
      <c s="368">
        <f>C93</f>
        <v>0</v>
      </c>
    </row>
    <row customHeight="1" ht="17.25">
      <c s="76">
        <v>103044371</v>
      </c>
      <c s="131" t="s">
        <v>2827</v>
      </c>
      <c s="373"/>
    </row>
    <row customHeight="1" ht="17.25">
      <c s="76">
        <v>1030444</v>
      </c>
      <c s="92" t="s">
        <v>2876</v>
      </c>
      <c s="368">
        <f>C95</f>
        <v>0</v>
      </c>
    </row>
    <row customHeight="1" ht="17.25">
      <c s="76">
        <v>103044471</v>
      </c>
      <c s="89" t="s">
        <v>2827</v>
      </c>
      <c s="372"/>
    </row>
    <row customHeight="1" ht="17.25">
      <c s="76">
        <v>1030445</v>
      </c>
      <c s="92" t="s">
        <v>2877</v>
      </c>
      <c s="368">
        <f>C97</f>
        <v>0</v>
      </c>
    </row>
    <row customHeight="1" ht="17.25">
      <c s="76">
        <v>103044571</v>
      </c>
      <c s="131" t="s">
        <v>2827</v>
      </c>
      <c s="373"/>
    </row>
    <row customHeight="1" ht="17.25">
      <c s="76">
        <v>1030446</v>
      </c>
      <c s="92" t="s">
        <v>2878</v>
      </c>
      <c s="368">
        <f>C99</f>
        <v>0</v>
      </c>
    </row>
    <row customHeight="1" ht="17.25">
      <c s="76">
        <v>103044671</v>
      </c>
      <c s="131" t="s">
        <v>2827</v>
      </c>
      <c s="373"/>
    </row>
    <row customHeight="1" ht="17.25">
      <c s="76">
        <v>1030447</v>
      </c>
      <c s="92" t="s">
        <v>2879</v>
      </c>
      <c s="368">
        <f>C101</f>
        <v>0</v>
      </c>
    </row>
    <row customHeight="1" ht="17.25">
      <c s="76">
        <v>103044771</v>
      </c>
      <c s="131" t="s">
        <v>2827</v>
      </c>
      <c s="372"/>
    </row>
    <row customHeight="1" ht="17.25">
      <c s="76">
        <v>1030449</v>
      </c>
      <c s="92" t="s">
        <v>2880</v>
      </c>
      <c s="376">
        <f>C103</f>
        <v>0</v>
      </c>
    </row>
    <row customHeight="1" ht="17.25">
      <c s="76">
        <v>103044971</v>
      </c>
      <c s="131" t="s">
        <v>2827</v>
      </c>
      <c s="373"/>
    </row>
    <row customHeight="1" ht="17.25">
      <c s="76">
        <v>1030450</v>
      </c>
      <c s="92" t="s">
        <v>2881</v>
      </c>
      <c s="368">
        <f>C105</f>
        <v>0</v>
      </c>
    </row>
    <row customHeight="1" ht="17.25">
      <c s="76">
        <v>103045071</v>
      </c>
      <c s="131" t="s">
        <v>2827</v>
      </c>
      <c s="375"/>
    </row>
    <row customHeight="1" ht="17.25">
      <c s="76">
        <v>1030451</v>
      </c>
      <c s="92" t="s">
        <v>2882</v>
      </c>
      <c s="376">
        <f>C107</f>
        <v>0</v>
      </c>
    </row>
    <row customHeight="1" ht="17.25">
      <c s="76">
        <v>103045171</v>
      </c>
      <c s="89" t="s">
        <v>2827</v>
      </c>
      <c s="372"/>
    </row>
    <row customHeight="1" ht="17.25">
      <c s="76">
        <v>1030452</v>
      </c>
      <c s="92" t="s">
        <v>2883</v>
      </c>
      <c s="368">
        <f>C109</f>
        <v>0</v>
      </c>
    </row>
    <row customHeight="1" ht="17.25">
      <c s="76">
        <v>103045271</v>
      </c>
      <c s="132" t="s">
        <v>2827</v>
      </c>
      <c s="372"/>
    </row>
    <row customHeight="1" ht="17.25">
      <c s="76">
        <v>1030453</v>
      </c>
      <c s="92" t="s">
        <v>2884</v>
      </c>
      <c s="368">
        <f>C111</f>
        <v>0</v>
      </c>
    </row>
    <row customHeight="1" ht="17.25">
      <c s="76">
        <v>103045371</v>
      </c>
      <c s="89" t="s">
        <v>2827</v>
      </c>
      <c s="372"/>
    </row>
    <row customHeight="1" ht="17.25">
      <c s="76">
        <v>1030454</v>
      </c>
      <c s="92" t="s">
        <v>2885</v>
      </c>
      <c s="368">
        <f>C113</f>
        <v>0</v>
      </c>
    </row>
    <row customHeight="1" ht="17.25">
      <c s="76">
        <v>103045471</v>
      </c>
      <c s="131" t="s">
        <v>2827</v>
      </c>
      <c s="373"/>
    </row>
    <row customHeight="1" ht="17.25">
      <c s="76">
        <v>1030455</v>
      </c>
      <c s="92" t="s">
        <v>2886</v>
      </c>
      <c s="368">
        <f>C115</f>
        <v>0</v>
      </c>
    </row>
    <row customHeight="1" ht="17.25">
      <c s="76">
        <v>103045571</v>
      </c>
      <c s="131" t="s">
        <v>2827</v>
      </c>
      <c s="460"/>
    </row>
    <row customHeight="1" ht="17.25">
      <c s="76">
        <v>1030456</v>
      </c>
      <c s="92" t="s">
        <v>2887</v>
      </c>
      <c s="368">
        <f>C117</f>
        <v>0</v>
      </c>
    </row>
    <row customHeight="1" ht="17.25">
      <c s="76">
        <v>103045671</v>
      </c>
      <c s="131" t="s">
        <v>2827</v>
      </c>
      <c s="373"/>
    </row>
    <row customHeight="1" ht="17.25">
      <c s="76">
        <v>1030457</v>
      </c>
      <c s="92" t="s">
        <v>2888</v>
      </c>
      <c s="368">
        <f>SUM(C119:C122)</f>
        <v>0</v>
      </c>
    </row>
    <row customHeight="1" ht="17.25">
      <c s="76">
        <v>103045751</v>
      </c>
      <c s="89" t="s">
        <v>2889</v>
      </c>
      <c s="372"/>
    </row>
    <row customHeight="1" ht="17.25">
      <c s="76">
        <v>103045752</v>
      </c>
      <c s="89" t="s">
        <v>2890</v>
      </c>
      <c s="372"/>
    </row>
    <row customHeight="1" ht="17.25">
      <c s="76">
        <v>103045753</v>
      </c>
      <c s="89" t="s">
        <v>2891</v>
      </c>
      <c s="372"/>
    </row>
    <row customHeight="1" ht="17.25">
      <c s="76">
        <v>103045754</v>
      </c>
      <c s="89" t="s">
        <v>2892</v>
      </c>
      <c s="373"/>
    </row>
    <row customHeight="1" ht="17.25">
      <c s="76">
        <v>1030458</v>
      </c>
      <c s="92" t="s">
        <v>2893</v>
      </c>
      <c s="409">
        <f>C124</f>
        <v>0</v>
      </c>
    </row>
    <row customHeight="1" ht="17.25">
      <c s="76">
        <v>103045871</v>
      </c>
      <c s="131" t="s">
        <v>2827</v>
      </c>
      <c s="372"/>
    </row>
    <row customHeight="1" ht="17.25">
      <c s="76">
        <v>1030459</v>
      </c>
      <c s="92" t="s">
        <v>2894</v>
      </c>
      <c s="493">
        <f>C126</f>
        <v>0</v>
      </c>
    </row>
    <row customHeight="1" ht="17.25">
      <c s="76">
        <v>103045971</v>
      </c>
      <c s="131" t="s">
        <v>2827</v>
      </c>
      <c s="372"/>
    </row>
    <row customHeight="1" ht="17.25">
      <c s="76">
        <v>1030460</v>
      </c>
      <c s="92" t="s">
        <v>2895</v>
      </c>
      <c s="376">
        <f>C128</f>
        <v>0</v>
      </c>
    </row>
    <row customHeight="1" ht="17.25">
      <c s="76">
        <v>103046071</v>
      </c>
      <c s="89" t="s">
        <v>2827</v>
      </c>
      <c s="372"/>
    </row>
    <row customHeight="1" ht="17.25">
      <c s="76">
        <v>1030461</v>
      </c>
      <c s="92" t="s">
        <v>2896</v>
      </c>
      <c s="409">
        <f>C130</f>
        <v>0</v>
      </c>
    </row>
    <row customHeight="1" ht="17.25">
      <c s="76">
        <v>103046171</v>
      </c>
      <c s="131" t="s">
        <v>2827</v>
      </c>
      <c s="372"/>
    </row>
    <row customHeight="1" ht="17.25">
      <c s="76">
        <v>1030499</v>
      </c>
      <c s="92" t="s">
        <v>2897</v>
      </c>
      <c s="368">
        <f>C132</f>
        <v>0</v>
      </c>
    </row>
    <row customHeight="1" ht="17.25">
      <c s="76">
        <v>103049971</v>
      </c>
      <c s="131" t="s">
        <v>2827</v>
      </c>
      <c s="460"/>
    </row>
    <row customHeight="1" ht="17.25">
      <c s="76">
        <v>10399</v>
      </c>
      <c s="92" t="s">
        <v>2898</v>
      </c>
      <c s="368">
        <f>SUM(C134,C139)</f>
        <v>199</v>
      </c>
    </row>
    <row customHeight="1" ht="17.25">
      <c s="76">
        <v>1039910</v>
      </c>
      <c s="92" t="s">
        <v>2899</v>
      </c>
      <c s="368">
        <f>SUM(C135:C138)</f>
        <v>0</v>
      </c>
    </row>
    <row customHeight="1" ht="17.25">
      <c s="76">
        <v>103991001</v>
      </c>
      <c s="89" t="s">
        <v>2900</v>
      </c>
      <c s="372"/>
    </row>
    <row customHeight="1" ht="17.25">
      <c s="76">
        <v>103991002</v>
      </c>
      <c s="89" t="s">
        <v>2901</v>
      </c>
      <c s="372"/>
    </row>
    <row customHeight="1" ht="17.25">
      <c s="76">
        <v>103991003</v>
      </c>
      <c s="89" t="s">
        <v>2902</v>
      </c>
      <c s="372"/>
    </row>
    <row customHeight="1" ht="17.25">
      <c s="76">
        <v>103991004</v>
      </c>
      <c s="89" t="s">
        <v>2903</v>
      </c>
      <c s="372"/>
    </row>
    <row customHeight="1" ht="17.25">
      <c s="76">
        <v>1039999</v>
      </c>
      <c s="92" t="s">
        <v>2904</v>
      </c>
      <c s="372">
        <v>199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C3"/>
    <mergeCell ref="A2:C2"/>
    <mergeCell ref="A1:C1"/>
  </mergeCells>
  <dataValidations count="1">
    <dataValidation type="decimal" allowBlank="1" showInputMessage="1" showErrorMessage="1" sqref="C5:C139">
      <formula1>-99999999999999</formula1>
      <formula2>99999999999999</formula2>
    </dataValidation>
  </dataValidations>
  <printOptions gridLines="1"/>
  <pageMargins left="3.00" right="2.00" top="1.00" bottom="1.00" header="0.00" footer="0.00"/>
  <pageSetup scale="75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06C563F-44B2-BFF8-4408-F84062228A45}" mc:Ignorable="x14ac">
  <dimension ref="A1:D26"/>
  <sheetViews>
    <sheetView defaultGridColor="0" colorId="8" topLeftCell="A1" showGridLines="0" workbookViewId="0" tabSelected="1" showZeros="0">
      <selection activeCell="A1" sqref="A1:D1"/>
    </sheetView>
  </sheetViews>
  <sheetFormatPr defaultColWidth="12.125" customHeight="1" defaultRowHeight="15.5475"/>
  <cols>
    <col min="1" max="1" style="336" width="12.00390625" customWidth="1"/>
    <col min="2" max="2" style="336" width="20.50390625" customWidth="1"/>
    <col min="3" max="3" style="336" width="54.875" customWidth="1"/>
    <col min="4" max="4" style="336" width="22.875" customWidth="1"/>
  </cols>
  <sheetData>
    <row customHeight="1" ht="33.75">
      <c s="320" t="str">
        <f>'##BASEINFO'!$B$2&amp;"度"</f>
        <v>2011年度</v>
      </c>
      <c s="66"/>
      <c s="66"/>
      <c s="66"/>
    </row>
    <row customHeight="1" ht="33.75">
      <c s="320" t="str">
        <f>'##BASEINFO'!$B$7&amp;"基础信息表"</f>
        <v>芷江侗族自治县基础信息表</v>
      </c>
      <c s="66"/>
      <c s="66"/>
      <c s="66"/>
    </row>
    <row customHeight="1" ht="15">
      <c s="52"/>
      <c s="52"/>
      <c s="52"/>
      <c s="52"/>
    </row>
    <row customHeight="1" ht="15">
      <c s="52"/>
      <c s="52"/>
      <c s="53"/>
      <c s="52"/>
    </row>
    <row customHeight="1" ht="15">
      <c s="52"/>
      <c s="54" t="s">
        <v>127</v>
      </c>
      <c s="325" t="s">
        <v>128</v>
      </c>
      <c s="52"/>
    </row>
    <row customHeight="1" ht="15">
      <c s="52"/>
      <c s="54" t="s">
        <v>129</v>
      </c>
      <c s="326" t="s">
        <v>130</v>
      </c>
      <c s="52"/>
    </row>
    <row customHeight="1" ht="15">
      <c s="52"/>
      <c s="54" t="s">
        <v>131</v>
      </c>
      <c s="327" t="s">
        <v>132</v>
      </c>
      <c s="52"/>
    </row>
    <row customHeight="1" ht="15">
      <c s="52"/>
      <c s="54" t="s">
        <v>133</v>
      </c>
      <c s="328" t="s">
        <v>134</v>
      </c>
      <c s="52"/>
    </row>
    <row customHeight="1" ht="15">
      <c s="52"/>
      <c s="54" t="s">
        <v>135</v>
      </c>
      <c s="329" t="s">
        <v>136</v>
      </c>
      <c s="52"/>
    </row>
    <row customHeight="1" ht="15">
      <c s="52"/>
      <c s="54" t="s">
        <v>137</v>
      </c>
      <c s="325" t="s">
        <v>138</v>
      </c>
      <c s="52"/>
    </row>
    <row customHeight="1" ht="15">
      <c s="52"/>
      <c s="54" t="s">
        <v>139</v>
      </c>
      <c s="330" t="s">
        <v>140</v>
      </c>
      <c s="52"/>
    </row>
    <row customHeight="1" ht="15">
      <c s="52"/>
      <c s="54" t="s">
        <v>141</v>
      </c>
      <c s="326" t="s">
        <v>142</v>
      </c>
      <c s="52"/>
    </row>
    <row customHeight="1" ht="15">
      <c s="52"/>
      <c s="54" t="s">
        <v>143</v>
      </c>
      <c s="326" t="s">
        <v>144</v>
      </c>
      <c s="52"/>
    </row>
    <row customHeight="1" ht="15">
      <c s="52"/>
      <c s="54" t="s">
        <v>145</v>
      </c>
      <c s="327" t="s">
        <v>146</v>
      </c>
      <c s="52"/>
    </row>
    <row customHeight="1" ht="15">
      <c s="52"/>
      <c s="54" t="s">
        <v>147</v>
      </c>
      <c s="325" t="s">
        <v>148</v>
      </c>
      <c s="52"/>
    </row>
    <row customHeight="1" ht="15">
      <c s="52"/>
      <c s="54" t="s">
        <v>149</v>
      </c>
      <c s="325" t="s">
        <v>148</v>
      </c>
      <c s="52"/>
    </row>
    <row customHeight="1" ht="15">
      <c s="52"/>
      <c s="54" t="s">
        <v>150</v>
      </c>
      <c s="328" t="s">
        <v>151</v>
      </c>
      <c s="52"/>
    </row>
    <row customHeight="1" ht="15">
      <c s="52"/>
      <c s="54" t="s">
        <v>152</v>
      </c>
      <c s="327" t="s">
        <v>153</v>
      </c>
      <c s="52"/>
    </row>
    <row customHeight="1" ht="15">
      <c s="52"/>
      <c s="54" t="s">
        <v>154</v>
      </c>
      <c s="328" t="s">
        <v>155</v>
      </c>
      <c s="52"/>
    </row>
    <row customHeight="1" ht="15.75">
      <c s="52"/>
      <c s="54" t="s">
        <v>156</v>
      </c>
      <c s="331" t="s">
        <v>155</v>
      </c>
      <c s="52"/>
    </row>
    <row customHeight="1" ht="15">
      <c s="52"/>
      <c s="54" t="s">
        <v>157</v>
      </c>
      <c s="328" t="s">
        <v>153</v>
      </c>
      <c s="52"/>
    </row>
    <row customHeight="1" ht="15.75">
      <c s="52"/>
      <c s="80" t="s">
        <v>158</v>
      </c>
      <c s="333" t="s">
        <v>159</v>
      </c>
      <c s="52" t="s">
        <v>160</v>
      </c>
    </row>
    <row customHeight="1" ht="15">
      <c s="52"/>
      <c s="54" t="s">
        <v>161</v>
      </c>
      <c s="325" t="s">
        <v>162</v>
      </c>
      <c s="52"/>
    </row>
    <row customHeight="1" ht="15">
      <c s="52"/>
      <c s="52"/>
      <c s="64"/>
      <c s="52"/>
    </row>
    <row customHeight="1" ht="15">
      <c s="52"/>
      <c s="52"/>
      <c s="52"/>
      <c s="52"/>
    </row>
    <row customHeight="1" ht="17.25">
      <c s="60"/>
      <c s="60"/>
      <c s="60"/>
      <c s="60"/>
    </row>
  </sheetData>
  <sheetProtection autoFilter="0" sort="1" allowResizeRows="1" allowResizeColumns="1" objects="1" allowDragInsertRows="1" allowDragInsertColumns="1" insertRows="1" insertColumns="1" deleteRows="1" deleteColumns="1"/>
  <mergeCells count="2">
    <mergeCell ref="A1:D1"/>
    <mergeCell ref="A2:D2"/>
  </mergeCells>
  <printOptions gridLines="1" verticalCentered="1"/>
  <pageMargins left="3.00" right="2.00" top="1.00" bottom="1.00" header="0.50" footer="0.5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0794D68-0A78-0B18-A177-44AF059D6AFB}" mc:Ignorable="x14ac">
  <dimension ref="A1:C225"/>
  <sheetViews>
    <sheetView defaultGridColor="0" colorId="8" topLeftCell="A1" showGridLines="0" workbookViewId="0" showZeros="0">
      <selection activeCell="A1" sqref="A1:C1"/>
    </sheetView>
  </sheetViews>
  <sheetFormatPr defaultColWidth="9.125" customHeight="1" defaultRowHeight="12.75"/>
  <cols>
    <col min="1" max="1" style="336" width="9.125"/>
    <col min="2" max="2" style="336" width="40.125" customWidth="1"/>
    <col min="3" max="3" style="336" width="23.25390625" customWidth="1"/>
  </cols>
  <sheetData>
    <row customHeight="1" ht="33.75">
      <c s="363" t="str">
        <f>'##BASEINFO'!$B$2&amp;"度"&amp;'##BASEINFO'!$B$7&amp;"财政专户管理资金支出决算功能分类录入表"</f>
        <v>2011年度芷江侗族自治县财政专户管理资金支出决算功能分类录入表</v>
      </c>
      <c s="71"/>
      <c s="71"/>
    </row>
    <row customHeight="1" ht="17.25">
      <c s="70" t="s">
        <v>185</v>
      </c>
      <c s="70"/>
      <c s="70"/>
    </row>
    <row customHeight="1" ht="17.25">
      <c s="70" t="s">
        <v>201</v>
      </c>
      <c s="70"/>
      <c s="70"/>
    </row>
    <row customHeight="1" ht="17.25">
      <c s="75" t="s">
        <v>202</v>
      </c>
      <c s="75" t="s">
        <v>203</v>
      </c>
      <c s="91" t="s">
        <v>204</v>
      </c>
    </row>
    <row customHeight="1" ht="17.25">
      <c s="76"/>
      <c s="83" t="s">
        <v>2905</v>
      </c>
      <c s="368">
        <f>SUM(C6,C36,C45,C53,C65,C76,C87,C94,C114,C123,C139,C146,C155,C163,C173,C178,C185,C194,C200,C204,C207,C211,C217)</f>
        <v>1257</v>
      </c>
    </row>
    <row customHeight="1" ht="17.25">
      <c s="76">
        <v>201</v>
      </c>
      <c s="88" t="s">
        <v>1005</v>
      </c>
      <c s="368">
        <f>SUM(C7:C35)</f>
        <v>0</v>
      </c>
    </row>
    <row customHeight="1" ht="17.25">
      <c s="76">
        <v>20101</v>
      </c>
      <c s="90" t="s">
        <v>1006</v>
      </c>
      <c s="372"/>
    </row>
    <row customHeight="1" ht="17.25">
      <c s="76">
        <v>20102</v>
      </c>
      <c s="90" t="s">
        <v>1018</v>
      </c>
      <c s="372"/>
    </row>
    <row customHeight="1" ht="17.25">
      <c s="76">
        <v>20103</v>
      </c>
      <c s="90" t="s">
        <v>1023</v>
      </c>
      <c s="372"/>
    </row>
    <row customHeight="1" ht="17.25">
      <c s="76">
        <v>20104</v>
      </c>
      <c s="90" t="s">
        <v>1031</v>
      </c>
      <c s="372"/>
    </row>
    <row customHeight="1" ht="17.25">
      <c s="76">
        <v>20105</v>
      </c>
      <c s="90" t="s">
        <v>1038</v>
      </c>
      <c s="372"/>
    </row>
    <row customHeight="1" ht="17.25">
      <c s="76">
        <v>20106</v>
      </c>
      <c s="90" t="s">
        <v>1045</v>
      </c>
      <c s="372"/>
    </row>
    <row customHeight="1" ht="17.25">
      <c s="76">
        <v>20107</v>
      </c>
      <c s="90" t="s">
        <v>1052</v>
      </c>
      <c s="372"/>
    </row>
    <row customHeight="1" ht="17.25">
      <c s="76">
        <v>20108</v>
      </c>
      <c s="90" t="s">
        <v>1059</v>
      </c>
      <c s="372"/>
    </row>
    <row customHeight="1" ht="17.25">
      <c s="76">
        <v>20109</v>
      </c>
      <c s="90" t="s">
        <v>1063</v>
      </c>
      <c s="372"/>
    </row>
    <row customHeight="1" ht="17.25">
      <c s="76">
        <v>20110</v>
      </c>
      <c s="90" t="s">
        <v>1068</v>
      </c>
      <c s="372"/>
    </row>
    <row customHeight="1" ht="17.25">
      <c s="76">
        <v>20111</v>
      </c>
      <c s="90" t="s">
        <v>1078</v>
      </c>
      <c s="372"/>
    </row>
    <row customHeight="1" ht="17.25">
      <c s="76">
        <v>20112</v>
      </c>
      <c s="90" t="s">
        <v>1083</v>
      </c>
      <c s="372"/>
    </row>
    <row customHeight="1" ht="17.25">
      <c s="76">
        <v>20113</v>
      </c>
      <c s="90" t="s">
        <v>1097</v>
      </c>
      <c s="372"/>
    </row>
    <row customHeight="1" ht="17.25">
      <c s="76">
        <v>20114</v>
      </c>
      <c s="90" t="s">
        <v>1104</v>
      </c>
      <c s="372"/>
    </row>
    <row customHeight="1" ht="17.25">
      <c s="76">
        <v>20115</v>
      </c>
      <c s="90" t="s">
        <v>1112</v>
      </c>
      <c s="372"/>
    </row>
    <row customHeight="1" ht="17.25">
      <c s="76">
        <v>20117</v>
      </c>
      <c s="90" t="s">
        <v>1117</v>
      </c>
      <c s="372"/>
    </row>
    <row customHeight="1" ht="17.25">
      <c s="76">
        <v>20123</v>
      </c>
      <c s="90" t="s">
        <v>1125</v>
      </c>
      <c s="372"/>
    </row>
    <row customHeight="1" ht="17.25">
      <c s="76">
        <v>20124</v>
      </c>
      <c s="90" t="s">
        <v>1128</v>
      </c>
      <c s="372"/>
    </row>
    <row customHeight="1" ht="17.25">
      <c s="76">
        <v>20125</v>
      </c>
      <c s="90" t="s">
        <v>1131</v>
      </c>
      <c s="373"/>
    </row>
    <row customHeight="1" ht="17.25">
      <c s="76">
        <v>20126</v>
      </c>
      <c s="90" t="s">
        <v>1136</v>
      </c>
      <c s="372"/>
    </row>
    <row customHeight="1" ht="17.25">
      <c s="76">
        <v>20128</v>
      </c>
      <c s="90" t="s">
        <v>1139</v>
      </c>
      <c s="372"/>
    </row>
    <row customHeight="1" ht="17.25">
      <c s="76">
        <v>20129</v>
      </c>
      <c s="90" t="s">
        <v>1141</v>
      </c>
      <c s="375"/>
    </row>
    <row customHeight="1" ht="16.5">
      <c s="76">
        <v>20131</v>
      </c>
      <c s="90" t="s">
        <v>1145</v>
      </c>
      <c s="372"/>
    </row>
    <row customHeight="1" ht="16.5">
      <c s="76">
        <v>20132</v>
      </c>
      <c s="90" t="s">
        <v>1148</v>
      </c>
      <c s="372"/>
    </row>
    <row customHeight="1" ht="15.75">
      <c s="76">
        <v>20133</v>
      </c>
      <c s="90" t="s">
        <v>1150</v>
      </c>
      <c s="372"/>
    </row>
    <row customHeight="1" ht="17.25">
      <c s="76">
        <v>20134</v>
      </c>
      <c s="90" t="s">
        <v>1152</v>
      </c>
      <c s="372"/>
    </row>
    <row customHeight="1" ht="18">
      <c s="76">
        <v>20135</v>
      </c>
      <c s="90" t="s">
        <v>1154</v>
      </c>
      <c s="372"/>
    </row>
    <row customHeight="1" ht="15.75">
      <c s="76">
        <v>20136</v>
      </c>
      <c s="90" t="s">
        <v>2301</v>
      </c>
      <c s="372"/>
    </row>
    <row customHeight="1" ht="17.25">
      <c s="76">
        <v>20199</v>
      </c>
      <c s="90" t="s">
        <v>2302</v>
      </c>
      <c s="372"/>
    </row>
    <row customHeight="1" ht="17.25">
      <c s="76">
        <v>202</v>
      </c>
      <c s="88" t="s">
        <v>1161</v>
      </c>
      <c s="368">
        <f>SUM(C37:C44)</f>
        <v>0</v>
      </c>
    </row>
    <row customHeight="1" ht="17.25">
      <c s="76">
        <v>20201</v>
      </c>
      <c s="90" t="s">
        <v>1162</v>
      </c>
      <c s="372"/>
    </row>
    <row customHeight="1" ht="17.25">
      <c s="76">
        <v>20202</v>
      </c>
      <c s="90" t="s">
        <v>1164</v>
      </c>
      <c s="372"/>
    </row>
    <row customHeight="1" ht="17.25">
      <c s="76">
        <v>20203</v>
      </c>
      <c s="90" t="s">
        <v>1167</v>
      </c>
      <c s="372"/>
    </row>
    <row customHeight="1" ht="17.25">
      <c s="76">
        <v>20204</v>
      </c>
      <c s="90" t="s">
        <v>1174</v>
      </c>
      <c s="372"/>
    </row>
    <row customHeight="1" ht="17.25">
      <c s="76">
        <v>20205</v>
      </c>
      <c s="90" t="s">
        <v>1180</v>
      </c>
      <c s="372"/>
    </row>
    <row customHeight="1" ht="17.25">
      <c s="76">
        <v>20206</v>
      </c>
      <c s="90" t="s">
        <v>2303</v>
      </c>
      <c s="372"/>
    </row>
    <row customHeight="1" ht="17.25">
      <c s="76">
        <v>20207</v>
      </c>
      <c s="90" t="s">
        <v>1187</v>
      </c>
      <c s="372"/>
    </row>
    <row customHeight="1" ht="17.25">
      <c s="76">
        <v>20299</v>
      </c>
      <c s="90" t="s">
        <v>2304</v>
      </c>
      <c s="372"/>
    </row>
    <row customHeight="1" ht="17.25">
      <c s="76">
        <v>203</v>
      </c>
      <c s="88" t="s">
        <v>1194</v>
      </c>
      <c s="368">
        <f>SUM(C46:C52)</f>
        <v>0</v>
      </c>
    </row>
    <row customHeight="1" ht="17.25">
      <c s="76">
        <v>20301</v>
      </c>
      <c s="90" t="s">
        <v>2305</v>
      </c>
      <c s="372"/>
    </row>
    <row customHeight="1" ht="17.25">
      <c s="76">
        <v>20302</v>
      </c>
      <c s="90" t="s">
        <v>2306</v>
      </c>
      <c s="372"/>
    </row>
    <row customHeight="1" ht="17.25">
      <c s="76">
        <v>20303</v>
      </c>
      <c s="90" t="s">
        <v>2307</v>
      </c>
      <c s="372"/>
    </row>
    <row customHeight="1" ht="17.25">
      <c s="76">
        <v>20304</v>
      </c>
      <c s="90" t="s">
        <v>2308</v>
      </c>
      <c s="373"/>
    </row>
    <row customHeight="1" ht="17.25">
      <c s="76">
        <v>20305</v>
      </c>
      <c s="90" t="s">
        <v>2309</v>
      </c>
      <c s="372"/>
    </row>
    <row customHeight="1" ht="17.25">
      <c s="76">
        <v>20306</v>
      </c>
      <c s="90" t="s">
        <v>1205</v>
      </c>
      <c s="375"/>
    </row>
    <row customHeight="1" ht="17.25">
      <c s="76">
        <v>20399</v>
      </c>
      <c s="90" t="s">
        <v>2310</v>
      </c>
      <c s="372"/>
    </row>
    <row customHeight="1" ht="17.25">
      <c s="76">
        <v>204</v>
      </c>
      <c s="88" t="s">
        <v>1214</v>
      </c>
      <c s="368">
        <f>SUM(C54:C64)</f>
        <v>0</v>
      </c>
    </row>
    <row customHeight="1" ht="17.25">
      <c s="76">
        <v>20401</v>
      </c>
      <c s="90" t="s">
        <v>1215</v>
      </c>
      <c s="372"/>
    </row>
    <row customHeight="1" ht="17.25">
      <c s="76">
        <v>20402</v>
      </c>
      <c s="90" t="s">
        <v>1225</v>
      </c>
      <c s="372"/>
    </row>
    <row customHeight="1" ht="17.25">
      <c s="76">
        <v>20403</v>
      </c>
      <c s="90" t="s">
        <v>1242</v>
      </c>
      <c s="372"/>
    </row>
    <row customHeight="1" ht="17.25">
      <c s="76">
        <v>20404</v>
      </c>
      <c s="90" t="s">
        <v>1245</v>
      </c>
      <c s="372"/>
    </row>
    <row customHeight="1" ht="17.25">
      <c s="76">
        <v>20405</v>
      </c>
      <c s="90" t="s">
        <v>1253</v>
      </c>
      <c s="372"/>
    </row>
    <row customHeight="1" ht="17.25">
      <c s="76">
        <v>20406</v>
      </c>
      <c s="90" t="s">
        <v>1258</v>
      </c>
      <c s="372"/>
    </row>
    <row customHeight="1" ht="17.25">
      <c s="76">
        <v>20407</v>
      </c>
      <c s="90" t="s">
        <v>1266</v>
      </c>
      <c s="372"/>
    </row>
    <row customHeight="1" ht="17.25">
      <c s="76">
        <v>20408</v>
      </c>
      <c s="90" t="s">
        <v>1271</v>
      </c>
      <c s="372"/>
    </row>
    <row customHeight="1" ht="17.25">
      <c s="76">
        <v>20409</v>
      </c>
      <c s="90" t="s">
        <v>1276</v>
      </c>
      <c s="372"/>
    </row>
    <row customHeight="1" ht="17.25">
      <c s="76">
        <v>20410</v>
      </c>
      <c s="90" t="s">
        <v>1280</v>
      </c>
      <c s="372"/>
    </row>
    <row customHeight="1" ht="17.25">
      <c s="76">
        <v>20499</v>
      </c>
      <c s="90" t="s">
        <v>2311</v>
      </c>
      <c s="372"/>
    </row>
    <row customHeight="1" ht="17.25">
      <c s="76">
        <v>205</v>
      </c>
      <c s="88" t="s">
        <v>1288</v>
      </c>
      <c s="368">
        <f>SUM(C66:C75)</f>
        <v>986</v>
      </c>
    </row>
    <row customHeight="1" ht="17.25">
      <c s="76">
        <v>20501</v>
      </c>
      <c s="90" t="s">
        <v>1289</v>
      </c>
      <c s="372">
        <v>65</v>
      </c>
    </row>
    <row customHeight="1" ht="17.25">
      <c s="76">
        <v>20502</v>
      </c>
      <c s="90" t="s">
        <v>1291</v>
      </c>
      <c s="372">
        <v>671</v>
      </c>
    </row>
    <row customHeight="1" ht="17.25">
      <c s="76">
        <v>20503</v>
      </c>
      <c s="90" t="s">
        <v>1299</v>
      </c>
      <c s="372"/>
    </row>
    <row customHeight="1" ht="17.25">
      <c s="76">
        <v>20504</v>
      </c>
      <c s="90" t="s">
        <v>1306</v>
      </c>
      <c s="372"/>
    </row>
    <row customHeight="1" ht="17.25">
      <c s="76">
        <v>20505</v>
      </c>
      <c s="90" t="s">
        <v>1312</v>
      </c>
      <c s="372"/>
    </row>
    <row customHeight="1" ht="17.25">
      <c s="76">
        <v>20506</v>
      </c>
      <c s="90" t="s">
        <v>1316</v>
      </c>
      <c s="372"/>
    </row>
    <row customHeight="1" ht="17.25">
      <c s="76">
        <v>20507</v>
      </c>
      <c s="90" t="s">
        <v>1320</v>
      </c>
      <c s="372"/>
    </row>
    <row customHeight="1" ht="17.25">
      <c s="76">
        <v>20508</v>
      </c>
      <c s="90" t="s">
        <v>1324</v>
      </c>
      <c s="373"/>
    </row>
    <row customHeight="1" ht="17.25">
      <c s="76">
        <v>20509</v>
      </c>
      <c s="90" t="s">
        <v>1328</v>
      </c>
      <c s="372"/>
    </row>
    <row customHeight="1" ht="17.25">
      <c s="76">
        <v>20599</v>
      </c>
      <c s="90" t="s">
        <v>2312</v>
      </c>
      <c s="375">
        <v>250</v>
      </c>
    </row>
    <row customHeight="1" ht="17.25">
      <c s="76">
        <v>206</v>
      </c>
      <c s="88" t="s">
        <v>1337</v>
      </c>
      <c s="368">
        <f>SUM(C77:C86)</f>
        <v>0</v>
      </c>
    </row>
    <row customHeight="1" ht="17.25">
      <c s="76">
        <v>20601</v>
      </c>
      <c s="90" t="s">
        <v>1338</v>
      </c>
      <c s="372"/>
    </row>
    <row customHeight="1" ht="17.25">
      <c s="76">
        <v>20602</v>
      </c>
      <c s="90" t="s">
        <v>1340</v>
      </c>
      <c s="372"/>
    </row>
    <row customHeight="1" ht="17.25">
      <c s="76">
        <v>20603</v>
      </c>
      <c s="90" t="s">
        <v>1349</v>
      </c>
      <c s="372"/>
    </row>
    <row customHeight="1" ht="17.25">
      <c s="76">
        <v>20604</v>
      </c>
      <c s="90" t="s">
        <v>1354</v>
      </c>
      <c s="372"/>
    </row>
    <row customHeight="1" ht="17.25">
      <c s="76">
        <v>20605</v>
      </c>
      <c s="90" t="s">
        <v>1359</v>
      </c>
      <c s="372"/>
    </row>
    <row customHeight="1" ht="17.25">
      <c s="76">
        <v>20606</v>
      </c>
      <c s="90" t="s">
        <v>1363</v>
      </c>
      <c s="372"/>
    </row>
    <row customHeight="1" ht="17.25">
      <c s="76">
        <v>20607</v>
      </c>
      <c s="90" t="s">
        <v>1368</v>
      </c>
      <c s="372"/>
    </row>
    <row customHeight="1" ht="17.25">
      <c s="76">
        <v>20608</v>
      </c>
      <c s="90" t="s">
        <v>1374</v>
      </c>
      <c s="372"/>
    </row>
    <row customHeight="1" ht="17.25">
      <c s="76">
        <v>20609</v>
      </c>
      <c s="90" t="s">
        <v>2313</v>
      </c>
      <c s="372"/>
    </row>
    <row customHeight="1" ht="17.25">
      <c s="76">
        <v>20699</v>
      </c>
      <c s="90" t="s">
        <v>2314</v>
      </c>
      <c s="372"/>
    </row>
    <row customHeight="1" ht="17.25">
      <c s="76">
        <v>207</v>
      </c>
      <c s="88" t="s">
        <v>1385</v>
      </c>
      <c s="368">
        <f>SUM(C88:C93)</f>
        <v>0</v>
      </c>
    </row>
    <row customHeight="1" ht="17.25">
      <c s="76">
        <v>20701</v>
      </c>
      <c s="90" t="s">
        <v>1386</v>
      </c>
      <c s="372"/>
    </row>
    <row customHeight="1" ht="17.25">
      <c s="76">
        <v>20702</v>
      </c>
      <c s="90" t="s">
        <v>1397</v>
      </c>
      <c s="372"/>
    </row>
    <row customHeight="1" ht="17.25">
      <c s="76">
        <v>20703</v>
      </c>
      <c s="90" t="s">
        <v>1402</v>
      </c>
      <c s="372"/>
    </row>
    <row customHeight="1" ht="17.25">
      <c s="76">
        <v>20704</v>
      </c>
      <c s="90" t="s">
        <v>1410</v>
      </c>
      <c s="372"/>
    </row>
    <row customHeight="1" ht="17.25">
      <c s="76">
        <v>20705</v>
      </c>
      <c s="90" t="s">
        <v>1416</v>
      </c>
      <c s="372"/>
    </row>
    <row customHeight="1" ht="17.25">
      <c s="76">
        <v>20799</v>
      </c>
      <c s="90" t="s">
        <v>2315</v>
      </c>
      <c s="372"/>
    </row>
    <row customHeight="1" ht="17.25">
      <c s="76">
        <v>208</v>
      </c>
      <c s="88" t="s">
        <v>1425</v>
      </c>
      <c s="368">
        <f>SUM(C95:C113)</f>
        <v>0</v>
      </c>
    </row>
    <row customHeight="1" ht="17.25">
      <c s="76">
        <v>20801</v>
      </c>
      <c s="90" t="s">
        <v>1426</v>
      </c>
      <c s="372"/>
    </row>
    <row customHeight="1" ht="17.25">
      <c s="76">
        <v>20802</v>
      </c>
      <c s="90" t="s">
        <v>1436</v>
      </c>
      <c s="372"/>
    </row>
    <row customHeight="1" ht="17.25">
      <c s="76">
        <v>20803</v>
      </c>
      <c s="90" t="s">
        <v>1444</v>
      </c>
      <c s="372"/>
    </row>
    <row customHeight="1" ht="17.25">
      <c s="76">
        <v>20804</v>
      </c>
      <c s="90" t="s">
        <v>1452</v>
      </c>
      <c s="372"/>
    </row>
    <row customHeight="1" ht="17.25">
      <c s="76">
        <v>20805</v>
      </c>
      <c s="90" t="s">
        <v>1454</v>
      </c>
      <c s="372"/>
    </row>
    <row customHeight="1" ht="17.25">
      <c s="76">
        <v>20806</v>
      </c>
      <c s="90" t="s">
        <v>1460</v>
      </c>
      <c s="372"/>
    </row>
    <row customHeight="1" ht="17.25">
      <c s="76">
        <v>20807</v>
      </c>
      <c s="90" t="s">
        <v>1464</v>
      </c>
      <c s="372"/>
    </row>
    <row customHeight="1" ht="17.25">
      <c s="76">
        <v>20808</v>
      </c>
      <c s="90" t="s">
        <v>1476</v>
      </c>
      <c s="372"/>
    </row>
    <row customHeight="1" ht="17.25">
      <c s="76">
        <v>20809</v>
      </c>
      <c s="90" t="s">
        <v>1483</v>
      </c>
      <c s="372"/>
    </row>
    <row customHeight="1" ht="17.25">
      <c s="76">
        <v>20810</v>
      </c>
      <c s="90" t="s">
        <v>1488</v>
      </c>
      <c s="372"/>
    </row>
    <row customHeight="1" ht="17.25">
      <c s="76">
        <v>20811</v>
      </c>
      <c s="90" t="s">
        <v>1495</v>
      </c>
      <c s="372"/>
    </row>
    <row customHeight="1" ht="17.25">
      <c s="76">
        <v>20812</v>
      </c>
      <c s="90" t="s">
        <v>2316</v>
      </c>
      <c s="372"/>
    </row>
    <row customHeight="1" ht="17.25">
      <c s="76">
        <v>20813</v>
      </c>
      <c s="90" t="s">
        <v>1502</v>
      </c>
      <c s="372"/>
    </row>
    <row customHeight="1" ht="17.25">
      <c s="76">
        <v>20815</v>
      </c>
      <c s="90" t="s">
        <v>1505</v>
      </c>
      <c s="372"/>
    </row>
    <row customHeight="1" ht="17.25">
      <c s="76">
        <v>20816</v>
      </c>
      <c s="90" t="s">
        <v>1510</v>
      </c>
      <c s="372"/>
    </row>
    <row customHeight="1" ht="17.25">
      <c s="76">
        <v>20817</v>
      </c>
      <c s="90" t="s">
        <v>2317</v>
      </c>
      <c s="372"/>
    </row>
    <row customHeight="1" ht="17.25">
      <c s="76">
        <v>20818</v>
      </c>
      <c s="90" t="s">
        <v>1514</v>
      </c>
      <c s="372"/>
    </row>
    <row customHeight="1" ht="17.25">
      <c s="76">
        <v>20824</v>
      </c>
      <c s="90" t="s">
        <v>1517</v>
      </c>
      <c s="372"/>
    </row>
    <row customHeight="1" ht="17.25">
      <c s="76">
        <v>20899</v>
      </c>
      <c s="90" t="s">
        <v>2318</v>
      </c>
      <c s="372"/>
    </row>
    <row customHeight="1" ht="17.25">
      <c s="76">
        <v>210</v>
      </c>
      <c s="88" t="s">
        <v>1522</v>
      </c>
      <c s="368">
        <f>SUM(C115:C122)</f>
        <v>0</v>
      </c>
    </row>
    <row customHeight="1" ht="17.25">
      <c s="76">
        <v>21001</v>
      </c>
      <c s="90" t="s">
        <v>1523</v>
      </c>
      <c s="372"/>
    </row>
    <row customHeight="1" ht="17.25">
      <c s="76">
        <v>21002</v>
      </c>
      <c s="90" t="s">
        <v>1525</v>
      </c>
      <c s="372"/>
    </row>
    <row customHeight="1" ht="17.25">
      <c s="76">
        <v>21003</v>
      </c>
      <c s="90" t="s">
        <v>1538</v>
      </c>
      <c s="372"/>
    </row>
    <row customHeight="1" ht="17.25">
      <c s="76">
        <v>21004</v>
      </c>
      <c s="90" t="s">
        <v>1542</v>
      </c>
      <c s="373"/>
    </row>
    <row customHeight="1" ht="17.25">
      <c s="76">
        <v>21005</v>
      </c>
      <c s="90" t="s">
        <v>1554</v>
      </c>
      <c s="372"/>
    </row>
    <row customHeight="1" ht="17.25">
      <c s="76">
        <v>21006</v>
      </c>
      <c s="90" t="s">
        <v>1564</v>
      </c>
      <c s="375"/>
    </row>
    <row customHeight="1" ht="17.25">
      <c s="76">
        <v>21010</v>
      </c>
      <c s="90" t="s">
        <v>1567</v>
      </c>
      <c s="372"/>
    </row>
    <row customHeight="1" ht="17.25">
      <c s="76">
        <v>21099</v>
      </c>
      <c s="90" t="s">
        <v>2319</v>
      </c>
      <c s="372"/>
    </row>
    <row customHeight="1" ht="17.25">
      <c s="76">
        <v>211</v>
      </c>
      <c s="88" t="s">
        <v>1579</v>
      </c>
      <c s="368">
        <f>SUM(C124:C138)</f>
        <v>0</v>
      </c>
    </row>
    <row customHeight="1" ht="17.25">
      <c s="76">
        <v>21101</v>
      </c>
      <c s="90" t="s">
        <v>1580</v>
      </c>
      <c s="372"/>
    </row>
    <row customHeight="1" ht="17.25">
      <c s="76">
        <v>21102</v>
      </c>
      <c s="90" t="s">
        <v>1586</v>
      </c>
      <c s="372"/>
    </row>
    <row customHeight="1" ht="17.25">
      <c s="76">
        <v>21103</v>
      </c>
      <c s="90" t="s">
        <v>1590</v>
      </c>
      <c s="372"/>
    </row>
    <row customHeight="1" ht="17.25">
      <c s="76">
        <v>21104</v>
      </c>
      <c s="90" t="s">
        <v>1599</v>
      </c>
      <c s="372"/>
    </row>
    <row customHeight="1" ht="17.25">
      <c s="76">
        <v>21105</v>
      </c>
      <c s="90" t="s">
        <v>1605</v>
      </c>
      <c s="372"/>
    </row>
    <row customHeight="1" ht="17.25">
      <c s="76">
        <v>21106</v>
      </c>
      <c s="90" t="s">
        <v>1613</v>
      </c>
      <c s="372"/>
    </row>
    <row customHeight="1" ht="17.25">
      <c s="76">
        <v>21107</v>
      </c>
      <c s="90" t="s">
        <v>1620</v>
      </c>
      <c s="372"/>
    </row>
    <row customHeight="1" ht="17.25">
      <c s="76">
        <v>21108</v>
      </c>
      <c s="90" t="s">
        <v>1626</v>
      </c>
      <c s="372"/>
    </row>
    <row customHeight="1" ht="17.25">
      <c s="76">
        <v>21109</v>
      </c>
      <c s="90" t="s">
        <v>2321</v>
      </c>
      <c s="372"/>
    </row>
    <row customHeight="1" ht="17.25">
      <c s="76">
        <v>21110</v>
      </c>
      <c s="90" t="s">
        <v>2322</v>
      </c>
      <c s="372"/>
    </row>
    <row customHeight="1" ht="17.25">
      <c s="76">
        <v>21111</v>
      </c>
      <c s="90" t="s">
        <v>1636</v>
      </c>
      <c s="372"/>
    </row>
    <row customHeight="1" ht="17.25">
      <c s="76">
        <v>21112</v>
      </c>
      <c s="90" t="s">
        <v>2323</v>
      </c>
      <c s="372"/>
    </row>
    <row customHeight="1" ht="17.25">
      <c s="76">
        <v>21113</v>
      </c>
      <c s="90" t="s">
        <v>2324</v>
      </c>
      <c s="372"/>
    </row>
    <row customHeight="1" ht="17.25">
      <c s="76">
        <v>21114</v>
      </c>
      <c s="90" t="s">
        <v>1646</v>
      </c>
      <c s="372"/>
    </row>
    <row customHeight="1" ht="17.25">
      <c s="76">
        <v>21199</v>
      </c>
      <c s="90" t="s">
        <v>2325</v>
      </c>
      <c s="372"/>
    </row>
    <row customHeight="1" ht="17.25">
      <c s="76">
        <v>212</v>
      </c>
      <c s="88" t="s">
        <v>1657</v>
      </c>
      <c s="368">
        <f>SUM(C140:C145)</f>
        <v>0</v>
      </c>
    </row>
    <row customHeight="1" ht="17.25">
      <c s="76">
        <v>21201</v>
      </c>
      <c s="90" t="s">
        <v>1658</v>
      </c>
      <c s="372"/>
    </row>
    <row customHeight="1" ht="17.25">
      <c s="76">
        <v>21202</v>
      </c>
      <c s="90" t="s">
        <v>2326</v>
      </c>
      <c s="372"/>
    </row>
    <row customHeight="1" ht="17.25">
      <c s="76">
        <v>21203</v>
      </c>
      <c s="90" t="s">
        <v>1669</v>
      </c>
      <c s="372"/>
    </row>
    <row customHeight="1" ht="17.25">
      <c s="76">
        <v>21205</v>
      </c>
      <c s="90" t="s">
        <v>2327</v>
      </c>
      <c s="372"/>
    </row>
    <row customHeight="1" ht="17.25">
      <c s="76">
        <v>21206</v>
      </c>
      <c s="90" t="s">
        <v>2328</v>
      </c>
      <c s="372"/>
    </row>
    <row customHeight="1" ht="17.25">
      <c s="76">
        <v>21299</v>
      </c>
      <c s="90" t="s">
        <v>2329</v>
      </c>
      <c s="372"/>
    </row>
    <row customHeight="1" ht="17.25">
      <c s="76">
        <v>213</v>
      </c>
      <c s="88" t="s">
        <v>1678</v>
      </c>
      <c s="368">
        <f>SUM(C147:C154)</f>
        <v>0</v>
      </c>
    </row>
    <row customHeight="1" ht="17.25">
      <c s="76">
        <v>21301</v>
      </c>
      <c s="90" t="s">
        <v>1679</v>
      </c>
      <c s="372"/>
    </row>
    <row customHeight="1" ht="17.25">
      <c s="76">
        <v>21302</v>
      </c>
      <c s="90" t="s">
        <v>1704</v>
      </c>
      <c s="372"/>
    </row>
    <row customHeight="1" ht="17.25">
      <c s="76">
        <v>21303</v>
      </c>
      <c s="90" t="s">
        <v>1732</v>
      </c>
      <c s="372"/>
    </row>
    <row customHeight="1" ht="17.25">
      <c s="76">
        <v>21304</v>
      </c>
      <c s="90" t="s">
        <v>1755</v>
      </c>
      <c s="372"/>
    </row>
    <row customHeight="1" ht="17.25">
      <c s="76">
        <v>21305</v>
      </c>
      <c s="90" t="s">
        <v>1763</v>
      </c>
      <c s="372"/>
    </row>
    <row customHeight="1" ht="17.25">
      <c s="76">
        <v>21306</v>
      </c>
      <c s="90" t="s">
        <v>1771</v>
      </c>
      <c s="372"/>
    </row>
    <row customHeight="1" ht="17.25">
      <c s="76">
        <v>21307</v>
      </c>
      <c s="90" t="s">
        <v>1776</v>
      </c>
      <c s="372"/>
    </row>
    <row customHeight="1" ht="17.25">
      <c s="76">
        <v>21399</v>
      </c>
      <c s="90" t="s">
        <v>2331</v>
      </c>
      <c s="372"/>
    </row>
    <row customHeight="1" ht="17.25">
      <c s="76">
        <v>214</v>
      </c>
      <c s="88" t="s">
        <v>1786</v>
      </c>
      <c s="368">
        <f>SUM(C156:C162)</f>
        <v>0</v>
      </c>
    </row>
    <row customHeight="1" ht="17.25">
      <c s="76">
        <v>21401</v>
      </c>
      <c s="90" t="s">
        <v>1787</v>
      </c>
      <c s="372"/>
    </row>
    <row customHeight="1" ht="17.25">
      <c s="76">
        <v>21402</v>
      </c>
      <c s="90" t="s">
        <v>1814</v>
      </c>
      <c s="372"/>
    </row>
    <row customHeight="1" ht="17.25">
      <c s="76">
        <v>21403</v>
      </c>
      <c s="90" t="s">
        <v>1820</v>
      </c>
      <c s="372"/>
    </row>
    <row customHeight="1" ht="17.25">
      <c s="76">
        <v>21404</v>
      </c>
      <c s="90" t="s">
        <v>1828</v>
      </c>
      <c s="372"/>
    </row>
    <row customHeight="1" ht="17.25">
      <c s="76">
        <v>21405</v>
      </c>
      <c s="90" t="s">
        <v>1833</v>
      </c>
      <c s="372"/>
    </row>
    <row customHeight="1" ht="15">
      <c s="76">
        <v>21406</v>
      </c>
      <c s="90" t="s">
        <v>1837</v>
      </c>
      <c s="372"/>
    </row>
    <row customHeight="1" ht="17.25">
      <c s="76">
        <v>21499</v>
      </c>
      <c s="90" t="s">
        <v>2332</v>
      </c>
      <c s="372"/>
    </row>
    <row customHeight="1" ht="17.25">
      <c s="76">
        <v>215</v>
      </c>
      <c s="88" t="s">
        <v>1846</v>
      </c>
      <c s="368">
        <f>SUM(C164:C172)</f>
        <v>0</v>
      </c>
    </row>
    <row customHeight="1" ht="17.25">
      <c s="76">
        <v>21501</v>
      </c>
      <c s="90" t="s">
        <v>1847</v>
      </c>
      <c s="372"/>
    </row>
    <row customHeight="1" ht="17.25">
      <c s="76">
        <v>21502</v>
      </c>
      <c s="90" t="s">
        <v>1854</v>
      </c>
      <c s="372"/>
    </row>
    <row customHeight="1" ht="17.25">
      <c s="76">
        <v>21503</v>
      </c>
      <c s="90" t="s">
        <v>1867</v>
      </c>
      <c s="372"/>
    </row>
    <row customHeight="1" ht="17.25">
      <c s="76">
        <v>21504</v>
      </c>
      <c s="90" t="s">
        <v>1869</v>
      </c>
      <c s="372"/>
    </row>
    <row customHeight="1" ht="17.25">
      <c s="76">
        <v>21505</v>
      </c>
      <c s="90" t="s">
        <v>1880</v>
      </c>
      <c s="372"/>
    </row>
    <row customHeight="1" ht="17.25">
      <c s="76">
        <v>21506</v>
      </c>
      <c s="90" t="s">
        <v>1891</v>
      </c>
      <c s="372"/>
    </row>
    <row customHeight="1" ht="17.25">
      <c s="76">
        <v>21507</v>
      </c>
      <c s="90" t="s">
        <v>1897</v>
      </c>
      <c s="372"/>
    </row>
    <row customHeight="1" ht="17.25">
      <c s="76">
        <v>21508</v>
      </c>
      <c s="90" t="s">
        <v>1901</v>
      </c>
      <c s="372"/>
    </row>
    <row customHeight="1" ht="17.25">
      <c s="76">
        <v>21599</v>
      </c>
      <c s="90" t="s">
        <v>2334</v>
      </c>
      <c s="372"/>
    </row>
    <row customHeight="1" ht="17.25">
      <c s="76">
        <v>216</v>
      </c>
      <c s="88" t="s">
        <v>1912</v>
      </c>
      <c s="368">
        <f>SUM(C174:C177)</f>
        <v>0</v>
      </c>
    </row>
    <row customHeight="1" ht="17.25">
      <c s="76">
        <v>21602</v>
      </c>
      <c s="90" t="s">
        <v>1913</v>
      </c>
      <c s="372"/>
    </row>
    <row customHeight="1" ht="17.25">
      <c s="76">
        <v>21605</v>
      </c>
      <c s="90" t="s">
        <v>1918</v>
      </c>
      <c s="372"/>
    </row>
    <row customHeight="1" ht="17.25">
      <c s="76">
        <v>21606</v>
      </c>
      <c s="90" t="s">
        <v>1922</v>
      </c>
      <c s="372"/>
    </row>
    <row customHeight="1" ht="17.25">
      <c s="76">
        <v>21699</v>
      </c>
      <c s="90" t="s">
        <v>2335</v>
      </c>
      <c s="372"/>
    </row>
    <row customHeight="1" ht="17.25">
      <c s="76">
        <v>217</v>
      </c>
      <c s="88" t="s">
        <v>1928</v>
      </c>
      <c s="368">
        <f>SUM(C179:C184)</f>
        <v>0</v>
      </c>
    </row>
    <row customHeight="1" ht="17.25">
      <c s="76">
        <v>21701</v>
      </c>
      <c s="90" t="s">
        <v>1929</v>
      </c>
      <c s="372"/>
    </row>
    <row customHeight="1" ht="17.25">
      <c s="76">
        <v>21702</v>
      </c>
      <c s="90" t="s">
        <v>1932</v>
      </c>
      <c s="372"/>
    </row>
    <row customHeight="1" ht="17.25">
      <c s="76">
        <v>21703</v>
      </c>
      <c s="90" t="s">
        <v>1941</v>
      </c>
      <c s="372"/>
    </row>
    <row customHeight="1" ht="17.25">
      <c s="76">
        <v>21704</v>
      </c>
      <c s="90" t="s">
        <v>1947</v>
      </c>
      <c s="372"/>
    </row>
    <row customHeight="1" ht="17.25">
      <c s="76">
        <v>21705</v>
      </c>
      <c s="90" t="s">
        <v>1950</v>
      </c>
      <c s="372"/>
    </row>
    <row customHeight="1" ht="17.25">
      <c s="76">
        <v>21799</v>
      </c>
      <c s="90" t="s">
        <v>2336</v>
      </c>
      <c s="372"/>
    </row>
    <row customHeight="1" ht="17.25">
      <c s="76">
        <v>218</v>
      </c>
      <c s="88" t="s">
        <v>1956</v>
      </c>
      <c s="368">
        <f>SUM(C186:C193)</f>
        <v>0</v>
      </c>
    </row>
    <row customHeight="1" ht="17.25">
      <c s="76">
        <v>21801</v>
      </c>
      <c s="90" t="s">
        <v>1957</v>
      </c>
      <c s="372"/>
    </row>
    <row customHeight="1" ht="17.25">
      <c s="76">
        <v>21802</v>
      </c>
      <c s="90" t="s">
        <v>1960</v>
      </c>
      <c s="372"/>
    </row>
    <row customHeight="1" ht="17.25">
      <c s="76">
        <v>21803</v>
      </c>
      <c s="90" t="s">
        <v>1976</v>
      </c>
      <c s="372"/>
    </row>
    <row customHeight="1" ht="17.25">
      <c s="76">
        <v>21804</v>
      </c>
      <c s="90" t="s">
        <v>1990</v>
      </c>
      <c s="372"/>
    </row>
    <row customHeight="1" ht="17.25">
      <c s="76">
        <v>21805</v>
      </c>
      <c s="90" t="s">
        <v>2000</v>
      </c>
      <c s="372"/>
    </row>
    <row customHeight="1" ht="17.25">
      <c s="76">
        <v>21806</v>
      </c>
      <c s="90" t="s">
        <v>2005</v>
      </c>
      <c s="372"/>
    </row>
    <row customHeight="1" ht="17.25">
      <c s="76">
        <v>21807</v>
      </c>
      <c s="90" t="s">
        <v>2016</v>
      </c>
      <c s="372"/>
    </row>
    <row customHeight="1" ht="17.25">
      <c s="76">
        <v>21899</v>
      </c>
      <c s="90" t="s">
        <v>2337</v>
      </c>
      <c s="372"/>
    </row>
    <row customHeight="1" ht="17.25">
      <c s="76">
        <v>220</v>
      </c>
      <c s="88" t="s">
        <v>2022</v>
      </c>
      <c s="368">
        <f>SUM(C195:C199)</f>
        <v>0</v>
      </c>
    </row>
    <row customHeight="1" ht="17.25">
      <c s="76">
        <v>22001</v>
      </c>
      <c s="90" t="s">
        <v>2023</v>
      </c>
      <c s="372"/>
    </row>
    <row customHeight="1" ht="17.25">
      <c s="76">
        <v>22002</v>
      </c>
      <c s="90" t="s">
        <v>2040</v>
      </c>
      <c s="372"/>
    </row>
    <row customHeight="1" ht="17.25">
      <c s="76">
        <v>22003</v>
      </c>
      <c s="90" t="s">
        <v>2056</v>
      </c>
      <c s="372"/>
    </row>
    <row customHeight="1" ht="17.25">
      <c s="76">
        <v>22004</v>
      </c>
      <c s="90" t="s">
        <v>2061</v>
      </c>
      <c s="372"/>
    </row>
    <row customHeight="1" ht="17.25">
      <c s="76">
        <v>22005</v>
      </c>
      <c s="90" t="s">
        <v>2072</v>
      </c>
      <c s="372"/>
    </row>
    <row customHeight="1" ht="17.25">
      <c s="76">
        <v>221</v>
      </c>
      <c s="88" t="s">
        <v>2085</v>
      </c>
      <c s="368">
        <f>SUM(C201:C203)</f>
        <v>0</v>
      </c>
    </row>
    <row customHeight="1" ht="17.25">
      <c s="76">
        <v>22101</v>
      </c>
      <c s="90" t="s">
        <v>2086</v>
      </c>
      <c s="372"/>
    </row>
    <row customHeight="1" ht="17.25">
      <c s="76">
        <v>22102</v>
      </c>
      <c s="90" t="s">
        <v>2094</v>
      </c>
      <c s="372"/>
    </row>
    <row customHeight="1" ht="17.25">
      <c s="76">
        <v>22103</v>
      </c>
      <c s="90" t="s">
        <v>2098</v>
      </c>
      <c s="372"/>
    </row>
    <row customHeight="1" ht="17.25">
      <c s="76">
        <v>222</v>
      </c>
      <c s="88" t="s">
        <v>2101</v>
      </c>
      <c s="368">
        <f>SUM(C205:C206)</f>
        <v>0</v>
      </c>
    </row>
    <row customHeight="1" ht="17.25">
      <c s="76">
        <v>22201</v>
      </c>
      <c s="90" t="s">
        <v>2102</v>
      </c>
      <c s="372"/>
    </row>
    <row customHeight="1" ht="17.25">
      <c s="76">
        <v>22202</v>
      </c>
      <c s="90" t="s">
        <v>2113</v>
      </c>
      <c s="373"/>
    </row>
    <row customHeight="1" ht="15.75">
      <c s="76">
        <v>223</v>
      </c>
      <c s="88" t="s">
        <v>2123</v>
      </c>
      <c s="368">
        <f>SUM(C208:C210)</f>
        <v>0</v>
      </c>
    </row>
    <row customHeight="1" ht="18.75">
      <c s="76">
        <v>22301</v>
      </c>
      <c s="90" t="s">
        <v>2124</v>
      </c>
      <c s="375"/>
    </row>
    <row customHeight="1" ht="17.25">
      <c s="76">
        <v>22302</v>
      </c>
      <c s="90" t="s">
        <v>2130</v>
      </c>
      <c s="372"/>
    </row>
    <row customHeight="1" ht="17.25">
      <c s="76">
        <v>22303</v>
      </c>
      <c s="90" t="s">
        <v>2136</v>
      </c>
      <c s="372"/>
    </row>
    <row customHeight="1" ht="17.25">
      <c s="76">
        <v>228</v>
      </c>
      <c s="88" t="s">
        <v>2148</v>
      </c>
      <c s="368">
        <f>SUM(C212:C216)</f>
        <v>0</v>
      </c>
    </row>
    <row customHeight="1" ht="17.25">
      <c s="76">
        <v>22808</v>
      </c>
      <c s="90" t="s">
        <v>2149</v>
      </c>
      <c s="372"/>
    </row>
    <row customHeight="1" ht="17.25">
      <c s="76">
        <v>22809</v>
      </c>
      <c s="90" t="s">
        <v>2150</v>
      </c>
      <c s="372"/>
    </row>
    <row customHeight="1" ht="17.25">
      <c s="76">
        <v>22810</v>
      </c>
      <c s="90" t="s">
        <v>2151</v>
      </c>
      <c s="372"/>
    </row>
    <row customHeight="1" ht="17.25">
      <c s="76">
        <v>22811</v>
      </c>
      <c s="90" t="s">
        <v>2154</v>
      </c>
      <c s="372"/>
    </row>
    <row customHeight="1" ht="17.25">
      <c s="76">
        <v>22813</v>
      </c>
      <c s="90" t="s">
        <v>2155</v>
      </c>
      <c s="372"/>
    </row>
    <row customHeight="1" ht="17.25">
      <c s="76">
        <v>229</v>
      </c>
      <c s="88" t="s">
        <v>2156</v>
      </c>
      <c s="368">
        <f>SUM(C218:C219,C225)</f>
        <v>271</v>
      </c>
    </row>
    <row customHeight="1" ht="17.25">
      <c s="76">
        <v>22906</v>
      </c>
      <c s="90" t="s">
        <v>2157</v>
      </c>
      <c s="372"/>
    </row>
    <row customHeight="1" ht="17.25">
      <c s="76">
        <v>22908</v>
      </c>
      <c s="90" t="s">
        <v>2906</v>
      </c>
      <c s="368">
        <f>SUM(C220:C224)</f>
        <v>0</v>
      </c>
    </row>
    <row customHeight="1" ht="17.25">
      <c s="76">
        <v>2290802</v>
      </c>
      <c s="90" t="s">
        <v>2907</v>
      </c>
      <c s="372"/>
    </row>
    <row customHeight="1" ht="17.25">
      <c s="76">
        <v>2290803</v>
      </c>
      <c s="90" t="s">
        <v>2908</v>
      </c>
      <c s="372"/>
    </row>
    <row customHeight="1" ht="17.25">
      <c s="76">
        <v>2290804</v>
      </c>
      <c s="90" t="s">
        <v>2909</v>
      </c>
      <c s="372"/>
    </row>
    <row customHeight="1" ht="17.25">
      <c s="76">
        <v>2290805</v>
      </c>
      <c s="90" t="s">
        <v>2910</v>
      </c>
      <c s="372"/>
    </row>
    <row customHeight="1" ht="17.25">
      <c s="76">
        <v>2290899</v>
      </c>
      <c s="90" t="s">
        <v>2911</v>
      </c>
      <c s="372"/>
    </row>
    <row customHeight="1" ht="17.25">
      <c s="76">
        <v>22999</v>
      </c>
      <c s="90" t="s">
        <v>2160</v>
      </c>
      <c s="372">
        <v>271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C3"/>
    <mergeCell ref="A2:C2"/>
    <mergeCell ref="A1:C1"/>
  </mergeCells>
  <dataValidations count="1">
    <dataValidation type="decimal" allowBlank="1" showInputMessage="1" showErrorMessage="1" sqref="C5:C225">
      <formula1>-99999999999999</formula1>
      <formula2>99999999999999</formula2>
    </dataValidation>
  </dataValidations>
  <printOptions gridLines="1"/>
  <pageMargins left="3.00" right="2.00" top="1.00" bottom="1.00" header="-0.03" footer="-0.06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B4C1268-D55E-83A4-2B98-BA9E1986FF89}" mc:Ignorable="x14ac">
  <dimension ref="A1:D15"/>
  <sheetViews>
    <sheetView defaultGridColor="0" colorId="8" topLeftCell="A1" showGridLines="0" workbookViewId="0" showZeros="0">
      <selection activeCell="A1" sqref="A1:D1"/>
    </sheetView>
  </sheetViews>
  <sheetFormatPr defaultColWidth="9.125" customHeight="1" defaultRowHeight="12.75"/>
  <cols>
    <col min="1" max="1" style="336" width="42.50390625" customWidth="1"/>
    <col min="2" max="2" style="336" width="15.875" customWidth="1"/>
    <col min="3" max="3" style="336" width="42.125" customWidth="1"/>
    <col min="4" max="4" style="336" width="15.875" customWidth="1"/>
  </cols>
  <sheetData>
    <row customHeight="1" ht="33.75">
      <c s="363" t="str">
        <f>'##BASEINFO'!$B$2&amp;"度"&amp;'##BASEINFO'!$B$7&amp;"财政专户管理资金转移性收支决算录入表"</f>
        <v>2011年度芷江侗族自治县财政专户管理资金转移性收支决算录入表</v>
      </c>
      <c s="71"/>
      <c s="71"/>
      <c s="71"/>
    </row>
    <row customHeight="1" ht="17.25">
      <c s="70" t="s">
        <v>186</v>
      </c>
      <c s="70"/>
      <c s="70"/>
      <c s="70"/>
    </row>
    <row customHeight="1" ht="17.25">
      <c s="70" t="s">
        <v>201</v>
      </c>
      <c s="70"/>
      <c s="70"/>
      <c s="70"/>
    </row>
    <row customHeight="1" ht="17.25">
      <c s="75" t="s">
        <v>2912</v>
      </c>
      <c s="91" t="s">
        <v>204</v>
      </c>
      <c s="75" t="s">
        <v>2912</v>
      </c>
      <c s="91" t="s">
        <v>204</v>
      </c>
    </row>
    <row customHeight="1" ht="17.25">
      <c s="90" t="s">
        <v>2824</v>
      </c>
      <c s="516">
        <f>'L12'!C5</f>
        <v>1115</v>
      </c>
      <c s="167" t="s">
        <v>2905</v>
      </c>
      <c s="514">
        <f>'L13'!C5</f>
        <v>1257</v>
      </c>
    </row>
    <row customHeight="1" ht="17.25">
      <c s="89" t="s">
        <v>2913</v>
      </c>
      <c s="414"/>
      <c s="168" t="s">
        <v>2914</v>
      </c>
      <c s="414"/>
    </row>
    <row customHeight="1" ht="17.25">
      <c s="89" t="s">
        <v>2915</v>
      </c>
      <c s="414"/>
      <c s="195" t="s">
        <v>2916</v>
      </c>
      <c s="414"/>
    </row>
    <row customHeight="1" ht="17.25">
      <c s="89" t="s">
        <v>2917</v>
      </c>
      <c s="414"/>
      <c s="168" t="s">
        <v>2918</v>
      </c>
      <c s="414"/>
    </row>
    <row customHeight="1" ht="17.25">
      <c s="89" t="s">
        <v>2919</v>
      </c>
      <c s="414"/>
      <c s="168" t="s">
        <v>2920</v>
      </c>
      <c s="414"/>
    </row>
    <row customHeight="1" ht="17.25">
      <c s="89" t="s">
        <v>2921</v>
      </c>
      <c s="372">
        <v>143</v>
      </c>
      <c s="168" t="s">
        <v>2254</v>
      </c>
      <c s="368">
        <f>SUM(D11:D12)</f>
        <v>1</v>
      </c>
    </row>
    <row customHeight="1" ht="17.25">
      <c s="89" t="s">
        <v>2922</v>
      </c>
      <c s="376">
        <f>B12+B13</f>
        <v>0</v>
      </c>
      <c s="168" t="s">
        <v>2923</v>
      </c>
      <c s="372"/>
    </row>
    <row customHeight="1" ht="17.25">
      <c s="89" t="s">
        <v>2924</v>
      </c>
      <c s="375"/>
      <c s="168" t="s">
        <v>2925</v>
      </c>
      <c s="373">
        <v>1</v>
      </c>
    </row>
    <row customHeight="1" ht="17.25">
      <c s="89" t="s">
        <v>2926</v>
      </c>
      <c s="372"/>
      <c s="168" t="s">
        <v>2927</v>
      </c>
      <c s="368">
        <f>B15-D5-D6-D7-D8-D9-D10</f>
        <v>0</v>
      </c>
    </row>
    <row customHeight="1" ht="17.25">
      <c s="196"/>
      <c s="178"/>
      <c s="168" t="s">
        <v>2928</v>
      </c>
      <c s="460"/>
    </row>
    <row customHeight="1" ht="17.25">
      <c s="83" t="s">
        <v>2264</v>
      </c>
      <c s="368">
        <f>SUM(B5:B11)</f>
        <v>1258</v>
      </c>
      <c s="197" t="s">
        <v>2265</v>
      </c>
      <c s="368">
        <f>SUM(D5:D10,D13)</f>
        <v>1258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D3"/>
    <mergeCell ref="A2:D2"/>
    <mergeCell ref="A1:D1"/>
  </mergeCells>
  <dataValidations count="1">
    <dataValidation type="decimal" allowBlank="1" showInputMessage="1" showErrorMessage="1" sqref="B5:B13 D5:D15 B15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AEAD95A-156C-4428-4C28-36DD3DEBD815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6" width="22.1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8" t="s">
        <v>2929</v>
      </c>
      <c s="68"/>
      <c s="68"/>
      <c s="68"/>
      <c s="68"/>
    </row>
    <row customHeight="1" ht="19.5">
      <c s="65"/>
      <c s="65"/>
      <c s="65"/>
      <c s="65"/>
      <c s="65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158C778-79CA-7968-1DE8-3DE512B8FEC8}" mc:Ignorable="x14ac">
  <dimension ref="A1:E34"/>
  <sheetViews>
    <sheetView defaultGridColor="0" colorId="8" topLeftCell="A1" showGridLines="0" workbookViewId="0" showZeros="0">
      <selection activeCell="A1" sqref="A1:E1"/>
    </sheetView>
  </sheetViews>
  <sheetFormatPr defaultColWidth="9.125" customHeight="1" defaultRowHeight="12.75"/>
  <cols>
    <col min="1" max="1" style="336" width="33.875" customWidth="1"/>
    <col min="2" max="2" style="336" width="18.125" customWidth="1"/>
    <col min="3" max="5" style="336" width="15.25390625" customWidth="1"/>
  </cols>
  <sheetData>
    <row customHeight="1" ht="33.75">
      <c s="363" t="str">
        <f>'##BASEINFO'!$B$2&amp;"度"&amp;'##BASEINFO'!$B$7&amp;"预算资金年终资产负债录入表"</f>
        <v>2011年度芷江侗族自治县预算资金年终资产负债录入表</v>
      </c>
      <c s="71"/>
      <c s="71"/>
      <c s="71"/>
      <c s="71"/>
    </row>
    <row customHeight="1" ht="17.25">
      <c s="70" t="s">
        <v>187</v>
      </c>
      <c s="70"/>
      <c s="70"/>
      <c s="70"/>
      <c s="70"/>
    </row>
    <row customHeight="1" ht="17.25">
      <c s="70" t="s">
        <v>201</v>
      </c>
      <c s="70"/>
      <c s="70"/>
      <c s="70"/>
      <c s="70"/>
    </row>
    <row customHeight="1" ht="17.25">
      <c s="72" t="s">
        <v>2930</v>
      </c>
      <c s="72" t="s">
        <v>2931</v>
      </c>
      <c s="72"/>
      <c s="72" t="s">
        <v>2932</v>
      </c>
      <c s="72"/>
    </row>
    <row customHeight="1" ht="17.25">
      <c s="72"/>
      <c s="91" t="s">
        <v>2933</v>
      </c>
      <c s="91" t="s">
        <v>2934</v>
      </c>
      <c s="91" t="s">
        <v>2933</v>
      </c>
      <c s="91" t="s">
        <v>2935</v>
      </c>
    </row>
    <row customHeight="1" ht="17.25">
      <c s="92" t="s">
        <v>2936</v>
      </c>
      <c s="368">
        <f>SUM(B7:B11,B15,B17:B18)</f>
        <v>14873</v>
      </c>
      <c s="368">
        <f>SUM(C7:C11,C15,C17:C18)</f>
        <v>14873</v>
      </c>
      <c s="368">
        <f>SUM(D7:D11,D15,D17:D18)</f>
        <v>16815</v>
      </c>
      <c s="368">
        <f>SUM(E7:E11,E15,E17:E18)</f>
        <v>16815</v>
      </c>
    </row>
    <row customHeight="1" ht="17.25">
      <c s="89" t="s">
        <v>2937</v>
      </c>
      <c s="372">
        <v>5932</v>
      </c>
      <c s="414">
        <v>5932</v>
      </c>
      <c s="372">
        <v>5859</v>
      </c>
      <c s="414">
        <v>5859</v>
      </c>
    </row>
    <row customHeight="1" ht="17.25">
      <c s="89" t="s">
        <v>2938</v>
      </c>
      <c s="372"/>
      <c s="414"/>
      <c s="372"/>
      <c s="414"/>
    </row>
    <row customHeight="1" ht="17.25">
      <c s="89" t="s">
        <v>2939</v>
      </c>
      <c s="372"/>
      <c s="414"/>
      <c s="372"/>
      <c s="414"/>
    </row>
    <row customHeight="1" ht="17.25">
      <c s="89" t="s">
        <v>2940</v>
      </c>
      <c s="414"/>
      <c s="414"/>
      <c s="414"/>
      <c s="414"/>
    </row>
    <row customHeight="1" ht="17.25">
      <c s="89" t="s">
        <v>2941</v>
      </c>
      <c s="414">
        <v>8714</v>
      </c>
      <c s="414">
        <v>8714</v>
      </c>
      <c s="414">
        <v>10448</v>
      </c>
      <c s="414">
        <v>10448</v>
      </c>
    </row>
    <row customHeight="1" ht="17.25">
      <c s="89" t="s">
        <v>2942</v>
      </c>
      <c s="414"/>
      <c s="414"/>
      <c s="414"/>
      <c s="414"/>
    </row>
    <row customHeight="1" ht="17.25">
      <c s="89" t="s">
        <v>2943</v>
      </c>
      <c s="414"/>
      <c s="414"/>
      <c s="414"/>
      <c s="414"/>
    </row>
    <row customHeight="1" ht="17.25">
      <c s="89" t="s">
        <v>2944</v>
      </c>
      <c s="414"/>
      <c s="414"/>
      <c s="414"/>
      <c s="414"/>
    </row>
    <row customHeight="1" ht="17.25">
      <c s="89" t="s">
        <v>2945</v>
      </c>
      <c s="414"/>
      <c s="414"/>
      <c s="414"/>
      <c s="414"/>
    </row>
    <row customHeight="1" ht="17.25">
      <c s="89" t="s">
        <v>2946</v>
      </c>
      <c s="414"/>
      <c s="414"/>
      <c s="414"/>
      <c s="414"/>
    </row>
    <row customHeight="1" ht="17.25">
      <c s="89" t="s">
        <v>2947</v>
      </c>
      <c s="414">
        <v>227</v>
      </c>
      <c s="414">
        <v>227</v>
      </c>
      <c s="414">
        <v>508</v>
      </c>
      <c s="414">
        <v>508</v>
      </c>
    </row>
    <row customHeight="1" ht="17.25">
      <c s="89" t="s">
        <v>2948</v>
      </c>
      <c s="414"/>
      <c s="414"/>
      <c s="414"/>
      <c s="414"/>
    </row>
    <row customHeight="1" ht="17.25">
      <c s="92" t="s">
        <v>2949</v>
      </c>
      <c s="368">
        <f>SUM(B20,B25)</f>
        <v>11747</v>
      </c>
      <c s="368">
        <f>SUM(C20,C25)</f>
        <v>11747</v>
      </c>
      <c s="368">
        <f>SUM(D20,D25)</f>
        <v>15256</v>
      </c>
      <c s="368">
        <f>SUM(E20,E25)</f>
        <v>15256</v>
      </c>
    </row>
    <row customHeight="1" ht="17.25">
      <c s="89" t="s">
        <v>2950</v>
      </c>
      <c s="414">
        <v>11736</v>
      </c>
      <c s="414">
        <v>11736</v>
      </c>
      <c s="414">
        <v>16590</v>
      </c>
      <c s="414">
        <v>16590</v>
      </c>
    </row>
    <row customHeight="1" ht="17.25">
      <c s="89" t="s">
        <v>2951</v>
      </c>
      <c s="414"/>
      <c s="414"/>
      <c s="414"/>
      <c s="414"/>
    </row>
    <row customHeight="1" ht="17.25">
      <c s="89" t="s">
        <v>2952</v>
      </c>
      <c s="414">
        <v>5272</v>
      </c>
      <c s="414">
        <v>5272</v>
      </c>
      <c s="414">
        <v>6764</v>
      </c>
      <c s="414">
        <v>6764</v>
      </c>
    </row>
    <row customHeight="1" ht="17.25">
      <c s="89" t="s">
        <v>2953</v>
      </c>
      <c s="414"/>
      <c s="414"/>
      <c s="414"/>
      <c s="414"/>
    </row>
    <row customHeight="1" ht="17.25">
      <c s="89" t="s">
        <v>2954</v>
      </c>
      <c s="414"/>
      <c s="414"/>
      <c s="414"/>
      <c s="414"/>
    </row>
    <row customHeight="1" ht="17.25">
      <c s="89" t="s">
        <v>2955</v>
      </c>
      <c s="414">
        <v>11</v>
      </c>
      <c s="414">
        <v>11</v>
      </c>
      <c s="414">
        <v>-1334</v>
      </c>
      <c s="414">
        <v>-1334</v>
      </c>
    </row>
    <row customHeight="1" ht="17.25">
      <c s="89" t="s">
        <v>2956</v>
      </c>
      <c s="414">
        <v>544</v>
      </c>
      <c s="414">
        <v>544</v>
      </c>
      <c s="414"/>
      <c s="414"/>
    </row>
    <row customHeight="1" ht="17.25">
      <c s="89" t="s">
        <v>2957</v>
      </c>
      <c s="414"/>
      <c s="414"/>
      <c s="414"/>
      <c s="414"/>
    </row>
    <row customHeight="1" ht="17.25">
      <c s="92" t="s">
        <v>2958</v>
      </c>
      <c s="368">
        <f>SUM(B29:B34)</f>
        <v>3126</v>
      </c>
      <c s="368">
        <f>SUM(C29:C34)</f>
        <v>3126</v>
      </c>
      <c s="368">
        <f>SUM(D29:D34)</f>
        <v>1559</v>
      </c>
      <c s="368">
        <f>SUM(E29:E34)</f>
        <v>1559</v>
      </c>
    </row>
    <row customHeight="1" ht="17.25">
      <c s="89" t="s">
        <v>2959</v>
      </c>
      <c s="372">
        <v>2754</v>
      </c>
      <c s="414">
        <v>2754</v>
      </c>
      <c s="372">
        <v>1383</v>
      </c>
      <c s="414">
        <v>1383</v>
      </c>
    </row>
    <row customHeight="1" ht="17.25">
      <c s="89" t="s">
        <v>2960</v>
      </c>
      <c s="372">
        <v>347</v>
      </c>
      <c s="414">
        <v>347</v>
      </c>
      <c s="372">
        <v>151</v>
      </c>
      <c s="414">
        <v>151</v>
      </c>
    </row>
    <row customHeight="1" ht="17.25">
      <c s="89" t="s">
        <v>2961</v>
      </c>
      <c s="372"/>
      <c s="414"/>
      <c s="372"/>
      <c s="414"/>
    </row>
    <row customHeight="1" ht="17.25">
      <c s="89" t="s">
        <v>2962</v>
      </c>
      <c s="372"/>
      <c s="414"/>
      <c s="372"/>
      <c s="414"/>
    </row>
    <row customHeight="1" ht="17.25">
      <c s="89" t="s">
        <v>2963</v>
      </c>
      <c s="372"/>
      <c s="414"/>
      <c s="372"/>
      <c s="414"/>
    </row>
    <row customHeight="1" ht="17.25">
      <c s="89" t="s">
        <v>2964</v>
      </c>
      <c s="372">
        <v>25</v>
      </c>
      <c s="414">
        <v>25</v>
      </c>
      <c s="372">
        <v>25</v>
      </c>
      <c s="414">
        <v>25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6">
    <mergeCell ref="A1:E1"/>
    <mergeCell ref="A2:E2"/>
    <mergeCell ref="A3:E3"/>
    <mergeCell ref="A4:A5"/>
    <mergeCell ref="B4:C4"/>
    <mergeCell ref="D4:E4"/>
  </mergeCells>
  <dataValidations count="1">
    <dataValidation type="decimal" allowBlank="1" showInputMessage="1" showErrorMessage="1" sqref="B6:E34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8CDB4C4-9DB1-E769-1AD9-1364099877F8}" mc:Ignorable="x14ac">
  <dimension ref="A1:E13"/>
  <sheetViews>
    <sheetView defaultGridColor="0" colorId="8" topLeftCell="A1" showGridLines="0" workbookViewId="0" showZeros="0">
      <selection activeCell="A1" sqref="A1:E1"/>
    </sheetView>
  </sheetViews>
  <sheetFormatPr defaultColWidth="9.125" customHeight="1" defaultRowHeight="12.75"/>
  <cols>
    <col min="1" max="1" style="336" width="28.25390625" customWidth="1"/>
    <col min="2" max="2" style="336" width="17.75390625" customWidth="1"/>
    <col min="3" max="5" style="336" width="14.125" customWidth="1"/>
  </cols>
  <sheetData>
    <row customHeight="1" ht="33.75">
      <c s="363" t="str">
        <f>'##BASEINFO'!$B$2&amp;"度"&amp;'##BASEINFO'!$B$7&amp;"财政专户管理资金年终资产负债录入表"</f>
        <v>2011年度芷江侗族自治县财政专户管理资金年终资产负债录入表</v>
      </c>
      <c s="71"/>
      <c s="71"/>
      <c s="71"/>
      <c s="71"/>
    </row>
    <row customHeight="1" ht="17.25">
      <c s="70" t="s">
        <v>189</v>
      </c>
      <c s="70"/>
      <c s="70"/>
      <c s="70"/>
      <c s="70"/>
    </row>
    <row customHeight="1" ht="17.25">
      <c s="70" t="s">
        <v>201</v>
      </c>
      <c s="70"/>
      <c s="70"/>
      <c s="70"/>
      <c s="70"/>
    </row>
    <row customHeight="1" ht="17.25">
      <c s="72" t="s">
        <v>2930</v>
      </c>
      <c s="72" t="s">
        <v>2931</v>
      </c>
      <c s="72"/>
      <c s="72" t="s">
        <v>2932</v>
      </c>
      <c s="72"/>
    </row>
    <row customHeight="1" ht="17.25">
      <c s="72"/>
      <c s="91" t="s">
        <v>2933</v>
      </c>
      <c s="91" t="s">
        <v>2965</v>
      </c>
      <c s="91" t="s">
        <v>2933</v>
      </c>
      <c s="91" t="s">
        <v>2965</v>
      </c>
    </row>
    <row customHeight="1" ht="17.25">
      <c s="92" t="s">
        <v>2936</v>
      </c>
      <c s="368">
        <f>SUM(B7:B9)</f>
        <v>3546</v>
      </c>
      <c s="368">
        <f>SUM(C7:C9)</f>
        <v>3546</v>
      </c>
      <c s="368">
        <f>SUM(D7:D9)</f>
        <v>2588</v>
      </c>
      <c s="368">
        <f>SUM(E7:E9)</f>
        <v>2588</v>
      </c>
    </row>
    <row customHeight="1" ht="17.25">
      <c s="89" t="s">
        <v>2938</v>
      </c>
      <c s="372">
        <v>3414</v>
      </c>
      <c s="414">
        <v>3414</v>
      </c>
      <c s="372">
        <v>2456</v>
      </c>
      <c s="414">
        <v>2456</v>
      </c>
    </row>
    <row customHeight="1" ht="17.25">
      <c s="89" t="s">
        <v>2939</v>
      </c>
      <c s="372"/>
      <c s="414"/>
      <c s="372"/>
      <c s="414"/>
    </row>
    <row customHeight="1" ht="17.25">
      <c s="89" t="s">
        <v>2941</v>
      </c>
      <c s="414">
        <v>132</v>
      </c>
      <c s="414">
        <v>132</v>
      </c>
      <c s="414">
        <v>132</v>
      </c>
      <c s="414">
        <v>132</v>
      </c>
    </row>
    <row customHeight="1" ht="17.25">
      <c s="92" t="s">
        <v>2949</v>
      </c>
      <c s="368">
        <f>B11</f>
        <v>3403</v>
      </c>
      <c s="368">
        <f>C11</f>
        <v>3403</v>
      </c>
      <c s="368">
        <f>D11</f>
        <v>2588</v>
      </c>
      <c s="368">
        <f>E11</f>
        <v>2588</v>
      </c>
    </row>
    <row customHeight="1" ht="17.25">
      <c s="89" t="s">
        <v>2950</v>
      </c>
      <c s="414">
        <v>3403</v>
      </c>
      <c s="414">
        <v>3403</v>
      </c>
      <c s="414">
        <v>2588</v>
      </c>
      <c s="414">
        <v>2588</v>
      </c>
    </row>
    <row customHeight="1" ht="17.25">
      <c s="92" t="s">
        <v>2958</v>
      </c>
      <c s="368">
        <f>B13</f>
        <v>143</v>
      </c>
      <c s="368">
        <f>C13</f>
        <v>143</v>
      </c>
      <c s="368">
        <f>D13</f>
        <v>0</v>
      </c>
      <c s="368">
        <f>E13</f>
        <v>0</v>
      </c>
    </row>
    <row customHeight="1" ht="17.25">
      <c s="89" t="s">
        <v>2966</v>
      </c>
      <c s="372">
        <v>143</v>
      </c>
      <c s="414">
        <v>143</v>
      </c>
      <c s="372"/>
      <c s="414"/>
    </row>
  </sheetData>
  <sheetProtection autoFilter="0" sort="1" allowResizeRows="1" allowResizeColumns="1" objects="1" allowDragInsertRows="1" allowDragInsertColumns="1" insertRows="1" insertColumns="1" deleteRows="1" deleteColumns="1"/>
  <mergeCells count="6">
    <mergeCell ref="A1:E1"/>
    <mergeCell ref="A2:E2"/>
    <mergeCell ref="A3:E3"/>
    <mergeCell ref="A4:A5"/>
    <mergeCell ref="B4:C4"/>
    <mergeCell ref="D4:E4"/>
  </mergeCells>
  <dataValidations count="1">
    <dataValidation type="decimal" allowBlank="1" showInputMessage="1" showErrorMessage="1" sqref="B6:E13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6F51AB9-09A6-D0E8-AD7E-D84F8F93B235}" mc:Ignorable="x14ac">
  <dimension ref="A1:Q13"/>
  <sheetViews>
    <sheetView defaultGridColor="0" colorId="8" topLeftCell="A1" showGridLines="0" workbookViewId="0" showZeros="0">
      <selection activeCell="A1" sqref="A1:Q1"/>
    </sheetView>
  </sheetViews>
  <sheetFormatPr defaultColWidth="9.125" customHeight="1" defaultRowHeight="12.75"/>
  <cols>
    <col min="1" max="1" style="336" width="27.50390625" customWidth="1"/>
    <col min="2" max="3" style="336" width="11.00390625" customWidth="1"/>
    <col min="4" max="8" style="336" width="12.75390625" customWidth="1"/>
    <col min="9" max="9" style="336" width="27.00390625" customWidth="1"/>
    <col min="10" max="15" style="336" width="11.00390625" customWidth="1"/>
    <col min="16" max="16" style="336" width="10.875" customWidth="1"/>
    <col min="17" max="17" style="336" width="11.00390625" customWidth="1"/>
  </cols>
  <sheetData>
    <row customHeight="1" ht="33.75">
      <c s="363" t="str">
        <f>'##BASEINFO'!$B$2&amp;"度"&amp;'##BASEINFO'!$B$7&amp;"社会保险基金收支决算录入表"</f>
        <v>2011年度芷江侗族自治县社会保险基金收支决算录入表</v>
      </c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</row>
    <row customHeight="1" ht="17.25">
      <c s="70" t="s">
        <v>190</v>
      </c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</row>
    <row customHeight="1" ht="17.25">
      <c s="70" t="s">
        <v>201</v>
      </c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</row>
    <row customHeight="1" ht="26.25">
      <c s="73" t="s">
        <v>2912</v>
      </c>
      <c s="73" t="s">
        <v>2967</v>
      </c>
      <c s="73"/>
      <c s="73" t="s">
        <v>2250</v>
      </c>
      <c s="73" t="s">
        <v>2164</v>
      </c>
      <c s="73" t="s">
        <v>2222</v>
      </c>
      <c s="73" t="s">
        <v>2224</v>
      </c>
      <c s="73" t="s">
        <v>2234</v>
      </c>
      <c s="73" t="s">
        <v>2912</v>
      </c>
      <c s="73" t="s">
        <v>2968</v>
      </c>
      <c s="73"/>
      <c s="72" t="s">
        <v>2165</v>
      </c>
      <c s="73" t="s">
        <v>2235</v>
      </c>
      <c s="73" t="s">
        <v>2225</v>
      </c>
      <c s="73" t="s">
        <v>2223</v>
      </c>
      <c s="73" t="s">
        <v>2969</v>
      </c>
      <c s="73" t="s">
        <v>2256</v>
      </c>
    </row>
    <row customHeight="1" ht="26.25">
      <c s="73"/>
      <c s="133" t="s">
        <v>2970</v>
      </c>
      <c s="133" t="s">
        <v>204</v>
      </c>
      <c s="73"/>
      <c s="73"/>
      <c s="73"/>
      <c s="73"/>
      <c s="73"/>
      <c s="73"/>
      <c s="133" t="s">
        <v>2970</v>
      </c>
      <c s="133" t="s">
        <v>204</v>
      </c>
      <c s="72"/>
      <c s="73"/>
      <c s="73"/>
      <c s="73"/>
      <c s="106"/>
      <c s="73"/>
    </row>
    <row customHeight="1" ht="17.25">
      <c s="75" t="s">
        <v>2971</v>
      </c>
      <c s="368">
        <f>SUM(B7:B13)</f>
        <v>14873</v>
      </c>
      <c s="368">
        <f>SUM(C7:C13)</f>
        <v>26301</v>
      </c>
      <c s="368">
        <f>SUM(D7:D13)</f>
        <v>9957</v>
      </c>
      <c s="368">
        <f>SUM(E7:E13)</f>
        <v>216</v>
      </c>
      <c s="368">
        <f>SUM(F7:F13)</f>
        <v>0</v>
      </c>
      <c s="368">
        <f>SUM(G7:G13)</f>
        <v>0</v>
      </c>
      <c s="368">
        <f>SUM(H7:H13)</f>
        <v>0</v>
      </c>
      <c s="75" t="s">
        <v>2972</v>
      </c>
      <c s="368">
        <f>SUM(J7:J13)</f>
        <v>13750</v>
      </c>
      <c s="368">
        <f>SUM(K7:K13)</f>
        <v>19569</v>
      </c>
      <c s="368">
        <f>SUM(L7:L13)</f>
        <v>0</v>
      </c>
      <c s="368">
        <f>SUM(M7:M13)</f>
        <v>0</v>
      </c>
      <c s="368">
        <f>SUM(N7:N13)</f>
        <v>339</v>
      </c>
      <c s="444">
        <f>SUM(O7:O13)</f>
        <v>0</v>
      </c>
      <c s="368">
        <f>P8</f>
        <v>0</v>
      </c>
      <c s="401">
        <f>SUM(C6:H6)-SUM(K6:P6)</f>
        <v>16566</v>
      </c>
    </row>
    <row customHeight="1" ht="17.25">
      <c s="55" t="s">
        <v>2973</v>
      </c>
      <c s="414">
        <v>6030</v>
      </c>
      <c s="414">
        <v>7090</v>
      </c>
      <c s="414">
        <v>5548</v>
      </c>
      <c s="414"/>
      <c s="414"/>
      <c s="414"/>
      <c s="414"/>
      <c s="55" t="s">
        <v>2974</v>
      </c>
      <c s="414">
        <v>7209</v>
      </c>
      <c s="414">
        <v>7082</v>
      </c>
      <c s="414"/>
      <c s="414"/>
      <c s="414">
        <v>70</v>
      </c>
      <c s="414"/>
      <c s="375"/>
      <c s="401">
        <f>SUM(C7:H7)-SUM(K7:P7)</f>
        <v>5486</v>
      </c>
    </row>
    <row customHeight="1" ht="17.25">
      <c s="89" t="s">
        <v>2975</v>
      </c>
      <c s="414">
        <v>241</v>
      </c>
      <c s="414">
        <v>294</v>
      </c>
      <c s="414">
        <v>611</v>
      </c>
      <c s="414"/>
      <c s="414"/>
      <c s="414"/>
      <c s="414"/>
      <c s="55" t="s">
        <v>2976</v>
      </c>
      <c s="414">
        <v>68</v>
      </c>
      <c s="414">
        <v>98</v>
      </c>
      <c s="414"/>
      <c s="414"/>
      <c s="414">
        <v>24</v>
      </c>
      <c s="414"/>
      <c s="414"/>
      <c s="401">
        <f>SUM(C8:H8)-SUM(K8:P8)</f>
        <v>783</v>
      </c>
    </row>
    <row customHeight="1" ht="17.25">
      <c s="55" t="s">
        <v>2977</v>
      </c>
      <c s="414">
        <v>2878</v>
      </c>
      <c s="414">
        <v>2622</v>
      </c>
      <c s="414">
        <v>2760</v>
      </c>
      <c s="414"/>
      <c s="414"/>
      <c s="414"/>
      <c s="414"/>
      <c s="55" t="s">
        <v>2978</v>
      </c>
      <c s="414">
        <v>2600</v>
      </c>
      <c s="414">
        <v>2812</v>
      </c>
      <c s="414"/>
      <c s="414"/>
      <c s="414"/>
      <c s="414"/>
      <c s="372"/>
      <c s="401">
        <f>SUM(C9:H9)-SUM(K9:P9)</f>
        <v>2570</v>
      </c>
    </row>
    <row customHeight="1" ht="17.25">
      <c s="55" t="s">
        <v>2979</v>
      </c>
      <c s="414">
        <v>229</v>
      </c>
      <c s="414">
        <v>297</v>
      </c>
      <c s="414">
        <v>125</v>
      </c>
      <c s="414">
        <v>216</v>
      </c>
      <c s="414"/>
      <c s="414"/>
      <c s="414"/>
      <c s="55" t="s">
        <v>2980</v>
      </c>
      <c s="414">
        <v>188</v>
      </c>
      <c s="414">
        <v>195</v>
      </c>
      <c s="414"/>
      <c s="414"/>
      <c s="414">
        <v>245</v>
      </c>
      <c s="414"/>
      <c s="372"/>
      <c s="401">
        <f>SUM(C10:H10)-SUM(K10:P10)</f>
        <v>198</v>
      </c>
    </row>
    <row customHeight="1" ht="17.25">
      <c s="198" t="s">
        <v>2981</v>
      </c>
      <c s="414">
        <v>63</v>
      </c>
      <c s="414">
        <v>87</v>
      </c>
      <c s="414">
        <v>164</v>
      </c>
      <c s="414"/>
      <c s="414"/>
      <c s="414"/>
      <c s="414"/>
      <c s="198" t="s">
        <v>2982</v>
      </c>
      <c s="414">
        <v>23</v>
      </c>
      <c s="414">
        <v>36</v>
      </c>
      <c s="414"/>
      <c s="414"/>
      <c s="414"/>
      <c s="414"/>
      <c s="373"/>
      <c s="440">
        <f>SUM(C11:H11)-SUM(K11:P11)</f>
        <v>215</v>
      </c>
    </row>
    <row customHeight="1" ht="17.25">
      <c s="131" t="s">
        <v>2983</v>
      </c>
      <c s="414">
        <v>4833</v>
      </c>
      <c s="414">
        <v>8533</v>
      </c>
      <c s="414">
        <v>188</v>
      </c>
      <c s="414"/>
      <c s="414"/>
      <c s="414"/>
      <c s="414"/>
      <c s="198" t="s">
        <v>2984</v>
      </c>
      <c s="414">
        <v>3262</v>
      </c>
      <c s="414">
        <v>3219</v>
      </c>
      <c s="414"/>
      <c s="414"/>
      <c s="414"/>
      <c s="414"/>
      <c s="372"/>
      <c s="368">
        <f>SUM(C12:H12)-SUM(K12:P12)</f>
        <v>5502</v>
      </c>
    </row>
    <row customHeight="1" ht="17.25">
      <c s="55" t="s">
        <v>2985</v>
      </c>
      <c s="414">
        <v>599</v>
      </c>
      <c s="414">
        <v>7378</v>
      </c>
      <c s="414">
        <v>561</v>
      </c>
      <c s="414"/>
      <c s="414"/>
      <c s="414"/>
      <c s="414"/>
      <c s="55" t="s">
        <v>2986</v>
      </c>
      <c s="414">
        <v>400</v>
      </c>
      <c s="414">
        <v>6127</v>
      </c>
      <c s="414"/>
      <c s="414"/>
      <c s="414"/>
      <c s="414"/>
      <c s="372"/>
      <c s="368">
        <f>SUM(C13:H13)-SUM(K13:P13)</f>
        <v>1812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18">
    <mergeCell ref="A4:A5"/>
    <mergeCell ref="B4:C4"/>
    <mergeCell ref="D4:D5"/>
    <mergeCell ref="E4:E5"/>
    <mergeCell ref="F4:F5"/>
    <mergeCell ref="G4:G5"/>
    <mergeCell ref="H4:H5"/>
    <mergeCell ref="I4:I5"/>
    <mergeCell ref="J4:K4"/>
    <mergeCell ref="L4:L5"/>
    <mergeCell ref="M4:M5"/>
    <mergeCell ref="N4:N5"/>
    <mergeCell ref="O4:O5"/>
    <mergeCell ref="Q4:Q5"/>
    <mergeCell ref="P4:P5"/>
    <mergeCell ref="A1:Q1"/>
    <mergeCell ref="A2:Q2"/>
    <mergeCell ref="A3:Q3"/>
  </mergeCells>
  <dataValidations count="1">
    <dataValidation type="decimal" allowBlank="1" showInputMessage="1" showErrorMessage="1" sqref="B6:H13 J6:Q13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56FAD0C-82CA-A809-76CD-853F0584620C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6" width="21.003906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8" t="s">
        <v>2987</v>
      </c>
      <c s="68"/>
      <c s="68"/>
      <c s="68"/>
      <c s="68"/>
    </row>
    <row customHeight="1" ht="19.5">
      <c s="65"/>
      <c s="65"/>
      <c s="65"/>
      <c s="65"/>
      <c s="65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A7A3E88-80E8-EBC8-74B8-68F25ED0D924}" mc:Ignorable="x14ac">
  <dimension ref="A1:H43"/>
  <sheetViews>
    <sheetView defaultGridColor="0" colorId="8" topLeftCell="A1" showGridLines="0" workbookViewId="0" showZeros="0">
      <selection activeCell="A1" sqref="A1:H1"/>
    </sheetView>
  </sheetViews>
  <sheetFormatPr defaultColWidth="9.125" customHeight="1" defaultRowHeight="12.75"/>
  <cols>
    <col min="1" max="1" style="336" width="33.50390625" customWidth="1"/>
    <col min="2" max="2" style="336" width="13.75390625" customWidth="1"/>
    <col min="3" max="4" style="336" width="14.00390625" customWidth="1"/>
    <col min="5" max="5" style="336" width="29.25390625" customWidth="1"/>
    <col min="6" max="8" style="336" width="13.75390625" customWidth="1"/>
  </cols>
  <sheetData>
    <row customHeight="1" ht="33.75">
      <c s="391" t="str">
        <f>'##BASEINFO'!$B$2&amp;"度"&amp;'##BASEINFO'!$B$7&amp;"乡镇一般预算收支决算录入表"</f>
        <v>2011年度芷江侗族自治县乡镇一般预算收支决算录入表</v>
      </c>
      <c s="69"/>
      <c s="69"/>
      <c s="69"/>
      <c s="69"/>
      <c s="69"/>
      <c s="69"/>
      <c s="69"/>
    </row>
    <row customHeight="1" ht="17.25">
      <c s="70" t="s">
        <v>191</v>
      </c>
      <c s="70"/>
      <c s="70"/>
      <c s="70"/>
      <c s="70"/>
      <c s="70"/>
      <c s="70"/>
      <c s="70"/>
    </row>
    <row customHeight="1" ht="17.25">
      <c s="199" t="s">
        <v>201</v>
      </c>
      <c s="199"/>
      <c s="199"/>
      <c s="199"/>
      <c s="199"/>
      <c s="199"/>
      <c s="199"/>
      <c s="199"/>
    </row>
    <row customHeight="1" ht="27">
      <c s="200" t="s">
        <v>2162</v>
      </c>
      <c s="200" t="s">
        <v>2268</v>
      </c>
      <c s="200" t="s">
        <v>204</v>
      </c>
      <c s="201" t="s">
        <v>2988</v>
      </c>
      <c s="200" t="s">
        <v>2162</v>
      </c>
      <c s="200" t="s">
        <v>2268</v>
      </c>
      <c s="200" t="s">
        <v>204</v>
      </c>
      <c s="201" t="s">
        <v>2988</v>
      </c>
    </row>
    <row customHeight="1" ht="17.25">
      <c s="138" t="s">
        <v>2989</v>
      </c>
      <c s="368">
        <f>SUM(B6:B22)</f>
        <v>0</v>
      </c>
      <c s="368">
        <f>SUM(C6:C22)</f>
        <v>0</v>
      </c>
      <c s="368">
        <f>SUM(D6:D22)</f>
        <v>0</v>
      </c>
      <c s="55" t="s">
        <v>2990</v>
      </c>
      <c s="372">
        <v>3035</v>
      </c>
      <c s="372">
        <v>3035</v>
      </c>
      <c s="372"/>
    </row>
    <row customHeight="1" ht="17.25">
      <c s="55" t="s">
        <v>2991</v>
      </c>
      <c s="372"/>
      <c s="372"/>
      <c s="372"/>
      <c s="55" t="s">
        <v>2992</v>
      </c>
      <c s="372"/>
      <c s="372"/>
      <c s="372"/>
    </row>
    <row customHeight="1" ht="17.25">
      <c s="55" t="s">
        <v>2993</v>
      </c>
      <c s="372"/>
      <c s="372"/>
      <c s="372"/>
      <c s="55" t="s">
        <v>2994</v>
      </c>
      <c s="372">
        <v>1</v>
      </c>
      <c s="372">
        <v>1</v>
      </c>
      <c s="372"/>
    </row>
    <row customHeight="1" ht="17.25">
      <c s="55" t="s">
        <v>2995</v>
      </c>
      <c s="372"/>
      <c s="372"/>
      <c s="372"/>
      <c s="55" t="s">
        <v>2996</v>
      </c>
      <c s="372"/>
      <c s="372"/>
      <c s="372"/>
    </row>
    <row customHeight="1" ht="17.25">
      <c s="55" t="s">
        <v>2997</v>
      </c>
      <c s="372"/>
      <c s="372"/>
      <c s="372"/>
      <c s="55" t="s">
        <v>2998</v>
      </c>
      <c s="372"/>
      <c s="372"/>
      <c s="372"/>
    </row>
    <row customHeight="1" ht="17.25">
      <c s="55" t="s">
        <v>2999</v>
      </c>
      <c s="372"/>
      <c s="372"/>
      <c s="372"/>
      <c s="55" t="s">
        <v>3000</v>
      </c>
      <c s="372"/>
      <c s="372"/>
      <c s="372"/>
    </row>
    <row customHeight="1" ht="17.25">
      <c s="55" t="s">
        <v>3001</v>
      </c>
      <c s="372"/>
      <c s="372"/>
      <c s="372"/>
      <c s="55" t="s">
        <v>3002</v>
      </c>
      <c s="372">
        <v>100</v>
      </c>
      <c s="372">
        <v>100</v>
      </c>
      <c s="372"/>
    </row>
    <row customHeight="1" ht="17.25">
      <c s="55" t="s">
        <v>3003</v>
      </c>
      <c s="372"/>
      <c s="372"/>
      <c s="372"/>
      <c s="55" t="s">
        <v>3004</v>
      </c>
      <c s="372">
        <v>68</v>
      </c>
      <c s="372">
        <v>68</v>
      </c>
      <c s="372"/>
    </row>
    <row customHeight="1" ht="17.25">
      <c s="55" t="s">
        <v>3005</v>
      </c>
      <c s="372"/>
      <c s="372"/>
      <c s="372"/>
      <c s="55" t="s">
        <v>3006</v>
      </c>
      <c s="373">
        <v>17</v>
      </c>
      <c s="372">
        <v>17</v>
      </c>
      <c s="372"/>
    </row>
    <row customHeight="1" ht="17.25">
      <c s="55" t="s">
        <v>3007</v>
      </c>
      <c s="372"/>
      <c s="372"/>
      <c s="372"/>
      <c s="89" t="s">
        <v>3008</v>
      </c>
      <c s="372"/>
      <c s="403"/>
      <c s="372"/>
    </row>
    <row customHeight="1" ht="17.25">
      <c s="55" t="s">
        <v>3009</v>
      </c>
      <c s="372"/>
      <c s="372"/>
      <c s="372"/>
      <c s="55" t="s">
        <v>3010</v>
      </c>
      <c s="375">
        <v>159</v>
      </c>
      <c s="372">
        <v>159</v>
      </c>
      <c s="372"/>
    </row>
    <row customHeight="1" ht="17.25">
      <c s="55" t="s">
        <v>3011</v>
      </c>
      <c s="372"/>
      <c s="372"/>
      <c s="372"/>
      <c s="55" t="s">
        <v>3012</v>
      </c>
      <c s="372">
        <v>3792</v>
      </c>
      <c s="372">
        <v>3792</v>
      </c>
      <c s="372"/>
    </row>
    <row customHeight="1" ht="17.25">
      <c s="55" t="s">
        <v>3013</v>
      </c>
      <c s="372"/>
      <c s="372"/>
      <c s="372"/>
      <c s="55" t="s">
        <v>3014</v>
      </c>
      <c s="372">
        <v>70</v>
      </c>
      <c s="372">
        <v>70</v>
      </c>
      <c s="372"/>
    </row>
    <row customHeight="1" ht="17.25">
      <c s="55" t="s">
        <v>3015</v>
      </c>
      <c s="372"/>
      <c s="372"/>
      <c s="372"/>
      <c s="55" t="s">
        <v>3016</v>
      </c>
      <c s="372">
        <v>63</v>
      </c>
      <c s="372">
        <v>63</v>
      </c>
      <c s="372"/>
    </row>
    <row customHeight="1" ht="17.25">
      <c s="55" t="s">
        <v>3017</v>
      </c>
      <c s="372"/>
      <c s="372"/>
      <c s="372"/>
      <c s="55" t="s">
        <v>3018</v>
      </c>
      <c s="372">
        <v>23</v>
      </c>
      <c s="372">
        <v>23</v>
      </c>
      <c s="372"/>
    </row>
    <row customHeight="1" ht="17.25">
      <c s="55" t="s">
        <v>3019</v>
      </c>
      <c s="372"/>
      <c s="372"/>
      <c s="372"/>
      <c s="55" t="s">
        <v>3020</v>
      </c>
      <c s="372"/>
      <c s="372"/>
      <c s="372"/>
    </row>
    <row customHeight="1" ht="17.25">
      <c s="55" t="s">
        <v>3021</v>
      </c>
      <c s="372"/>
      <c s="372"/>
      <c s="372"/>
      <c s="55" t="s">
        <v>3022</v>
      </c>
      <c s="372"/>
      <c s="372"/>
      <c s="372"/>
    </row>
    <row customHeight="1" ht="17.25">
      <c s="55" t="s">
        <v>3023</v>
      </c>
      <c s="372"/>
      <c s="372"/>
      <c s="372"/>
      <c s="55" t="s">
        <v>3024</v>
      </c>
      <c s="372">
        <v>55</v>
      </c>
      <c s="372">
        <v>55</v>
      </c>
      <c s="372"/>
    </row>
    <row customHeight="1" ht="17.25">
      <c s="138" t="s">
        <v>3025</v>
      </c>
      <c s="368">
        <f>SUM(B24:B29)</f>
        <v>0</v>
      </c>
      <c s="368">
        <f>SUM(C24:C29)</f>
        <v>0</v>
      </c>
      <c s="368">
        <f>SUM(D24:D29)</f>
        <v>0</v>
      </c>
      <c s="55" t="s">
        <v>3026</v>
      </c>
      <c s="372"/>
      <c s="372"/>
      <c s="372"/>
    </row>
    <row customHeight="1" ht="17.25">
      <c s="55" t="s">
        <v>3027</v>
      </c>
      <c s="372"/>
      <c s="372"/>
      <c s="372"/>
      <c s="55" t="s">
        <v>3028</v>
      </c>
      <c s="373"/>
      <c s="372"/>
      <c s="372"/>
    </row>
    <row customHeight="1" ht="17.25">
      <c s="55" t="s">
        <v>3029</v>
      </c>
      <c s="372"/>
      <c s="372"/>
      <c s="372"/>
      <c s="89" t="s">
        <v>3030</v>
      </c>
      <c s="372"/>
      <c s="403"/>
      <c s="372"/>
    </row>
    <row customHeight="1" ht="17.25">
      <c s="55" t="s">
        <v>3031</v>
      </c>
      <c s="372"/>
      <c s="372"/>
      <c s="372"/>
      <c s="55" t="s">
        <v>3032</v>
      </c>
      <c s="375"/>
      <c s="372"/>
      <c s="372"/>
    </row>
    <row customHeight="1" ht="17.25">
      <c s="55" t="s">
        <v>3033</v>
      </c>
      <c s="372"/>
      <c s="372"/>
      <c s="372"/>
      <c s="55" t="s">
        <v>3034</v>
      </c>
      <c s="372"/>
      <c s="372"/>
      <c s="372"/>
    </row>
    <row customHeight="1" ht="17.25">
      <c s="55" t="s">
        <v>3035</v>
      </c>
      <c s="372"/>
      <c s="372"/>
      <c s="372"/>
      <c s="55" t="s">
        <v>3036</v>
      </c>
      <c s="372">
        <v>260</v>
      </c>
      <c s="372">
        <v>260</v>
      </c>
      <c s="372"/>
    </row>
    <row customHeight="1" ht="17.25">
      <c s="55" t="s">
        <v>3037</v>
      </c>
      <c s="372"/>
      <c s="372"/>
      <c s="372"/>
      <c s="55"/>
      <c s="120"/>
      <c s="120"/>
      <c s="120"/>
    </row>
    <row customHeight="1" ht="17.25">
      <c s="75" t="s">
        <v>205</v>
      </c>
      <c s="409">
        <f>B5+B23</f>
        <v>0</v>
      </c>
      <c s="409">
        <f>C5+C23</f>
        <v>0</v>
      </c>
      <c s="368">
        <f>D5+D23</f>
        <v>0</v>
      </c>
      <c s="75" t="s">
        <v>1004</v>
      </c>
      <c s="368">
        <f>SUM(F5:F28)</f>
        <v>7643</v>
      </c>
      <c s="368">
        <f>SUM(G5:G28)</f>
        <v>7643</v>
      </c>
      <c s="368">
        <f>SUM(H5:H28)</f>
        <v>0</v>
      </c>
    </row>
    <row customHeight="1" ht="17.25">
      <c s="92" t="s">
        <v>2164</v>
      </c>
      <c s="202"/>
      <c s="372">
        <v>7643</v>
      </c>
      <c s="403"/>
      <c s="138" t="s">
        <v>2225</v>
      </c>
      <c s="137"/>
      <c s="372"/>
      <c s="372"/>
    </row>
    <row customHeight="1" ht="17.25">
      <c s="89" t="s">
        <v>3038</v>
      </c>
      <c s="202"/>
      <c s="372"/>
      <c s="403"/>
      <c s="138"/>
      <c s="120"/>
      <c s="120"/>
      <c s="120"/>
    </row>
    <row customHeight="1" ht="17.25">
      <c s="92" t="s">
        <v>3039</v>
      </c>
      <c s="202"/>
      <c s="372"/>
      <c s="403"/>
      <c s="138" t="s">
        <v>3040</v>
      </c>
      <c s="137"/>
      <c s="372"/>
      <c s="372"/>
    </row>
    <row customHeight="1" ht="17.25">
      <c s="92" t="s">
        <v>2250</v>
      </c>
      <c s="202"/>
      <c s="372"/>
      <c s="403"/>
      <c s="138" t="s">
        <v>2245</v>
      </c>
      <c s="120"/>
      <c s="372"/>
      <c s="372"/>
    </row>
    <row customHeight="1" ht="17.25">
      <c s="92" t="s">
        <v>2251</v>
      </c>
      <c s="202"/>
      <c s="372"/>
      <c s="403"/>
      <c s="138" t="s">
        <v>2252</v>
      </c>
      <c s="137"/>
      <c s="372"/>
      <c s="372"/>
    </row>
    <row customHeight="1" ht="17.25">
      <c s="92" t="s">
        <v>2296</v>
      </c>
      <c s="202"/>
      <c s="368">
        <f>SUM(C37:C40)</f>
        <v>0</v>
      </c>
      <c s="401">
        <f>SUM(D37:D40)</f>
        <v>0</v>
      </c>
      <c s="138" t="s">
        <v>2254</v>
      </c>
      <c s="137"/>
      <c s="372"/>
      <c s="372"/>
    </row>
    <row customHeight="1" ht="17.25">
      <c s="89" t="s">
        <v>2255</v>
      </c>
      <c s="202"/>
      <c s="372"/>
      <c s="403"/>
      <c s="138"/>
      <c s="120"/>
      <c s="120"/>
      <c s="120"/>
    </row>
    <row customHeight="1" ht="17.25">
      <c s="89" t="s">
        <v>2257</v>
      </c>
      <c s="202"/>
      <c s="372"/>
      <c s="403"/>
      <c s="55"/>
      <c s="120"/>
      <c s="120"/>
      <c s="120"/>
    </row>
    <row customHeight="1" ht="17.25">
      <c s="55" t="s">
        <v>2259</v>
      </c>
      <c s="203"/>
      <c s="375"/>
      <c s="372"/>
      <c s="234"/>
      <c s="235"/>
      <c s="235"/>
      <c s="235"/>
    </row>
    <row customHeight="1" ht="17.25">
      <c s="55" t="s">
        <v>2261</v>
      </c>
      <c s="202"/>
      <c s="372"/>
      <c s="372"/>
      <c s="234"/>
      <c s="235"/>
      <c s="235"/>
      <c s="235"/>
    </row>
    <row customHeight="1" ht="17.25">
      <c s="138" t="s">
        <v>2262</v>
      </c>
      <c s="202"/>
      <c s="368">
        <f>SUM(C42:C42)</f>
        <v>0</v>
      </c>
      <c s="368">
        <f>SUM(D42:D42)</f>
        <v>0</v>
      </c>
      <c s="138" t="s">
        <v>2256</v>
      </c>
      <c s="137"/>
      <c s="368">
        <f>C43-G30-G31-G33-G34-G35-G36</f>
        <v>0</v>
      </c>
      <c s="368">
        <f>D43-H30-H31-H33-H34-H35-H36</f>
        <v>0</v>
      </c>
    </row>
    <row customHeight="1" ht="17.25">
      <c s="55" t="s">
        <v>2263</v>
      </c>
      <c s="202"/>
      <c s="372"/>
      <c s="372"/>
      <c s="55" t="s">
        <v>3041</v>
      </c>
      <c s="137"/>
      <c s="372"/>
      <c s="372"/>
    </row>
    <row customHeight="1" ht="17.25">
      <c s="75" t="s">
        <v>2264</v>
      </c>
      <c s="202"/>
      <c s="368">
        <f>SUM(C30,C31,C33,C34,C35,C36,C41)</f>
        <v>7643</v>
      </c>
      <c s="368">
        <f>SUM(D30,D31,D33,D34,D35,D36,D41)</f>
        <v>0</v>
      </c>
      <c s="75" t="s">
        <v>2265</v>
      </c>
      <c s="137"/>
      <c s="368">
        <f>SUM(G30:G31,G33:G36,G41)</f>
        <v>7643</v>
      </c>
      <c s="368">
        <f>SUM(H30:H31,H33:H36,H41)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H1"/>
    <mergeCell ref="A2:H2"/>
    <mergeCell ref="A3:H3"/>
  </mergeCells>
  <dataValidations count="1">
    <dataValidation type="decimal" allowBlank="1" showInputMessage="1" showErrorMessage="1" sqref="B5:D30 F5:H28 F30:H30 C31:D43 G31:H31 G33:H36 G41:H43">
      <formula1>-99999999999999</formula1>
      <formula2>99999999999999</formula2>
    </dataValidation>
  </dataValidations>
  <printOptions gridLines="1" horizontalCentered="1"/>
  <pageMargins left="3.00" right="2.00" top="1.00" bottom="1.00" header="0.00" footer="0.00"/>
  <pageSetup pageOrder="overThenDown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9227725-569C-3005-1148-87F48AF142EE}" mc:Ignorable="x14ac">
  <dimension ref="A1:H245"/>
  <sheetViews>
    <sheetView defaultGridColor="0" colorId="8" topLeftCell="A1" workbookViewId="0" showZeros="0">
      <selection activeCell="A1" sqref="A1:H1"/>
    </sheetView>
  </sheetViews>
  <sheetFormatPr defaultColWidth="9.125" customHeight="1" defaultRowHeight="12.75"/>
  <cols>
    <col min="1" max="1" style="546" width="39.125" customWidth="1"/>
    <col min="2" max="4" style="546" width="13.625" customWidth="1"/>
    <col min="5" max="5" style="546" width="43.75390625" customWidth="1"/>
    <col min="6" max="8" style="546" width="14.125" customWidth="1"/>
  </cols>
  <sheetData>
    <row customHeight="1" ht="33.75">
      <c s="391" t="str">
        <f>'##BASEINFO'!$B$2&amp;"度"&amp;'##BASEINFO'!$B$7&amp;"乡镇政府性基金收支决算录入表"</f>
        <v>2011年度芷江侗族自治县乡镇政府性基金收支决算录入表</v>
      </c>
      <c s="69"/>
      <c s="69"/>
      <c s="69"/>
      <c s="69"/>
      <c s="69"/>
      <c s="69"/>
      <c s="69"/>
    </row>
    <row customHeight="1" ht="17.25">
      <c s="117" t="s">
        <v>193</v>
      </c>
      <c s="117"/>
      <c s="117"/>
      <c s="117"/>
      <c s="117"/>
      <c s="117"/>
      <c s="117"/>
      <c s="117"/>
    </row>
    <row customHeight="1" ht="17.25">
      <c s="117" t="s">
        <v>201</v>
      </c>
      <c s="117"/>
      <c s="117"/>
      <c s="117"/>
      <c s="117"/>
      <c s="117"/>
      <c s="117"/>
      <c s="117"/>
    </row>
    <row customHeight="1" ht="28.5">
      <c s="133" t="s">
        <v>2162</v>
      </c>
      <c s="91" t="s">
        <v>2268</v>
      </c>
      <c s="91" t="s">
        <v>204</v>
      </c>
      <c s="170" t="s">
        <v>2988</v>
      </c>
      <c s="75" t="s">
        <v>2162</v>
      </c>
      <c s="91" t="s">
        <v>2268</v>
      </c>
      <c s="91" t="s">
        <v>204</v>
      </c>
      <c s="170" t="s">
        <v>2988</v>
      </c>
    </row>
    <row customHeight="1" ht="17.25">
      <c s="121"/>
      <c s="120"/>
      <c s="120"/>
      <c s="120"/>
      <c s="205" t="s">
        <v>1005</v>
      </c>
      <c s="368">
        <f>F6</f>
        <v>0</v>
      </c>
      <c s="368">
        <f>G6</f>
        <v>0</v>
      </c>
      <c s="368">
        <f>H6</f>
        <v>0</v>
      </c>
    </row>
    <row customHeight="1" ht="17.25">
      <c s="204"/>
      <c s="166"/>
      <c s="120"/>
      <c s="120"/>
      <c s="205" t="s">
        <v>1097</v>
      </c>
      <c s="368">
        <f>F7</f>
        <v>0</v>
      </c>
      <c s="368">
        <f>G7</f>
        <v>0</v>
      </c>
      <c s="368">
        <f>H7</f>
        <v>0</v>
      </c>
    </row>
    <row customHeight="1" ht="17.25">
      <c s="206" t="s">
        <v>2355</v>
      </c>
      <c s="368">
        <f>SUM(B8:B10)</f>
        <v>0</v>
      </c>
      <c s="401">
        <f>SUM(C8:C10)</f>
        <v>0</v>
      </c>
      <c s="368">
        <f>SUM(D8:D10)</f>
        <v>0</v>
      </c>
      <c s="207" t="s">
        <v>2356</v>
      </c>
      <c s="372"/>
      <c s="372"/>
      <c s="372"/>
    </row>
    <row customHeight="1" ht="17.25">
      <c s="208" t="s">
        <v>2357</v>
      </c>
      <c s="375"/>
      <c s="372"/>
      <c s="372"/>
      <c s="207"/>
      <c s="120"/>
      <c s="120"/>
      <c s="120"/>
    </row>
    <row customHeight="1" ht="17.25">
      <c s="208" t="s">
        <v>2358</v>
      </c>
      <c s="372"/>
      <c s="372"/>
      <c s="372"/>
      <c s="207"/>
      <c s="120"/>
      <c s="120"/>
      <c s="120"/>
    </row>
    <row customHeight="1" ht="17.25">
      <c s="208" t="s">
        <v>2359</v>
      </c>
      <c s="372"/>
      <c s="372"/>
      <c s="372"/>
      <c s="205"/>
      <c s="120"/>
      <c s="120"/>
      <c s="120"/>
    </row>
    <row customHeight="1" ht="17.25">
      <c s="89"/>
      <c s="120"/>
      <c s="120"/>
      <c s="120"/>
      <c s="100" t="s">
        <v>1288</v>
      </c>
      <c s="376">
        <f>SUM(F12,F19)</f>
        <v>0</v>
      </c>
      <c s="368">
        <f>SUM(G12,G19)</f>
        <v>0</v>
      </c>
      <c s="368">
        <f>SUM(H12,H19)</f>
        <v>0</v>
      </c>
    </row>
    <row customHeight="1" ht="17.25">
      <c s="88" t="s">
        <v>2362</v>
      </c>
      <c s="372"/>
      <c s="372"/>
      <c s="372"/>
      <c s="100" t="s">
        <v>2363</v>
      </c>
      <c s="368">
        <f>SUM(F13:F18)</f>
        <v>0</v>
      </c>
      <c s="368">
        <f>SUM(G13:G18)</f>
        <v>0</v>
      </c>
      <c s="368">
        <f>SUM(H13:H18)</f>
        <v>0</v>
      </c>
    </row>
    <row customHeight="1" ht="17.25">
      <c s="89"/>
      <c s="120"/>
      <c s="120"/>
      <c s="120"/>
      <c s="167" t="s">
        <v>1329</v>
      </c>
      <c s="372"/>
      <c s="372"/>
      <c s="372"/>
    </row>
    <row customHeight="1" ht="17.25">
      <c s="89"/>
      <c s="120"/>
      <c s="120"/>
      <c s="120"/>
      <c s="167" t="s">
        <v>1330</v>
      </c>
      <c s="372"/>
      <c s="372"/>
      <c s="372"/>
    </row>
    <row customHeight="1" ht="17.25">
      <c s="89"/>
      <c s="120"/>
      <c s="120"/>
      <c s="120"/>
      <c s="167" t="s">
        <v>1331</v>
      </c>
      <c s="372"/>
      <c s="372"/>
      <c s="372"/>
    </row>
    <row customHeight="1" ht="17.25">
      <c s="89"/>
      <c s="120"/>
      <c s="120"/>
      <c s="120"/>
      <c s="167" t="s">
        <v>1332</v>
      </c>
      <c s="372"/>
      <c s="372"/>
      <c s="372"/>
    </row>
    <row customHeight="1" ht="17.25">
      <c s="89"/>
      <c s="120"/>
      <c s="120"/>
      <c s="120"/>
      <c s="167" t="s">
        <v>1333</v>
      </c>
      <c s="372"/>
      <c s="372"/>
      <c s="372"/>
    </row>
    <row customHeight="1" ht="17.25">
      <c s="89"/>
      <c s="120"/>
      <c s="120"/>
      <c s="120"/>
      <c s="167" t="s">
        <v>2365</v>
      </c>
      <c s="372"/>
      <c s="372"/>
      <c s="372"/>
    </row>
    <row customHeight="1" ht="17.25">
      <c s="88" t="s">
        <v>2366</v>
      </c>
      <c s="372"/>
      <c s="372"/>
      <c s="372"/>
      <c s="100" t="s">
        <v>2367</v>
      </c>
      <c s="368">
        <f>SUM(F20:F25)</f>
        <v>0</v>
      </c>
      <c s="368">
        <f>SUM(G20:G25)</f>
        <v>0</v>
      </c>
      <c s="368">
        <f>SUM(H20:H25)</f>
        <v>0</v>
      </c>
    </row>
    <row customHeight="1" ht="17.25">
      <c s="89"/>
      <c s="120"/>
      <c s="120"/>
      <c s="120"/>
      <c s="167" t="s">
        <v>1329</v>
      </c>
      <c s="372"/>
      <c s="372"/>
      <c s="372"/>
    </row>
    <row customHeight="1" ht="17.25">
      <c s="89"/>
      <c s="120"/>
      <c s="120"/>
      <c s="120"/>
      <c s="167" t="s">
        <v>1330</v>
      </c>
      <c s="372"/>
      <c s="372"/>
      <c s="372"/>
    </row>
    <row customHeight="1" ht="17.25">
      <c s="89"/>
      <c s="120"/>
      <c s="120"/>
      <c s="120"/>
      <c s="167" t="s">
        <v>1331</v>
      </c>
      <c s="372"/>
      <c s="372"/>
      <c s="372"/>
    </row>
    <row customHeight="1" ht="17.25">
      <c s="89"/>
      <c s="120"/>
      <c s="120"/>
      <c s="120"/>
      <c s="167" t="s">
        <v>1332</v>
      </c>
      <c s="372"/>
      <c s="372"/>
      <c s="372"/>
    </row>
    <row customHeight="1" ht="17.25">
      <c s="89"/>
      <c s="120"/>
      <c s="120"/>
      <c s="120"/>
      <c s="167" t="s">
        <v>1333</v>
      </c>
      <c s="372"/>
      <c s="372"/>
      <c s="372"/>
    </row>
    <row customHeight="1" ht="17.25">
      <c s="89"/>
      <c s="120"/>
      <c s="120"/>
      <c s="120"/>
      <c s="207" t="s">
        <v>2369</v>
      </c>
      <c s="372"/>
      <c s="372"/>
      <c s="372"/>
    </row>
    <row customHeight="1" ht="17.25">
      <c s="89"/>
      <c s="120"/>
      <c s="120"/>
      <c s="120"/>
      <c s="100" t="s">
        <v>1385</v>
      </c>
      <c s="368">
        <f>SUM(F27,F29,F36)</f>
        <v>0</v>
      </c>
      <c s="368">
        <f>SUM(G27,G29,G36)</f>
        <v>0</v>
      </c>
      <c s="368">
        <f>SUM(H27,H29,H36)</f>
        <v>0</v>
      </c>
    </row>
    <row customHeight="1" ht="17.25">
      <c s="206" t="s">
        <v>2379</v>
      </c>
      <c s="368">
        <f>SUM(B28)</f>
        <v>0</v>
      </c>
      <c s="368">
        <f>SUM(C28)</f>
        <v>0</v>
      </c>
      <c s="368">
        <f>SUM(D28)</f>
        <v>0</v>
      </c>
      <c s="205" t="s">
        <v>1402</v>
      </c>
      <c s="368">
        <f>F28</f>
        <v>0</v>
      </c>
      <c s="368">
        <f>G28</f>
        <v>0</v>
      </c>
      <c s="368">
        <f>H28</f>
        <v>0</v>
      </c>
    </row>
    <row customHeight="1" ht="17.25">
      <c s="208" t="s">
        <v>2380</v>
      </c>
      <c s="372"/>
      <c s="372"/>
      <c s="372"/>
      <c s="207" t="s">
        <v>2381</v>
      </c>
      <c s="372"/>
      <c s="372"/>
      <c s="372"/>
    </row>
    <row customHeight="1" ht="17.25">
      <c s="88" t="s">
        <v>2384</v>
      </c>
      <c s="409">
        <f>SUM(B30:B31)</f>
        <v>0</v>
      </c>
      <c s="368">
        <f>SUM(C30:C31)</f>
        <v>0</v>
      </c>
      <c s="368">
        <f>SUM(D30:D31)</f>
        <v>0</v>
      </c>
      <c s="205" t="s">
        <v>2385</v>
      </c>
      <c s="368">
        <f>SUM(F30:F35)</f>
        <v>0</v>
      </c>
      <c s="368">
        <f>SUM(G30:G35)</f>
        <v>0</v>
      </c>
      <c s="368">
        <f>SUM(H30:H35)</f>
        <v>0</v>
      </c>
    </row>
    <row customHeight="1" ht="17.25">
      <c s="90" t="s">
        <v>2387</v>
      </c>
      <c s="372"/>
      <c s="403"/>
      <c s="372"/>
      <c s="207" t="s">
        <v>2388</v>
      </c>
      <c s="372"/>
      <c s="372"/>
      <c s="372"/>
    </row>
    <row customHeight="1" ht="17.25">
      <c s="90" t="s">
        <v>2390</v>
      </c>
      <c s="375"/>
      <c s="372"/>
      <c s="372"/>
      <c s="207" t="s">
        <v>2391</v>
      </c>
      <c s="372"/>
      <c s="372"/>
      <c s="372"/>
    </row>
    <row customHeight="1" ht="17.25">
      <c s="89"/>
      <c s="120"/>
      <c s="120"/>
      <c s="120"/>
      <c s="207" t="s">
        <v>2393</v>
      </c>
      <c s="372"/>
      <c s="372"/>
      <c s="372"/>
    </row>
    <row customHeight="1" ht="17.25">
      <c s="89"/>
      <c s="120"/>
      <c s="120"/>
      <c s="120"/>
      <c s="207" t="s">
        <v>2394</v>
      </c>
      <c s="372"/>
      <c s="372"/>
      <c s="372"/>
    </row>
    <row customHeight="1" ht="17.25">
      <c s="241"/>
      <c s="242"/>
      <c s="242"/>
      <c s="242"/>
      <c s="207" t="s">
        <v>2395</v>
      </c>
      <c s="372"/>
      <c s="372"/>
      <c s="372"/>
    </row>
    <row customHeight="1" ht="17.25">
      <c s="89"/>
      <c s="120"/>
      <c s="120"/>
      <c s="120"/>
      <c s="207" t="s">
        <v>2396</v>
      </c>
      <c s="372"/>
      <c s="372"/>
      <c s="372"/>
    </row>
    <row customHeight="1" ht="17.25">
      <c s="88" t="s">
        <v>2397</v>
      </c>
      <c s="372"/>
      <c s="372"/>
      <c s="372"/>
      <c s="205" t="s">
        <v>2398</v>
      </c>
      <c s="368">
        <f>SUM(F37:F40)</f>
        <v>0</v>
      </c>
      <c s="368">
        <f>SUM(G37:G40)</f>
        <v>0</v>
      </c>
      <c s="368">
        <f>SUM(H37:H40)</f>
        <v>0</v>
      </c>
    </row>
    <row customHeight="1" ht="17.25">
      <c s="89"/>
      <c s="120"/>
      <c s="120"/>
      <c s="120"/>
      <c s="207" t="s">
        <v>2400</v>
      </c>
      <c s="372"/>
      <c s="372"/>
      <c s="372"/>
    </row>
    <row customHeight="1" ht="17.25">
      <c s="89"/>
      <c s="120"/>
      <c s="120"/>
      <c s="120"/>
      <c s="207" t="s">
        <v>2401</v>
      </c>
      <c s="372"/>
      <c s="372"/>
      <c s="372"/>
    </row>
    <row customHeight="1" ht="17.25">
      <c s="89"/>
      <c s="120"/>
      <c s="120"/>
      <c s="120"/>
      <c s="207" t="s">
        <v>2402</v>
      </c>
      <c s="372"/>
      <c s="372"/>
      <c s="372"/>
    </row>
    <row customHeight="1" ht="17.25">
      <c s="89"/>
      <c s="120"/>
      <c s="120"/>
      <c s="120"/>
      <c s="207" t="s">
        <v>2403</v>
      </c>
      <c s="372"/>
      <c s="372"/>
      <c s="372"/>
    </row>
    <row customHeight="1" ht="17.25">
      <c s="89"/>
      <c s="120"/>
      <c s="120"/>
      <c s="120"/>
      <c s="205" t="s">
        <v>1425</v>
      </c>
      <c s="368">
        <f>SUM(F42,F46,F50)</f>
        <v>0</v>
      </c>
      <c s="368">
        <f>SUM(G42,G46,G50)</f>
        <v>0</v>
      </c>
      <c s="368">
        <f>SUM(H42,H46,H50)</f>
        <v>0</v>
      </c>
    </row>
    <row customHeight="1" ht="17.25">
      <c s="88" t="s">
        <v>2404</v>
      </c>
      <c s="372"/>
      <c s="372"/>
      <c s="372"/>
      <c s="205" t="s">
        <v>2405</v>
      </c>
      <c s="368">
        <f>SUM(F43:F45)</f>
        <v>0</v>
      </c>
      <c s="368">
        <f>SUM(G43:G45)</f>
        <v>0</v>
      </c>
      <c s="368">
        <f>SUM(H43:H45)</f>
        <v>0</v>
      </c>
    </row>
    <row customHeight="1" ht="17.25">
      <c s="89"/>
      <c s="120"/>
      <c s="120"/>
      <c s="120"/>
      <c s="207" t="s">
        <v>2407</v>
      </c>
      <c s="372"/>
      <c s="372"/>
      <c s="372"/>
    </row>
    <row customHeight="1" ht="17.25">
      <c s="89"/>
      <c s="120"/>
      <c s="120"/>
      <c s="120"/>
      <c s="207" t="s">
        <v>2408</v>
      </c>
      <c s="372"/>
      <c s="372"/>
      <c s="372"/>
    </row>
    <row customHeight="1" ht="17.25">
      <c s="89"/>
      <c s="120"/>
      <c s="120"/>
      <c s="120"/>
      <c s="207" t="s">
        <v>2409</v>
      </c>
      <c s="372"/>
      <c s="372"/>
      <c s="372"/>
    </row>
    <row customHeight="1" ht="17.25">
      <c s="88" t="s">
        <v>2410</v>
      </c>
      <c s="372"/>
      <c s="372"/>
      <c s="372"/>
      <c s="205" t="s">
        <v>2411</v>
      </c>
      <c s="368">
        <f>SUM(F47:F49)</f>
        <v>0</v>
      </c>
      <c s="368">
        <f>SUM(G47:G49)</f>
        <v>0</v>
      </c>
      <c s="368">
        <f>SUM(H47:H49)</f>
        <v>0</v>
      </c>
    </row>
    <row customHeight="1" ht="17.25">
      <c s="89"/>
      <c s="120"/>
      <c s="120"/>
      <c s="120"/>
      <c s="207" t="s">
        <v>2407</v>
      </c>
      <c s="372"/>
      <c s="372"/>
      <c s="372"/>
    </row>
    <row customHeight="1" ht="17.25">
      <c s="89"/>
      <c s="120"/>
      <c s="120"/>
      <c s="120"/>
      <c s="207" t="s">
        <v>2408</v>
      </c>
      <c s="372"/>
      <c s="372"/>
      <c s="372"/>
    </row>
    <row customHeight="1" ht="17.25">
      <c s="89"/>
      <c s="120"/>
      <c s="120"/>
      <c s="120"/>
      <c s="207" t="s">
        <v>2413</v>
      </c>
      <c s="372"/>
      <c s="372"/>
      <c s="372"/>
    </row>
    <row customHeight="1" ht="17.25">
      <c s="92" t="s">
        <v>2414</v>
      </c>
      <c s="372"/>
      <c s="372"/>
      <c s="372"/>
      <c s="205" t="s">
        <v>2415</v>
      </c>
      <c s="368">
        <f>SUM(F51:F55)</f>
        <v>0</v>
      </c>
      <c s="368">
        <f>SUM(G51:G55)</f>
        <v>0</v>
      </c>
      <c s="368">
        <f>SUM(H51:H55)</f>
        <v>0</v>
      </c>
    </row>
    <row customHeight="1" ht="17.25">
      <c s="243"/>
      <c s="242"/>
      <c s="242"/>
      <c s="242"/>
      <c s="207" t="s">
        <v>2417</v>
      </c>
      <c s="372"/>
      <c s="372"/>
      <c s="372"/>
    </row>
    <row customHeight="1" ht="17.25">
      <c s="243"/>
      <c s="242"/>
      <c s="242"/>
      <c s="242"/>
      <c s="207" t="s">
        <v>2418</v>
      </c>
      <c s="372"/>
      <c s="372"/>
      <c s="372"/>
    </row>
    <row customHeight="1" ht="17.25">
      <c s="243"/>
      <c s="242"/>
      <c s="242"/>
      <c s="242"/>
      <c s="207" t="s">
        <v>2419</v>
      </c>
      <c s="372"/>
      <c s="372"/>
      <c s="372"/>
    </row>
    <row customHeight="1" ht="17.25">
      <c s="243"/>
      <c s="242"/>
      <c s="242"/>
      <c s="242"/>
      <c s="207" t="s">
        <v>2420</v>
      </c>
      <c s="372"/>
      <c s="372"/>
      <c s="372"/>
    </row>
    <row customHeight="1" ht="17.25">
      <c s="243"/>
      <c s="242"/>
      <c s="242"/>
      <c s="242"/>
      <c s="207" t="s">
        <v>2421</v>
      </c>
      <c s="372"/>
      <c s="372"/>
      <c s="372"/>
    </row>
    <row customHeight="1" ht="17.25">
      <c s="243"/>
      <c s="242"/>
      <c s="242"/>
      <c s="242"/>
      <c s="205" t="s">
        <v>1657</v>
      </c>
      <c s="368">
        <f>SUM(F57,F64,F78,F84,F88:F89,F94)</f>
        <v>10</v>
      </c>
      <c s="368">
        <f>SUM(G57,G64,G78,G84,G88:G89,G94)</f>
        <v>10</v>
      </c>
      <c s="368">
        <f>SUM(H57,H64,H78,H84,H88:H89,H94)</f>
        <v>0</v>
      </c>
    </row>
    <row customHeight="1" ht="17.25">
      <c s="88" t="s">
        <v>2422</v>
      </c>
      <c s="368">
        <f>SUM(B58:B62)</f>
        <v>0</v>
      </c>
      <c s="368">
        <f>SUM(C58:C62)</f>
        <v>0</v>
      </c>
      <c s="368">
        <f>SUM(D58:D62)</f>
        <v>0</v>
      </c>
      <c s="205" t="s">
        <v>2423</v>
      </c>
      <c s="368">
        <f>SUM(F58:F63)</f>
        <v>0</v>
      </c>
      <c s="368">
        <f>SUM(G58:G63)</f>
        <v>0</v>
      </c>
      <c s="368">
        <f>SUM(H58:H63)</f>
        <v>0</v>
      </c>
    </row>
    <row customHeight="1" ht="17.25">
      <c s="90" t="s">
        <v>2425</v>
      </c>
      <c s="372"/>
      <c s="372"/>
      <c s="372"/>
      <c s="207" t="s">
        <v>2426</v>
      </c>
      <c s="372"/>
      <c s="372"/>
      <c s="372"/>
    </row>
    <row customHeight="1" ht="17.25">
      <c s="90" t="s">
        <v>2427</v>
      </c>
      <c s="372"/>
      <c s="372"/>
      <c s="372"/>
      <c s="207" t="s">
        <v>2428</v>
      </c>
      <c s="372"/>
      <c s="372"/>
      <c s="372"/>
    </row>
    <row customHeight="1" ht="17.25">
      <c s="90" t="s">
        <v>2429</v>
      </c>
      <c s="372"/>
      <c s="372"/>
      <c s="372"/>
      <c s="207" t="s">
        <v>2430</v>
      </c>
      <c s="372"/>
      <c s="372"/>
      <c s="372"/>
    </row>
    <row customHeight="1" ht="17.25">
      <c s="90" t="s">
        <v>2432</v>
      </c>
      <c s="372"/>
      <c s="372"/>
      <c s="372"/>
      <c s="207" t="s">
        <v>2433</v>
      </c>
      <c s="373"/>
      <c s="372"/>
      <c s="372"/>
    </row>
    <row customHeight="1" ht="17.25">
      <c s="209" t="s">
        <v>2435</v>
      </c>
      <c s="373"/>
      <c s="373"/>
      <c s="373"/>
      <c s="207" t="s">
        <v>2436</v>
      </c>
      <c s="372"/>
      <c s="403"/>
      <c s="372"/>
    </row>
    <row customHeight="1" ht="17.25">
      <c s="129"/>
      <c s="185"/>
      <c s="185"/>
      <c s="185"/>
      <c s="210" t="s">
        <v>2438</v>
      </c>
      <c s="375"/>
      <c s="372"/>
      <c s="372"/>
    </row>
    <row customHeight="1" ht="17.25">
      <c s="111" t="s">
        <v>2439</v>
      </c>
      <c s="376">
        <f>SUM(B65:B71)</f>
        <v>0</v>
      </c>
      <c s="376">
        <f>SUM(C65:C71)</f>
        <v>0</v>
      </c>
      <c s="376">
        <f>SUM(D65:D71)</f>
        <v>0</v>
      </c>
      <c s="205" t="s">
        <v>2440</v>
      </c>
      <c s="368">
        <f>SUM(F65:F77)</f>
        <v>0</v>
      </c>
      <c s="368">
        <f>SUM(G65:G77)</f>
        <v>0</v>
      </c>
      <c s="368">
        <f>SUM(H65:H77)</f>
        <v>0</v>
      </c>
    </row>
    <row customHeight="1" ht="17.25">
      <c s="90" t="s">
        <v>2442</v>
      </c>
      <c s="372"/>
      <c s="372"/>
      <c s="372"/>
      <c s="207" t="s">
        <v>2443</v>
      </c>
      <c s="372"/>
      <c s="372"/>
      <c s="372"/>
    </row>
    <row customHeight="1" ht="17.25">
      <c s="90" t="s">
        <v>2445</v>
      </c>
      <c s="372"/>
      <c s="372"/>
      <c s="372"/>
      <c s="207" t="s">
        <v>2446</v>
      </c>
      <c s="372"/>
      <c s="372"/>
      <c s="372"/>
    </row>
    <row customHeight="1" ht="17.25">
      <c s="90" t="s">
        <v>2447</v>
      </c>
      <c s="372"/>
      <c s="372"/>
      <c s="372"/>
      <c s="207" t="s">
        <v>2448</v>
      </c>
      <c s="372"/>
      <c s="372"/>
      <c s="372"/>
    </row>
    <row customHeight="1" ht="17.25">
      <c s="90" t="s">
        <v>2450</v>
      </c>
      <c s="372"/>
      <c s="372"/>
      <c s="372"/>
      <c s="207" t="s">
        <v>2451</v>
      </c>
      <c s="372"/>
      <c s="372"/>
      <c s="372"/>
    </row>
    <row customHeight="1" ht="17.25">
      <c s="90" t="s">
        <v>2453</v>
      </c>
      <c s="372"/>
      <c s="372"/>
      <c s="372"/>
      <c s="207" t="s">
        <v>2454</v>
      </c>
      <c s="372"/>
      <c s="372"/>
      <c s="372"/>
    </row>
    <row s="537" customFormat="1" customHeight="1" ht="17.25">
      <c s="90" t="s">
        <v>2456</v>
      </c>
      <c s="372"/>
      <c s="372"/>
      <c s="372"/>
      <c s="207" t="s">
        <v>2457</v>
      </c>
      <c s="372"/>
      <c s="372"/>
      <c s="372"/>
    </row>
    <row customHeight="1" ht="17.25">
      <c s="90" t="s">
        <v>2458</v>
      </c>
      <c s="372"/>
      <c s="372"/>
      <c s="372"/>
      <c s="207" t="s">
        <v>2428</v>
      </c>
      <c s="372"/>
      <c s="372"/>
      <c s="372"/>
    </row>
    <row customHeight="1" ht="17.25">
      <c s="89"/>
      <c s="120"/>
      <c s="120"/>
      <c s="120"/>
      <c s="207" t="s">
        <v>2460</v>
      </c>
      <c s="372"/>
      <c s="372"/>
      <c s="372"/>
    </row>
    <row customHeight="1" ht="17.25">
      <c s="89"/>
      <c s="120"/>
      <c s="120"/>
      <c s="120"/>
      <c s="207" t="s">
        <v>2461</v>
      </c>
      <c s="372"/>
      <c s="372"/>
      <c s="372"/>
    </row>
    <row customHeight="1" ht="17.25">
      <c s="241"/>
      <c s="242"/>
      <c s="242"/>
      <c s="242"/>
      <c s="207" t="s">
        <v>2462</v>
      </c>
      <c s="372"/>
      <c s="372"/>
      <c s="372"/>
    </row>
    <row customHeight="1" ht="17.25">
      <c s="241"/>
      <c s="242"/>
      <c s="242"/>
      <c s="242"/>
      <c s="207" t="s">
        <v>2433</v>
      </c>
      <c s="372"/>
      <c s="372"/>
      <c s="372"/>
    </row>
    <row customHeight="1" ht="17.25">
      <c s="241"/>
      <c s="242"/>
      <c s="242"/>
      <c s="242"/>
      <c s="207" t="s">
        <v>2463</v>
      </c>
      <c s="372"/>
      <c s="372"/>
      <c s="372"/>
    </row>
    <row customHeight="1" ht="17.25">
      <c s="241"/>
      <c s="242"/>
      <c s="242"/>
      <c s="242"/>
      <c s="207" t="s">
        <v>2464</v>
      </c>
      <c s="372"/>
      <c s="372"/>
      <c s="372"/>
    </row>
    <row customHeight="1" ht="17.25">
      <c s="88" t="s">
        <v>2465</v>
      </c>
      <c s="372"/>
      <c s="372"/>
      <c s="372"/>
      <c s="205" t="s">
        <v>2466</v>
      </c>
      <c s="368">
        <f>SUM(F79:F83)</f>
        <v>0</v>
      </c>
      <c s="368">
        <f>SUM(G79:G83)</f>
        <v>0</v>
      </c>
      <c s="368">
        <f>SUM(H79:H83)</f>
        <v>0</v>
      </c>
    </row>
    <row customHeight="1" ht="17.25">
      <c s="89"/>
      <c s="120"/>
      <c s="120"/>
      <c s="120"/>
      <c s="207" t="s">
        <v>2468</v>
      </c>
      <c s="372"/>
      <c s="372"/>
      <c s="372"/>
    </row>
    <row customHeight="1" ht="17.25">
      <c s="89"/>
      <c s="120"/>
      <c s="120"/>
      <c s="120"/>
      <c s="207" t="s">
        <v>2469</v>
      </c>
      <c s="372"/>
      <c s="372"/>
      <c s="372"/>
    </row>
    <row customHeight="1" ht="17.25">
      <c s="89"/>
      <c s="120"/>
      <c s="120"/>
      <c s="120"/>
      <c s="207" t="s">
        <v>2470</v>
      </c>
      <c s="372"/>
      <c s="372"/>
      <c s="372"/>
    </row>
    <row customHeight="1" ht="17.25">
      <c s="89"/>
      <c s="120"/>
      <c s="120"/>
      <c s="120"/>
      <c s="207" t="s">
        <v>2471</v>
      </c>
      <c s="372"/>
      <c s="372"/>
      <c s="372"/>
    </row>
    <row customHeight="1" ht="17.25">
      <c s="89"/>
      <c s="120"/>
      <c s="120"/>
      <c s="120"/>
      <c s="207" t="s">
        <v>2472</v>
      </c>
      <c s="372"/>
      <c s="372"/>
      <c s="372"/>
    </row>
    <row customHeight="1" ht="17.25">
      <c s="88" t="s">
        <v>2473</v>
      </c>
      <c s="372"/>
      <c s="372"/>
      <c s="372"/>
      <c s="205" t="s">
        <v>2474</v>
      </c>
      <c s="368">
        <f>SUM(F85:F87)</f>
        <v>0</v>
      </c>
      <c s="368">
        <f>SUM(G85:G87)</f>
        <v>0</v>
      </c>
      <c s="368">
        <f>SUM(H85:H87)</f>
        <v>0</v>
      </c>
    </row>
    <row customHeight="1" ht="17.25">
      <c s="89"/>
      <c s="120"/>
      <c s="120"/>
      <c s="120"/>
      <c s="207" t="s">
        <v>2443</v>
      </c>
      <c s="372"/>
      <c s="372"/>
      <c s="372"/>
    </row>
    <row customHeight="1" ht="17.25">
      <c s="89"/>
      <c s="120"/>
      <c s="120"/>
      <c s="120"/>
      <c s="207" t="s">
        <v>2446</v>
      </c>
      <c s="372"/>
      <c s="372"/>
      <c s="372"/>
    </row>
    <row customHeight="1" ht="17.25">
      <c s="89"/>
      <c s="120"/>
      <c s="120"/>
      <c s="120"/>
      <c s="207" t="s">
        <v>2476</v>
      </c>
      <c s="372"/>
      <c s="372"/>
      <c s="372"/>
    </row>
    <row customHeight="1" ht="17.25">
      <c s="88" t="s">
        <v>2477</v>
      </c>
      <c s="372"/>
      <c s="372"/>
      <c s="372"/>
      <c s="205" t="s">
        <v>2478</v>
      </c>
      <c s="372"/>
      <c s="372"/>
      <c s="372"/>
    </row>
    <row customHeight="1" ht="17.25">
      <c s="88" t="s">
        <v>2480</v>
      </c>
      <c s="368">
        <f>SUM(B90:B91)</f>
        <v>0</v>
      </c>
      <c s="368">
        <f>SUM(C90:C91)</f>
        <v>0</v>
      </c>
      <c s="368">
        <f>SUM(D90:D91)</f>
        <v>0</v>
      </c>
      <c s="205" t="s">
        <v>2481</v>
      </c>
      <c s="368">
        <f>SUM(F90:F93)</f>
        <v>10</v>
      </c>
      <c s="368">
        <f>SUM(G90:G93)</f>
        <v>10</v>
      </c>
      <c s="368">
        <f>SUM(H90:H93)</f>
        <v>0</v>
      </c>
    </row>
    <row customHeight="1" ht="17.25">
      <c s="90" t="s">
        <v>2483</v>
      </c>
      <c s="372"/>
      <c s="372"/>
      <c s="372"/>
      <c s="207" t="s">
        <v>2484</v>
      </c>
      <c s="372">
        <v>10</v>
      </c>
      <c s="372">
        <v>10</v>
      </c>
      <c s="372"/>
    </row>
    <row customHeight="1" ht="17.25">
      <c s="90" t="s">
        <v>2486</v>
      </c>
      <c s="372"/>
      <c s="372"/>
      <c s="372"/>
      <c s="207" t="s">
        <v>2487</v>
      </c>
      <c s="372"/>
      <c s="372"/>
      <c s="372"/>
    </row>
    <row customHeight="1" ht="17.25">
      <c s="89"/>
      <c s="120"/>
      <c s="120"/>
      <c s="120"/>
      <c s="207" t="s">
        <v>2489</v>
      </c>
      <c s="372"/>
      <c s="372"/>
      <c s="372"/>
    </row>
    <row customHeight="1" ht="17.25">
      <c s="89"/>
      <c s="120"/>
      <c s="120"/>
      <c s="120"/>
      <c s="207" t="s">
        <v>2490</v>
      </c>
      <c s="372"/>
      <c s="372"/>
      <c s="372"/>
    </row>
    <row customHeight="1" ht="17.25">
      <c s="88" t="s">
        <v>2491</v>
      </c>
      <c s="372"/>
      <c s="372"/>
      <c s="372"/>
      <c s="205" t="s">
        <v>2492</v>
      </c>
      <c s="368">
        <f>SUM(F95:F99)</f>
        <v>0</v>
      </c>
      <c s="368">
        <f>SUM(G95:G99)</f>
        <v>0</v>
      </c>
      <c s="368">
        <f>SUM(H95:H99)</f>
        <v>0</v>
      </c>
    </row>
    <row customHeight="1" ht="17.25">
      <c s="89"/>
      <c s="120"/>
      <c s="120"/>
      <c s="120"/>
      <c s="207" t="s">
        <v>2468</v>
      </c>
      <c s="372"/>
      <c s="372"/>
      <c s="372"/>
    </row>
    <row customHeight="1" ht="17.25">
      <c s="89"/>
      <c s="120"/>
      <c s="120"/>
      <c s="120"/>
      <c s="207" t="s">
        <v>2469</v>
      </c>
      <c s="372"/>
      <c s="372"/>
      <c s="372"/>
    </row>
    <row customHeight="1" ht="17.25">
      <c s="89"/>
      <c s="120"/>
      <c s="120"/>
      <c s="120"/>
      <c s="207" t="s">
        <v>2470</v>
      </c>
      <c s="372"/>
      <c s="372"/>
      <c s="372"/>
    </row>
    <row customHeight="1" ht="17.25">
      <c s="89"/>
      <c s="120"/>
      <c s="120"/>
      <c s="120"/>
      <c s="207" t="s">
        <v>2471</v>
      </c>
      <c s="372"/>
      <c s="372"/>
      <c s="372"/>
    </row>
    <row customHeight="1" ht="17.25">
      <c s="89"/>
      <c s="120"/>
      <c s="120"/>
      <c s="120"/>
      <c s="207" t="s">
        <v>2494</v>
      </c>
      <c s="372"/>
      <c s="372"/>
      <c s="372"/>
    </row>
    <row customHeight="1" ht="17.25">
      <c s="89"/>
      <c s="120"/>
      <c s="120"/>
      <c s="120"/>
      <c s="205" t="s">
        <v>1678</v>
      </c>
      <c s="368">
        <f>F101+F107+F115+F123+F128+F134+F137+F142+F147+F150</f>
        <v>19</v>
      </c>
      <c s="368">
        <f>G101+G107+G115+G123+G128+G134+G137+G142+G147+G150</f>
        <v>19</v>
      </c>
      <c s="368">
        <f>H101+H107+H115+H123+H128+H134+H137+H142+H147+H150</f>
        <v>0</v>
      </c>
    </row>
    <row customHeight="1" ht="17.25">
      <c s="88" t="s">
        <v>2495</v>
      </c>
      <c s="372"/>
      <c s="372"/>
      <c s="372"/>
      <c s="205" t="s">
        <v>2496</v>
      </c>
      <c s="368">
        <f>SUM(F102:F106)</f>
        <v>0</v>
      </c>
      <c s="368">
        <f>SUM(G102:G106)</f>
        <v>0</v>
      </c>
      <c s="368">
        <f>SUM(H102:H106)</f>
        <v>0</v>
      </c>
    </row>
    <row customHeight="1" ht="17.25">
      <c s="89"/>
      <c s="120"/>
      <c s="120"/>
      <c s="120"/>
      <c s="207" t="s">
        <v>2498</v>
      </c>
      <c s="372"/>
      <c s="372"/>
      <c s="372"/>
    </row>
    <row customHeight="1" ht="17.25">
      <c s="89"/>
      <c s="120"/>
      <c s="120"/>
      <c s="120"/>
      <c s="207" t="s">
        <v>2499</v>
      </c>
      <c s="372"/>
      <c s="372"/>
      <c s="372"/>
    </row>
    <row customHeight="1" ht="17.25">
      <c s="89"/>
      <c s="120"/>
      <c s="120"/>
      <c s="120"/>
      <c s="207" t="s">
        <v>2500</v>
      </c>
      <c s="372"/>
      <c s="372"/>
      <c s="372"/>
    </row>
    <row customHeight="1" ht="17.25">
      <c s="89"/>
      <c s="120"/>
      <c s="120"/>
      <c s="120"/>
      <c s="207" t="s">
        <v>2501</v>
      </c>
      <c s="372"/>
      <c s="372"/>
      <c s="372"/>
    </row>
    <row customHeight="1" ht="17.25">
      <c s="89"/>
      <c s="120"/>
      <c s="120"/>
      <c s="120"/>
      <c s="207" t="s">
        <v>2502</v>
      </c>
      <c s="372"/>
      <c s="372"/>
      <c s="372"/>
    </row>
    <row customHeight="1" ht="17.25">
      <c s="88" t="s">
        <v>2503</v>
      </c>
      <c s="368">
        <f>B108</f>
        <v>0</v>
      </c>
      <c s="368">
        <f>C108</f>
        <v>0</v>
      </c>
      <c s="368">
        <f>D108</f>
        <v>0</v>
      </c>
      <c s="205" t="s">
        <v>2504</v>
      </c>
      <c s="368">
        <f>SUM(F108:F114)</f>
        <v>0</v>
      </c>
      <c s="368">
        <f>SUM(G108:G114)</f>
        <v>0</v>
      </c>
      <c s="368">
        <f>SUM(H108:H114)</f>
        <v>0</v>
      </c>
    </row>
    <row customHeight="1" ht="17.25">
      <c s="90" t="s">
        <v>2508</v>
      </c>
      <c s="372"/>
      <c s="372"/>
      <c s="372"/>
      <c s="207" t="s">
        <v>1706</v>
      </c>
      <c s="372"/>
      <c s="372"/>
      <c s="372"/>
    </row>
    <row customHeight="1" ht="17.25">
      <c s="251"/>
      <c s="252"/>
      <c s="252"/>
      <c s="252"/>
      <c s="207" t="s">
        <v>1716</v>
      </c>
      <c s="372"/>
      <c s="372"/>
      <c s="372"/>
    </row>
    <row customHeight="1" ht="17.25">
      <c s="89"/>
      <c s="120"/>
      <c s="120"/>
      <c s="120"/>
      <c s="207" t="s">
        <v>1715</v>
      </c>
      <c s="372"/>
      <c s="372"/>
      <c s="372"/>
    </row>
    <row customHeight="1" ht="17.25">
      <c s="89"/>
      <c s="120"/>
      <c s="120"/>
      <c s="120"/>
      <c s="207" t="s">
        <v>1709</v>
      </c>
      <c s="372"/>
      <c s="372"/>
      <c s="372"/>
    </row>
    <row customHeight="1" ht="17.25">
      <c s="89"/>
      <c s="120"/>
      <c s="120"/>
      <c s="120"/>
      <c s="207" t="s">
        <v>1707</v>
      </c>
      <c s="372"/>
      <c s="372"/>
      <c s="372"/>
    </row>
    <row customHeight="1" ht="17.25">
      <c s="89"/>
      <c s="120"/>
      <c s="120"/>
      <c s="120"/>
      <c s="207" t="s">
        <v>1727</v>
      </c>
      <c s="372"/>
      <c s="372"/>
      <c s="372"/>
    </row>
    <row customHeight="1" ht="17.25">
      <c s="89"/>
      <c s="120"/>
      <c s="120"/>
      <c s="120"/>
      <c s="207" t="s">
        <v>2510</v>
      </c>
      <c s="372"/>
      <c s="372"/>
      <c s="372"/>
    </row>
    <row customHeight="1" ht="17.25">
      <c s="88" t="s">
        <v>2511</v>
      </c>
      <c s="368">
        <f>SUM(B116:B117)</f>
        <v>0</v>
      </c>
      <c s="368">
        <f>SUM(C116:C117)</f>
        <v>0</v>
      </c>
      <c s="368">
        <f>SUM(D116:D117)</f>
        <v>0</v>
      </c>
      <c s="205" t="s">
        <v>2512</v>
      </c>
      <c s="368">
        <f>SUM(F116:F122)</f>
        <v>0</v>
      </c>
      <c s="368">
        <f>SUM(G116:G122)</f>
        <v>0</v>
      </c>
      <c s="368">
        <f>SUM(H116:H122)</f>
        <v>0</v>
      </c>
    </row>
    <row customHeight="1" ht="17.25">
      <c s="90" t="s">
        <v>2513</v>
      </c>
      <c s="372"/>
      <c s="372"/>
      <c s="372"/>
      <c s="207" t="s">
        <v>2514</v>
      </c>
      <c s="372"/>
      <c s="372"/>
      <c s="372"/>
    </row>
    <row customHeight="1" ht="17.25">
      <c s="90" t="s">
        <v>2515</v>
      </c>
      <c s="372"/>
      <c s="372"/>
      <c s="372"/>
      <c s="207" t="s">
        <v>2516</v>
      </c>
      <c s="372"/>
      <c s="372"/>
      <c s="372"/>
    </row>
    <row customHeight="1" ht="17.25">
      <c s="89"/>
      <c s="120"/>
      <c s="120"/>
      <c s="120"/>
      <c s="207" t="s">
        <v>2517</v>
      </c>
      <c s="372"/>
      <c s="372"/>
      <c s="372"/>
    </row>
    <row customHeight="1" ht="17.25">
      <c s="89"/>
      <c s="120"/>
      <c s="120"/>
      <c s="120"/>
      <c s="207" t="s">
        <v>2518</v>
      </c>
      <c s="372"/>
      <c s="372"/>
      <c s="372"/>
    </row>
    <row customHeight="1" ht="17.25">
      <c s="89"/>
      <c s="120"/>
      <c s="120"/>
      <c s="120"/>
      <c s="207" t="s">
        <v>2519</v>
      </c>
      <c s="372"/>
      <c s="372"/>
      <c s="372"/>
    </row>
    <row customHeight="1" ht="17.25">
      <c s="89"/>
      <c s="120"/>
      <c s="120"/>
      <c s="120"/>
      <c s="207" t="s">
        <v>2520</v>
      </c>
      <c s="372"/>
      <c s="372"/>
      <c s="372"/>
    </row>
    <row customHeight="1" ht="17.25">
      <c s="89"/>
      <c s="120"/>
      <c s="120"/>
      <c s="120"/>
      <c s="207" t="s">
        <v>2521</v>
      </c>
      <c s="372"/>
      <c s="372"/>
      <c s="372"/>
    </row>
    <row customHeight="1" ht="17.25">
      <c s="88" t="s">
        <v>2522</v>
      </c>
      <c s="368">
        <f>SUM(B124:B125)</f>
        <v>0</v>
      </c>
      <c s="368">
        <f>SUM(C124:C125)</f>
        <v>0</v>
      </c>
      <c s="368">
        <f>SUM(D124:D125)</f>
        <v>0</v>
      </c>
      <c s="205" t="s">
        <v>2523</v>
      </c>
      <c s="368">
        <f>SUM(F124:F127)</f>
        <v>19</v>
      </c>
      <c s="368">
        <f>SUM(G124:G127)</f>
        <v>19</v>
      </c>
      <c s="368">
        <f>SUM(H124:H127)</f>
        <v>0</v>
      </c>
    </row>
    <row customHeight="1" ht="17.25">
      <c s="90" t="s">
        <v>2525</v>
      </c>
      <c s="372"/>
      <c s="372"/>
      <c s="372"/>
      <c s="207" t="s">
        <v>1734</v>
      </c>
      <c s="372"/>
      <c s="372"/>
      <c s="372"/>
    </row>
    <row customHeight="1" ht="17.25">
      <c s="90" t="s">
        <v>2527</v>
      </c>
      <c s="372"/>
      <c s="372"/>
      <c s="372"/>
      <c s="207" t="s">
        <v>2528</v>
      </c>
      <c s="372"/>
      <c s="372"/>
      <c s="372"/>
    </row>
    <row customHeight="1" ht="17.25">
      <c s="90"/>
      <c s="120"/>
      <c s="120"/>
      <c s="120"/>
      <c s="207" t="s">
        <v>2530</v>
      </c>
      <c s="372"/>
      <c s="372"/>
      <c s="372"/>
    </row>
    <row customHeight="1" ht="17.25">
      <c s="90"/>
      <c s="120"/>
      <c s="120"/>
      <c s="120"/>
      <c s="207" t="s">
        <v>2531</v>
      </c>
      <c s="372">
        <v>19</v>
      </c>
      <c s="372">
        <v>19</v>
      </c>
      <c s="372"/>
    </row>
    <row customHeight="1" ht="17.25">
      <c s="88" t="s">
        <v>2532</v>
      </c>
      <c s="368">
        <f>SUM(B129:B130)</f>
        <v>0</v>
      </c>
      <c s="368">
        <f>SUM(C129:C130)</f>
        <v>0</v>
      </c>
      <c s="368">
        <f>SUM(D129:D130)</f>
        <v>0</v>
      </c>
      <c s="205" t="s">
        <v>2533</v>
      </c>
      <c s="368">
        <f>SUM(F129:F133)</f>
        <v>0</v>
      </c>
      <c s="368">
        <f>SUM(G129:G133)</f>
        <v>0</v>
      </c>
      <c s="368">
        <f>SUM(H129:H133)</f>
        <v>0</v>
      </c>
    </row>
    <row customHeight="1" ht="17.25">
      <c s="90" t="s">
        <v>2535</v>
      </c>
      <c s="372"/>
      <c s="372"/>
      <c s="372"/>
      <c s="207" t="s">
        <v>1734</v>
      </c>
      <c s="372"/>
      <c s="372"/>
      <c s="372"/>
    </row>
    <row customHeight="1" ht="17.25">
      <c s="90" t="s">
        <v>2537</v>
      </c>
      <c s="372"/>
      <c s="372"/>
      <c s="372"/>
      <c s="207" t="s">
        <v>2528</v>
      </c>
      <c s="372"/>
      <c s="372"/>
      <c s="372"/>
    </row>
    <row customHeight="1" ht="17.25">
      <c s="89"/>
      <c s="120"/>
      <c s="120"/>
      <c s="120"/>
      <c s="207" t="s">
        <v>1739</v>
      </c>
      <c s="372"/>
      <c s="372"/>
      <c s="372"/>
    </row>
    <row customHeight="1" ht="17.25">
      <c s="89"/>
      <c s="120"/>
      <c s="120"/>
      <c s="120"/>
      <c s="207" t="s">
        <v>2471</v>
      </c>
      <c s="372"/>
      <c s="372"/>
      <c s="372"/>
    </row>
    <row customHeight="1" ht="17.25">
      <c s="89"/>
      <c s="120"/>
      <c s="120"/>
      <c s="120"/>
      <c s="207" t="s">
        <v>2539</v>
      </c>
      <c s="372"/>
      <c s="372"/>
      <c s="372"/>
    </row>
    <row customHeight="1" ht="17.25">
      <c s="88" t="s">
        <v>2540</v>
      </c>
      <c s="372"/>
      <c s="372"/>
      <c s="372"/>
      <c s="205" t="s">
        <v>2541</v>
      </c>
      <c s="368">
        <f>SUM(F135:F136)</f>
        <v>0</v>
      </c>
      <c s="368">
        <f>SUM(G135:G136)</f>
        <v>0</v>
      </c>
      <c s="368">
        <f>SUM(H135:H136)</f>
        <v>0</v>
      </c>
    </row>
    <row customHeight="1" ht="17.25">
      <c s="89"/>
      <c s="120"/>
      <c s="120"/>
      <c s="120"/>
      <c s="207" t="s">
        <v>2543</v>
      </c>
      <c s="372"/>
      <c s="372"/>
      <c s="372"/>
    </row>
    <row customHeight="1" ht="17.25">
      <c s="89"/>
      <c s="120"/>
      <c s="120"/>
      <c s="120"/>
      <c s="207" t="s">
        <v>2544</v>
      </c>
      <c s="372"/>
      <c s="372"/>
      <c s="372"/>
    </row>
    <row customHeight="1" ht="17.25">
      <c s="88" t="s">
        <v>2545</v>
      </c>
      <c s="368">
        <f>SUM(B138:B139)</f>
        <v>0</v>
      </c>
      <c s="368">
        <f>SUM(C138:C139)</f>
        <v>0</v>
      </c>
      <c s="368">
        <f>SUM(D138:D139)</f>
        <v>0</v>
      </c>
      <c s="205" t="s">
        <v>2546</v>
      </c>
      <c s="368">
        <f>SUM(F138:F141)</f>
        <v>0</v>
      </c>
      <c s="368">
        <f>SUM(G138:G141)</f>
        <v>0</v>
      </c>
      <c s="368">
        <f>SUM(H138:H141)</f>
        <v>0</v>
      </c>
    </row>
    <row customHeight="1" ht="17.25">
      <c s="90" t="s">
        <v>2548</v>
      </c>
      <c s="372"/>
      <c s="372"/>
      <c s="372"/>
      <c s="207" t="s">
        <v>2408</v>
      </c>
      <c s="372"/>
      <c s="372"/>
      <c s="372"/>
    </row>
    <row customHeight="1" ht="17.25">
      <c s="90" t="s">
        <v>2550</v>
      </c>
      <c s="372"/>
      <c s="372"/>
      <c s="372"/>
      <c s="207" t="s">
        <v>2551</v>
      </c>
      <c s="372"/>
      <c s="372"/>
      <c s="372"/>
    </row>
    <row customHeight="1" ht="17.25">
      <c s="89"/>
      <c s="120"/>
      <c s="120"/>
      <c s="120"/>
      <c s="207" t="s">
        <v>2553</v>
      </c>
      <c s="372"/>
      <c s="372"/>
      <c s="372"/>
    </row>
    <row customHeight="1" ht="17.25">
      <c s="89"/>
      <c s="120"/>
      <c s="120"/>
      <c s="120"/>
      <c s="207" t="s">
        <v>2554</v>
      </c>
      <c s="372"/>
      <c s="372"/>
      <c s="372"/>
    </row>
    <row customHeight="1" ht="17.25">
      <c s="88" t="s">
        <v>2555</v>
      </c>
      <c s="372"/>
      <c s="372"/>
      <c s="372"/>
      <c s="205" t="s">
        <v>2556</v>
      </c>
      <c s="368">
        <f>SUM(F143:F146)</f>
        <v>0</v>
      </c>
      <c s="368">
        <f>SUM(G143:G146)</f>
        <v>0</v>
      </c>
      <c s="368">
        <f>SUM(H143:H146)</f>
        <v>0</v>
      </c>
    </row>
    <row customHeight="1" ht="17.25">
      <c s="89"/>
      <c s="120"/>
      <c s="120"/>
      <c s="120"/>
      <c s="207" t="s">
        <v>2408</v>
      </c>
      <c s="372"/>
      <c s="372"/>
      <c s="372"/>
    </row>
    <row customHeight="1" ht="17.25">
      <c s="89"/>
      <c s="120"/>
      <c s="120"/>
      <c s="120"/>
      <c s="207" t="s">
        <v>2551</v>
      </c>
      <c s="372"/>
      <c s="372"/>
      <c s="372"/>
    </row>
    <row customHeight="1" ht="17.25">
      <c s="89"/>
      <c s="120"/>
      <c s="120"/>
      <c s="120"/>
      <c s="207" t="s">
        <v>2558</v>
      </c>
      <c s="372"/>
      <c s="372"/>
      <c s="372"/>
    </row>
    <row customHeight="1" ht="17.25">
      <c s="89"/>
      <c s="120"/>
      <c s="120"/>
      <c s="120"/>
      <c s="207" t="s">
        <v>2559</v>
      </c>
      <c s="372"/>
      <c s="372"/>
      <c s="372"/>
    </row>
    <row customHeight="1" ht="17.25">
      <c s="88" t="s">
        <v>2560</v>
      </c>
      <c s="372"/>
      <c s="372"/>
      <c s="372"/>
      <c s="205" t="s">
        <v>2561</v>
      </c>
      <c s="368">
        <f>SUM(F148:F149)</f>
        <v>0</v>
      </c>
      <c s="368">
        <f>SUM(G148:G149)</f>
        <v>0</v>
      </c>
      <c s="368">
        <f>SUM(H148:H149)</f>
        <v>0</v>
      </c>
    </row>
    <row customHeight="1" ht="17.25">
      <c s="89"/>
      <c s="120"/>
      <c s="120"/>
      <c s="120"/>
      <c s="207" t="s">
        <v>1756</v>
      </c>
      <c s="372"/>
      <c s="372"/>
      <c s="372"/>
    </row>
    <row customHeight="1" ht="17.25">
      <c s="89"/>
      <c s="120"/>
      <c s="120"/>
      <c s="120"/>
      <c s="207" t="s">
        <v>2563</v>
      </c>
      <c s="372"/>
      <c s="372"/>
      <c s="372"/>
    </row>
    <row customHeight="1" ht="17.25">
      <c s="88" t="s">
        <v>2564</v>
      </c>
      <c s="368">
        <f>SUM(B151:B153)</f>
        <v>0</v>
      </c>
      <c s="368">
        <f>SUM(C151:C153)</f>
        <v>0</v>
      </c>
      <c s="368">
        <f>SUM(D151:D153)</f>
        <v>0</v>
      </c>
      <c s="205" t="s">
        <v>2565</v>
      </c>
      <c s="368">
        <f>SUM(F151:F154)</f>
        <v>0</v>
      </c>
      <c s="368">
        <f>SUM(G151:G154)</f>
        <v>0</v>
      </c>
      <c s="368">
        <f>SUM(H151:H154)</f>
        <v>0</v>
      </c>
    </row>
    <row customHeight="1" ht="17.25">
      <c s="90" t="s">
        <v>2567</v>
      </c>
      <c s="372"/>
      <c s="372"/>
      <c s="372"/>
      <c s="207" t="s">
        <v>1756</v>
      </c>
      <c s="372"/>
      <c s="372"/>
      <c s="372"/>
    </row>
    <row customHeight="1" ht="17.25">
      <c s="90" t="s">
        <v>2568</v>
      </c>
      <c s="372"/>
      <c s="372"/>
      <c s="372"/>
      <c s="207" t="s">
        <v>2569</v>
      </c>
      <c s="372"/>
      <c s="372"/>
      <c s="372"/>
    </row>
    <row customHeight="1" ht="17.25">
      <c s="90" t="s">
        <v>2570</v>
      </c>
      <c s="372"/>
      <c s="372"/>
      <c s="372"/>
      <c s="207" t="s">
        <v>2571</v>
      </c>
      <c s="372"/>
      <c s="372"/>
      <c s="372"/>
    </row>
    <row customHeight="1" ht="17.25">
      <c s="89"/>
      <c s="120"/>
      <c s="120"/>
      <c s="120"/>
      <c s="207" t="s">
        <v>2572</v>
      </c>
      <c s="372"/>
      <c s="372"/>
      <c s="372"/>
    </row>
    <row customHeight="1" ht="17.25">
      <c s="89"/>
      <c s="120"/>
      <c s="120"/>
      <c s="120"/>
      <c s="205" t="s">
        <v>1786</v>
      </c>
      <c s="368">
        <f>F156+F158+F163+F167+F172+F177+F180</f>
        <v>0</v>
      </c>
      <c s="368">
        <f>G156+G158+G163+G167+G172+G177+G180</f>
        <v>0</v>
      </c>
      <c s="368">
        <f>H156+H158+H163+H167+H172+H177+H180</f>
        <v>0</v>
      </c>
    </row>
    <row customHeight="1" ht="17.25">
      <c s="89"/>
      <c s="120"/>
      <c s="120"/>
      <c s="120"/>
      <c s="205" t="s">
        <v>1787</v>
      </c>
      <c s="368">
        <f>F157</f>
        <v>0</v>
      </c>
      <c s="368">
        <f>G157</f>
        <v>0</v>
      </c>
      <c s="368">
        <f>H157</f>
        <v>0</v>
      </c>
    </row>
    <row customHeight="1" ht="17.25">
      <c s="206" t="s">
        <v>2573</v>
      </c>
      <c s="372"/>
      <c s="372"/>
      <c s="372"/>
      <c s="207" t="s">
        <v>2574</v>
      </c>
      <c s="372"/>
      <c s="372"/>
      <c s="372"/>
    </row>
    <row customHeight="1" ht="17.25">
      <c s="206" t="s">
        <v>2581</v>
      </c>
      <c s="372"/>
      <c s="372"/>
      <c s="372"/>
      <c s="205" t="s">
        <v>2582</v>
      </c>
      <c s="368">
        <f>SUM(F159:F162)</f>
        <v>0</v>
      </c>
      <c s="368">
        <f>SUM(G159:G162)</f>
        <v>0</v>
      </c>
      <c s="368">
        <f>SUM(H159:H162)</f>
        <v>0</v>
      </c>
    </row>
    <row customHeight="1" ht="17.25">
      <c s="206"/>
      <c s="120"/>
      <c s="120"/>
      <c s="120"/>
      <c s="207" t="s">
        <v>2584</v>
      </c>
      <c s="372"/>
      <c s="372"/>
      <c s="372"/>
    </row>
    <row customHeight="1" ht="17.25">
      <c s="206"/>
      <c s="120"/>
      <c s="120"/>
      <c s="120"/>
      <c s="207" t="s">
        <v>1790</v>
      </c>
      <c s="372"/>
      <c s="372"/>
      <c s="372"/>
    </row>
    <row customHeight="1" ht="17.25">
      <c s="206"/>
      <c s="120"/>
      <c s="120"/>
      <c s="120"/>
      <c s="207" t="s">
        <v>2585</v>
      </c>
      <c s="372"/>
      <c s="372"/>
      <c s="372"/>
    </row>
    <row customHeight="1" ht="17.25">
      <c s="206"/>
      <c s="120"/>
      <c s="120"/>
      <c s="120"/>
      <c s="207" t="s">
        <v>2586</v>
      </c>
      <c s="372"/>
      <c s="372"/>
      <c s="372"/>
    </row>
    <row customHeight="1" ht="17.25">
      <c s="206" t="s">
        <v>2587</v>
      </c>
      <c s="368">
        <f>SUM(B164:B165)</f>
        <v>0</v>
      </c>
      <c s="368">
        <f>SUM(C164:C165)</f>
        <v>0</v>
      </c>
      <c s="368">
        <f>SUM(D164:D165)</f>
        <v>0</v>
      </c>
      <c s="205" t="s">
        <v>2588</v>
      </c>
      <c s="368">
        <f>SUM(F164:F166)</f>
        <v>0</v>
      </c>
      <c s="368">
        <f>SUM(G164:G166)</f>
        <v>0</v>
      </c>
      <c s="368">
        <f>SUM(H164:H166)</f>
        <v>0</v>
      </c>
    </row>
    <row customHeight="1" ht="17.25">
      <c s="208" t="s">
        <v>2590</v>
      </c>
      <c s="372"/>
      <c s="372"/>
      <c s="372"/>
      <c s="207" t="s">
        <v>2585</v>
      </c>
      <c s="372"/>
      <c s="372"/>
      <c s="372"/>
    </row>
    <row customHeight="1" ht="17.25">
      <c s="208" t="s">
        <v>2592</v>
      </c>
      <c s="372"/>
      <c s="372"/>
      <c s="372"/>
      <c s="207" t="s">
        <v>2584</v>
      </c>
      <c s="372"/>
      <c s="372"/>
      <c s="372"/>
    </row>
    <row customHeight="1" ht="17.25">
      <c s="206"/>
      <c s="120"/>
      <c s="120"/>
      <c s="120"/>
      <c s="207" t="s">
        <v>2594</v>
      </c>
      <c s="372"/>
      <c s="372"/>
      <c s="372"/>
    </row>
    <row customHeight="1" ht="17.25">
      <c s="206" t="s">
        <v>2595</v>
      </c>
      <c s="372"/>
      <c s="372"/>
      <c s="372"/>
      <c s="205" t="s">
        <v>2596</v>
      </c>
      <c s="368">
        <f>SUM(F168:F171)</f>
        <v>0</v>
      </c>
      <c s="368">
        <f>SUM(G168:G171)</f>
        <v>0</v>
      </c>
      <c s="368">
        <f>SUM(H168:H171)</f>
        <v>0</v>
      </c>
    </row>
    <row customHeight="1" ht="17.25">
      <c s="206"/>
      <c s="120"/>
      <c s="120"/>
      <c s="120"/>
      <c s="207" t="s">
        <v>2585</v>
      </c>
      <c s="372"/>
      <c s="372"/>
      <c s="372"/>
    </row>
    <row customHeight="1" ht="17.25">
      <c s="206"/>
      <c s="120"/>
      <c s="120"/>
      <c s="120"/>
      <c s="207" t="s">
        <v>2597</v>
      </c>
      <c s="372"/>
      <c s="372"/>
      <c s="372"/>
    </row>
    <row customHeight="1" ht="17.25">
      <c s="206"/>
      <c s="120"/>
      <c s="120"/>
      <c s="120"/>
      <c s="207" t="s">
        <v>2598</v>
      </c>
      <c s="372"/>
      <c s="372"/>
      <c s="372"/>
    </row>
    <row customHeight="1" ht="17.25">
      <c s="206"/>
      <c s="120"/>
      <c s="120"/>
      <c s="120"/>
      <c s="207" t="s">
        <v>2599</v>
      </c>
      <c s="372"/>
      <c s="372"/>
      <c s="372"/>
    </row>
    <row customHeight="1" ht="17.25">
      <c s="206" t="s">
        <v>2600</v>
      </c>
      <c s="372"/>
      <c s="372"/>
      <c s="372"/>
      <c s="205" t="s">
        <v>2601</v>
      </c>
      <c s="368">
        <f>SUM(F173:F176)</f>
        <v>0</v>
      </c>
      <c s="368">
        <f>SUM(G173:G176)</f>
        <v>0</v>
      </c>
      <c s="368">
        <f>SUM(H173:H176)</f>
        <v>0</v>
      </c>
    </row>
    <row customHeight="1" ht="17.25">
      <c s="206"/>
      <c s="120"/>
      <c s="120"/>
      <c s="120"/>
      <c s="207" t="s">
        <v>1799</v>
      </c>
      <c s="372"/>
      <c s="372"/>
      <c s="372"/>
    </row>
    <row customHeight="1" ht="17.25">
      <c s="206"/>
      <c s="120"/>
      <c s="120"/>
      <c s="120"/>
      <c s="207" t="s">
        <v>2603</v>
      </c>
      <c s="372"/>
      <c s="372"/>
      <c s="372"/>
    </row>
    <row customHeight="1" ht="17.25">
      <c s="206"/>
      <c s="120"/>
      <c s="120"/>
      <c s="120"/>
      <c s="207" t="s">
        <v>2604</v>
      </c>
      <c s="372"/>
      <c s="372"/>
      <c s="372"/>
    </row>
    <row customHeight="1" ht="17.25">
      <c s="206"/>
      <c s="120"/>
      <c s="120"/>
      <c s="120"/>
      <c s="207" t="s">
        <v>2605</v>
      </c>
      <c s="372"/>
      <c s="372"/>
      <c s="372"/>
    </row>
    <row customHeight="1" ht="17.25">
      <c s="206" t="s">
        <v>2617</v>
      </c>
      <c s="372"/>
      <c s="372"/>
      <c s="372"/>
      <c s="205" t="s">
        <v>2618</v>
      </c>
      <c s="368">
        <f>SUM(F178:F179)</f>
        <v>0</v>
      </c>
      <c s="368">
        <f>SUM(G178:G179)</f>
        <v>0</v>
      </c>
      <c s="368">
        <f>SUM(H178:H179)</f>
        <v>0</v>
      </c>
    </row>
    <row customHeight="1" ht="17.25">
      <c s="89"/>
      <c s="120"/>
      <c s="120"/>
      <c s="120"/>
      <c s="207" t="s">
        <v>2620</v>
      </c>
      <c s="372"/>
      <c s="372"/>
      <c s="372"/>
    </row>
    <row customHeight="1" ht="17.25">
      <c s="241"/>
      <c s="242"/>
      <c s="242"/>
      <c s="242"/>
      <c s="207" t="s">
        <v>2621</v>
      </c>
      <c s="372"/>
      <c s="372"/>
      <c s="372"/>
    </row>
    <row customHeight="1" ht="17.25">
      <c s="88" t="s">
        <v>2629</v>
      </c>
      <c s="372"/>
      <c s="372"/>
      <c s="372"/>
      <c s="205" t="s">
        <v>2630</v>
      </c>
      <c s="368">
        <f>SUM(F181:F186)</f>
        <v>0</v>
      </c>
      <c s="368">
        <f>SUM(G181:G186)</f>
        <v>0</v>
      </c>
      <c s="368">
        <f>SUM(H181:H186)</f>
        <v>0</v>
      </c>
    </row>
    <row customHeight="1" ht="17.25">
      <c s="89"/>
      <c s="120"/>
      <c s="120"/>
      <c s="120"/>
      <c s="207" t="s">
        <v>2625</v>
      </c>
      <c s="372"/>
      <c s="372"/>
      <c s="372"/>
    </row>
    <row customHeight="1" ht="17.25">
      <c s="89"/>
      <c s="120"/>
      <c s="120"/>
      <c s="120"/>
      <c s="207" t="s">
        <v>1822</v>
      </c>
      <c s="372"/>
      <c s="372"/>
      <c s="372"/>
    </row>
    <row customHeight="1" ht="17.25">
      <c s="89"/>
      <c s="120"/>
      <c s="120"/>
      <c s="120"/>
      <c s="207" t="s">
        <v>2626</v>
      </c>
      <c s="372"/>
      <c s="372"/>
      <c s="372"/>
    </row>
    <row customHeight="1" ht="17.25">
      <c s="89"/>
      <c s="120"/>
      <c s="120"/>
      <c s="120"/>
      <c s="207" t="s">
        <v>2627</v>
      </c>
      <c s="372"/>
      <c s="372"/>
      <c s="372"/>
    </row>
    <row customHeight="1" ht="17.25">
      <c s="89"/>
      <c s="120"/>
      <c s="120"/>
      <c s="120"/>
      <c s="207" t="s">
        <v>2632</v>
      </c>
      <c s="372"/>
      <c s="372"/>
      <c s="372"/>
    </row>
    <row customHeight="1" ht="17.25">
      <c s="241"/>
      <c s="242"/>
      <c s="242"/>
      <c s="242"/>
      <c s="207" t="s">
        <v>2633</v>
      </c>
      <c s="372"/>
      <c s="372"/>
      <c s="372"/>
    </row>
    <row customHeight="1" ht="17.25">
      <c s="241"/>
      <c s="242"/>
      <c s="242"/>
      <c s="242"/>
      <c s="205" t="s">
        <v>1846</v>
      </c>
      <c s="368">
        <f>F188+F190+F192+F199+F205+F208</f>
        <v>0</v>
      </c>
      <c s="368">
        <f>G188+G190+G192+G199+G205+G208</f>
        <v>0</v>
      </c>
      <c s="368">
        <f>H188+H190+H192+H199+H205+H208</f>
        <v>0</v>
      </c>
    </row>
    <row customHeight="1" ht="17.25">
      <c s="241"/>
      <c s="242"/>
      <c s="242"/>
      <c s="242"/>
      <c s="205" t="s">
        <v>1869</v>
      </c>
      <c s="368">
        <f>F189</f>
        <v>0</v>
      </c>
      <c s="368">
        <f>G189</f>
        <v>0</v>
      </c>
      <c s="368">
        <f>H189</f>
        <v>0</v>
      </c>
    </row>
    <row customHeight="1" ht="17.25">
      <c s="92" t="s">
        <v>2634</v>
      </c>
      <c s="372"/>
      <c s="372"/>
      <c s="372"/>
      <c s="207" t="s">
        <v>2635</v>
      </c>
      <c s="372"/>
      <c s="372"/>
      <c s="372"/>
    </row>
    <row customHeight="1" ht="17.25">
      <c s="89"/>
      <c s="166"/>
      <c s="120"/>
      <c s="120"/>
      <c s="205" t="s">
        <v>1880</v>
      </c>
      <c s="368">
        <f>SUM(F191)</f>
        <v>0</v>
      </c>
      <c s="368">
        <f>SUM(G191)</f>
        <v>0</v>
      </c>
      <c s="368">
        <f>SUM(H191)</f>
        <v>0</v>
      </c>
    </row>
    <row customHeight="1" ht="17.25">
      <c s="92" t="s">
        <v>2637</v>
      </c>
      <c s="372"/>
      <c s="403"/>
      <c s="372"/>
      <c s="207" t="s">
        <v>2638</v>
      </c>
      <c s="372"/>
      <c s="372"/>
      <c s="372"/>
    </row>
    <row customHeight="1" ht="17.25">
      <c s="88" t="s">
        <v>2639</v>
      </c>
      <c s="375"/>
      <c s="372"/>
      <c s="372"/>
      <c s="205" t="s">
        <v>2640</v>
      </c>
      <c s="368">
        <f>SUM(F193:F198)</f>
        <v>0</v>
      </c>
      <c s="368">
        <f>SUM(G193:G198)</f>
        <v>0</v>
      </c>
      <c s="368">
        <f>SUM(H193:H198)</f>
        <v>0</v>
      </c>
    </row>
    <row customHeight="1" ht="17.25">
      <c s="89"/>
      <c s="120"/>
      <c s="120"/>
      <c s="120"/>
      <c s="207" t="s">
        <v>2642</v>
      </c>
      <c s="372"/>
      <c s="372"/>
      <c s="372"/>
    </row>
    <row customHeight="1" ht="17.25">
      <c s="89"/>
      <c s="120"/>
      <c s="120"/>
      <c s="120"/>
      <c s="207" t="s">
        <v>2643</v>
      </c>
      <c s="372"/>
      <c s="372"/>
      <c s="372"/>
    </row>
    <row customHeight="1" ht="17.25">
      <c s="89"/>
      <c s="120"/>
      <c s="120"/>
      <c s="120"/>
      <c s="207" t="s">
        <v>2003</v>
      </c>
      <c s="372"/>
      <c s="372"/>
      <c s="372"/>
    </row>
    <row customHeight="1" ht="17.25">
      <c s="89"/>
      <c s="120"/>
      <c s="120"/>
      <c s="120"/>
      <c s="207" t="s">
        <v>2644</v>
      </c>
      <c s="372"/>
      <c s="372"/>
      <c s="372"/>
    </row>
    <row customHeight="1" ht="17.25">
      <c s="89"/>
      <c s="120"/>
      <c s="120"/>
      <c s="120"/>
      <c s="207" t="s">
        <v>2645</v>
      </c>
      <c s="372"/>
      <c s="372"/>
      <c s="372"/>
    </row>
    <row customHeight="1" ht="17.25">
      <c s="89"/>
      <c s="120"/>
      <c s="120"/>
      <c s="120"/>
      <c s="207" t="s">
        <v>2646</v>
      </c>
      <c s="372"/>
      <c s="372"/>
      <c s="372"/>
    </row>
    <row customHeight="1" ht="17.25">
      <c s="88" t="s">
        <v>2647</v>
      </c>
      <c s="372"/>
      <c s="372"/>
      <c s="372"/>
      <c s="205" t="s">
        <v>2648</v>
      </c>
      <c s="368">
        <f>SUM(F200:F204)</f>
        <v>0</v>
      </c>
      <c s="368">
        <f>SUM(G200:G204)</f>
        <v>0</v>
      </c>
      <c s="368">
        <f>SUM(H200:H204)</f>
        <v>0</v>
      </c>
    </row>
    <row customHeight="1" ht="17.25">
      <c s="89"/>
      <c s="120"/>
      <c s="120"/>
      <c s="120"/>
      <c s="207" t="s">
        <v>2650</v>
      </c>
      <c s="372"/>
      <c s="372"/>
      <c s="372"/>
    </row>
    <row customHeight="1" ht="17.25">
      <c s="89"/>
      <c s="120"/>
      <c s="120"/>
      <c s="120"/>
      <c s="207" t="s">
        <v>2651</v>
      </c>
      <c s="372"/>
      <c s="372"/>
      <c s="372"/>
    </row>
    <row customHeight="1" ht="17.25">
      <c s="89"/>
      <c s="120"/>
      <c s="120"/>
      <c s="120"/>
      <c s="207" t="s">
        <v>2652</v>
      </c>
      <c s="372"/>
      <c s="372"/>
      <c s="372"/>
    </row>
    <row customHeight="1" ht="17.25">
      <c s="89"/>
      <c s="120"/>
      <c s="120"/>
      <c s="120"/>
      <c s="207" t="s">
        <v>2653</v>
      </c>
      <c s="372"/>
      <c s="372"/>
      <c s="372"/>
    </row>
    <row customHeight="1" ht="17.25">
      <c s="89"/>
      <c s="120"/>
      <c s="120"/>
      <c s="120"/>
      <c s="207" t="s">
        <v>2654</v>
      </c>
      <c s="372"/>
      <c s="372"/>
      <c s="372"/>
    </row>
    <row customHeight="1" ht="17.25">
      <c s="88" t="s">
        <v>2655</v>
      </c>
      <c s="368">
        <f>B206</f>
        <v>0</v>
      </c>
      <c s="368">
        <f>C206</f>
        <v>0</v>
      </c>
      <c s="368">
        <f>D206</f>
        <v>0</v>
      </c>
      <c s="100" t="s">
        <v>2656</v>
      </c>
      <c s="368">
        <f>SUM(F206:F207)</f>
        <v>0</v>
      </c>
      <c s="368">
        <f>SUM(G206:G207)</f>
        <v>0</v>
      </c>
      <c s="368">
        <f>SUM(H206:H207)</f>
        <v>0</v>
      </c>
    </row>
    <row customHeight="1" ht="17.25">
      <c s="90" t="s">
        <v>2662</v>
      </c>
      <c s="372"/>
      <c s="372"/>
      <c s="372"/>
      <c s="167" t="s">
        <v>2663</v>
      </c>
      <c s="372"/>
      <c s="372"/>
      <c s="372"/>
    </row>
    <row customHeight="1" ht="17.25">
      <c s="244"/>
      <c s="242"/>
      <c s="242"/>
      <c s="242"/>
      <c s="167" t="s">
        <v>2665</v>
      </c>
      <c s="372"/>
      <c s="372"/>
      <c s="372"/>
    </row>
    <row customHeight="1" ht="17.25">
      <c s="88" t="s">
        <v>2666</v>
      </c>
      <c s="372"/>
      <c s="372"/>
      <c s="372"/>
      <c s="100" t="s">
        <v>2667</v>
      </c>
      <c s="368">
        <f>SUM(F209:F212)</f>
        <v>0</v>
      </c>
      <c s="368">
        <f>SUM(G209:G212)</f>
        <v>0</v>
      </c>
      <c s="368">
        <f>SUM(H209:H212)</f>
        <v>0</v>
      </c>
    </row>
    <row customHeight="1" ht="17.25">
      <c s="89"/>
      <c s="120"/>
      <c s="120"/>
      <c s="120"/>
      <c s="167" t="s">
        <v>2669</v>
      </c>
      <c s="372"/>
      <c s="372"/>
      <c s="372"/>
    </row>
    <row customHeight="1" ht="17.25">
      <c s="89"/>
      <c s="120"/>
      <c s="120"/>
      <c s="120"/>
      <c s="167" t="s">
        <v>2670</v>
      </c>
      <c s="372"/>
      <c s="372"/>
      <c s="372"/>
    </row>
    <row customHeight="1" ht="17.25">
      <c s="89"/>
      <c s="120"/>
      <c s="120"/>
      <c s="120"/>
      <c s="167" t="s">
        <v>2671</v>
      </c>
      <c s="372"/>
      <c s="372"/>
      <c s="372"/>
    </row>
    <row customHeight="1" ht="17.25">
      <c s="241"/>
      <c s="242"/>
      <c s="242"/>
      <c s="242"/>
      <c s="207" t="s">
        <v>2672</v>
      </c>
      <c s="372"/>
      <c s="372"/>
      <c s="372"/>
    </row>
    <row customHeight="1" ht="17.25">
      <c s="89"/>
      <c s="120"/>
      <c s="120"/>
      <c s="120"/>
      <c s="205" t="s">
        <v>1912</v>
      </c>
      <c s="368">
        <f>F214</f>
        <v>0</v>
      </c>
      <c s="368">
        <f>G214</f>
        <v>0</v>
      </c>
      <c s="368">
        <f>H214</f>
        <v>0</v>
      </c>
    </row>
    <row customHeight="1" ht="17.25">
      <c s="88" t="s">
        <v>2678</v>
      </c>
      <c s="372"/>
      <c s="372"/>
      <c s="372"/>
      <c s="205" t="s">
        <v>2679</v>
      </c>
      <c s="368">
        <f>SUM(F215:F219)</f>
        <v>0</v>
      </c>
      <c s="368">
        <f>SUM(G215:G219)</f>
        <v>0</v>
      </c>
      <c s="368">
        <f>SUM(H215:H219)</f>
        <v>0</v>
      </c>
    </row>
    <row customHeight="1" ht="17.25">
      <c s="89"/>
      <c s="120"/>
      <c s="120"/>
      <c s="120"/>
      <c s="207" t="s">
        <v>2681</v>
      </c>
      <c s="372"/>
      <c s="372"/>
      <c s="372"/>
    </row>
    <row customHeight="1" ht="17.25">
      <c s="89"/>
      <c s="120"/>
      <c s="120"/>
      <c s="120"/>
      <c s="207" t="s">
        <v>2682</v>
      </c>
      <c s="372"/>
      <c s="372"/>
      <c s="372"/>
    </row>
    <row customHeight="1" ht="17.25">
      <c s="89"/>
      <c s="120"/>
      <c s="120"/>
      <c s="120"/>
      <c s="207" t="s">
        <v>2683</v>
      </c>
      <c s="372"/>
      <c s="372"/>
      <c s="372"/>
    </row>
    <row customHeight="1" ht="17.25">
      <c s="89"/>
      <c s="120"/>
      <c s="120"/>
      <c s="120"/>
      <c s="207" t="s">
        <v>2684</v>
      </c>
      <c s="372"/>
      <c s="372"/>
      <c s="372"/>
    </row>
    <row customHeight="1" ht="17.25">
      <c s="89"/>
      <c s="120"/>
      <c s="120"/>
      <c s="120"/>
      <c s="207" t="s">
        <v>2685</v>
      </c>
      <c s="372"/>
      <c s="372"/>
      <c s="372"/>
    </row>
    <row customHeight="1" ht="17.25">
      <c s="89"/>
      <c s="120"/>
      <c s="120"/>
      <c s="120"/>
      <c s="205" t="s">
        <v>2692</v>
      </c>
      <c s="368">
        <f>SUM(F221,F235)</f>
        <v>0</v>
      </c>
      <c s="368">
        <f>SUM(G221,G235)</f>
        <v>0</v>
      </c>
      <c s="368">
        <f>SUM(H221,H235)</f>
        <v>0</v>
      </c>
    </row>
    <row customHeight="1" ht="17.25">
      <c s="121" t="s">
        <v>2693</v>
      </c>
      <c s="368">
        <f>SUM(B222:B223)</f>
        <v>0</v>
      </c>
      <c s="368">
        <f>SUM(C222:C223)</f>
        <v>0</v>
      </c>
      <c s="368">
        <f>SUM(D222:D223)</f>
        <v>0</v>
      </c>
      <c s="205" t="s">
        <v>2694</v>
      </c>
      <c s="368">
        <f>SUM(F222:F234)</f>
        <v>0</v>
      </c>
      <c s="409">
        <f>SUM(G222:G234)</f>
        <v>0</v>
      </c>
      <c s="368">
        <f>SUM(H222:H234)</f>
        <v>0</v>
      </c>
    </row>
    <row customHeight="1" ht="17.25">
      <c s="119" t="s">
        <v>2696</v>
      </c>
      <c s="372"/>
      <c s="372"/>
      <c s="372"/>
      <c s="207" t="s">
        <v>2697</v>
      </c>
      <c s="439"/>
      <c s="372"/>
      <c s="403"/>
    </row>
    <row customHeight="1" ht="17.25">
      <c s="119" t="s">
        <v>2699</v>
      </c>
      <c s="372"/>
      <c s="372"/>
      <c s="372"/>
      <c s="207" t="s">
        <v>2700</v>
      </c>
      <c s="372"/>
      <c s="375"/>
      <c s="372"/>
    </row>
    <row customHeight="1" ht="17.25">
      <c s="89"/>
      <c s="120"/>
      <c s="120"/>
      <c s="120"/>
      <c s="207" t="s">
        <v>2702</v>
      </c>
      <c s="373"/>
      <c s="372"/>
      <c s="372"/>
    </row>
    <row customHeight="1" ht="17.25">
      <c s="89"/>
      <c s="120"/>
      <c s="120"/>
      <c s="120"/>
      <c s="211" t="s">
        <v>2703</v>
      </c>
      <c s="372"/>
      <c s="403"/>
      <c s="372"/>
    </row>
    <row customHeight="1" ht="17.25">
      <c s="89"/>
      <c s="120"/>
      <c s="120"/>
      <c s="120"/>
      <c s="211" t="s">
        <v>2704</v>
      </c>
      <c s="375"/>
      <c s="372"/>
      <c s="372"/>
    </row>
    <row customHeight="1" ht="17.25">
      <c s="89"/>
      <c s="120"/>
      <c s="120"/>
      <c s="120"/>
      <c s="211" t="s">
        <v>2705</v>
      </c>
      <c s="372"/>
      <c s="372"/>
      <c s="372"/>
    </row>
    <row customHeight="1" ht="17.25">
      <c s="241"/>
      <c s="242"/>
      <c s="242"/>
      <c s="242"/>
      <c s="211" t="s">
        <v>2706</v>
      </c>
      <c s="372"/>
      <c s="372"/>
      <c s="372"/>
    </row>
    <row customHeight="1" ht="17.25">
      <c s="241"/>
      <c s="242"/>
      <c s="242"/>
      <c s="242"/>
      <c s="211" t="s">
        <v>2707</v>
      </c>
      <c s="372"/>
      <c s="372"/>
      <c s="372"/>
    </row>
    <row customHeight="1" ht="17.25">
      <c s="241"/>
      <c s="242"/>
      <c s="242"/>
      <c s="242"/>
      <c s="207" t="s">
        <v>2708</v>
      </c>
      <c s="372"/>
      <c s="372"/>
      <c s="372"/>
    </row>
    <row customHeight="1" ht="17.25">
      <c s="241"/>
      <c s="242"/>
      <c s="120"/>
      <c s="166"/>
      <c s="207" t="s">
        <v>2709</v>
      </c>
      <c s="372"/>
      <c s="372"/>
      <c s="372"/>
    </row>
    <row customHeight="1" ht="17.25">
      <c s="241"/>
      <c s="242"/>
      <c s="162"/>
      <c s="120"/>
      <c s="207" t="s">
        <v>2710</v>
      </c>
      <c s="372"/>
      <c s="372"/>
      <c s="372"/>
    </row>
    <row customHeight="1" ht="17.25">
      <c s="241"/>
      <c s="242"/>
      <c s="162"/>
      <c s="120"/>
      <c s="207" t="s">
        <v>2711</v>
      </c>
      <c s="372"/>
      <c s="372"/>
      <c s="372"/>
    </row>
    <row customHeight="1" ht="17.25">
      <c s="241"/>
      <c s="242"/>
      <c s="162"/>
      <c s="120"/>
      <c s="207" t="s">
        <v>2712</v>
      </c>
      <c s="372"/>
      <c s="372"/>
      <c s="372"/>
    </row>
    <row customHeight="1" ht="17.25">
      <c s="88" t="s">
        <v>2713</v>
      </c>
      <c s="373"/>
      <c s="491"/>
      <c s="372"/>
      <c s="278" t="s">
        <v>2714</v>
      </c>
      <c s="372"/>
      <c s="372"/>
      <c s="372"/>
    </row>
    <row customHeight="1" ht="17.25">
      <c s="83" t="s">
        <v>2352</v>
      </c>
      <c s="444">
        <f>B7+B12+B19+B27+B29+B36+B42+B46+B50+B57+B64+B78+B84+B88+B89+B94+B101+B107+B115+B123+B128+B134+B137+B142+B147+B150+B157+B158+B163+B167+B172+B177+B180+B189+B191+B192+B199+B205+B208+B214+B221+B235</f>
        <v>0</v>
      </c>
      <c s="444">
        <f>C7+C12+C19+C27+C29+C36+C42+C46+C50+C57+C64+C78+C84+C88+C89+C94+C101+C107+C115+C123+C128+C134+C137+C142+C147+C150+C157+C158+C163+C167+C172+C177+C180+C189+C191+C192+C199+C205+C208+C214+C221+C235</f>
        <v>0</v>
      </c>
      <c s="444">
        <f>D7+D12+D19+D27+D29+D36+D42+D46+D50+D57+D64+D78+D84+D88+D89+D94+D101+D107+D115+D123+D128+D134+D137+D142+D147+D150+D157+D158+D163+D167+D172+D177+D180+D189+D191+D192+D199+D205+D208+D214+D221+D235</f>
        <v>0</v>
      </c>
      <c s="133" t="s">
        <v>2353</v>
      </c>
      <c s="401">
        <f>SUM(F5,F11,F26,F41,F56,F100,F155,F187,F213,F220)</f>
        <v>29</v>
      </c>
      <c s="401">
        <f>SUM(G5,G11,G26,G41,G56,G100,G155,G187,G213,G220)</f>
        <v>29</v>
      </c>
      <c s="401">
        <f>SUM(H5,H11,H26,H41,H56,H100,H155,H187,H213,H220)</f>
        <v>0</v>
      </c>
    </row>
    <row customHeight="1" ht="17.25">
      <c s="92" t="s">
        <v>2164</v>
      </c>
      <c s="203"/>
      <c s="492">
        <v>29</v>
      </c>
      <c s="372"/>
      <c s="279" t="s">
        <v>2225</v>
      </c>
      <c s="137"/>
      <c s="372"/>
      <c s="372"/>
    </row>
    <row customHeight="1" ht="17.25">
      <c s="89" t="s">
        <v>2718</v>
      </c>
      <c s="202"/>
      <c s="439"/>
      <c s="372"/>
      <c s="168"/>
      <c s="120"/>
      <c s="120"/>
      <c s="120"/>
    </row>
    <row customHeight="1" ht="17.25">
      <c s="88" t="s">
        <v>2250</v>
      </c>
      <c s="202"/>
      <c s="439"/>
      <c s="372"/>
      <c s="212"/>
      <c s="120"/>
      <c s="120"/>
      <c s="120"/>
    </row>
    <row customHeight="1" ht="17.25">
      <c s="88" t="s">
        <v>2296</v>
      </c>
      <c s="202"/>
      <c s="368">
        <f>SUM(C241:C243)</f>
        <v>0</v>
      </c>
      <c s="376">
        <f>SUM(D241:D243)</f>
        <v>0</v>
      </c>
      <c s="212" t="s">
        <v>2254</v>
      </c>
      <c s="137"/>
      <c s="372"/>
      <c s="372"/>
    </row>
    <row customHeight="1" ht="17.25">
      <c s="90" t="s">
        <v>2730</v>
      </c>
      <c s="202"/>
      <c s="372"/>
      <c s="372"/>
      <c s="212"/>
      <c s="120"/>
      <c s="120"/>
      <c s="120"/>
    </row>
    <row customHeight="1" ht="17.25">
      <c s="89" t="s">
        <v>2731</v>
      </c>
      <c s="202"/>
      <c s="372"/>
      <c s="372"/>
      <c s="212"/>
      <c s="120"/>
      <c s="120"/>
      <c s="120"/>
    </row>
    <row customHeight="1" ht="17.25">
      <c s="89" t="s">
        <v>2732</v>
      </c>
      <c s="202"/>
      <c s="372"/>
      <c s="372"/>
      <c s="245"/>
      <c s="242"/>
      <c s="242"/>
      <c s="242"/>
    </row>
    <row customHeight="1" ht="17.25">
      <c s="89"/>
      <c s="120"/>
      <c s="120"/>
      <c s="120"/>
      <c s="212" t="s">
        <v>2256</v>
      </c>
      <c s="137"/>
      <c s="368">
        <f>C245-G236-G237-G240</f>
        <v>0</v>
      </c>
      <c s="368">
        <f>D245-H236-H237-H240</f>
        <v>0</v>
      </c>
    </row>
    <row customHeight="1" ht="17.25">
      <c s="83" t="s">
        <v>2264</v>
      </c>
      <c s="202"/>
      <c s="368">
        <f>SUM(C236,C237,C239,C240)</f>
        <v>29</v>
      </c>
      <c s="368">
        <f>SUM(D236,D237,D239,D240)</f>
        <v>0</v>
      </c>
      <c s="197" t="s">
        <v>2265</v>
      </c>
      <c s="137"/>
      <c s="368">
        <f>SUM(G236,G237,G240,G244)</f>
        <v>29</v>
      </c>
      <c s="368">
        <f>SUM(H236,H237,H240,H244)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H3"/>
    <mergeCell ref="A1:H1"/>
    <mergeCell ref="A2:H2"/>
  </mergeCells>
  <dataValidations count="1">
    <dataValidation type="decimal" allowBlank="1" showInputMessage="1" showErrorMessage="1" sqref="F5:H7 B7:D10 F11:H236 B12:D12 B19:D19 B27:D31 B36:D36 B42:D42 B46:D46 B50:D50 B57:D62 B64:D71 B78:D78 B84:D84 B88:D91 B94:D94 B101:D101 B107:D108 B115:D117 B123:D125 B128:D130 B134:D134 B137:D139 B142:D142 B147:D147 B150:D153 B157:D158 B163:D165 B167:D167 B172:D172 B177:D177 B180:D180 B189:D189 B191:D192 B199:D199 B205:D206 B208:D208 B214:D214 B221:D223 B235:D236 C237:D243 G237:H237 G240:H240 G244:H245 C245:D245">
      <formula1>-99999999999999</formula1>
      <formula2>99999999999999</formula2>
    </dataValidation>
  </dataValidations>
  <printOptions gridLines="1" horizontalCentered="1"/>
  <pageMargins left="3.00" right="2.00" top="1.00" bottom="1.00" header="0.00" footer="0.00"/>
  <pageSetup scale="99" pageOrder="downThenOver" orientation="landscape" blackAndWhite="1"/>
  <headerFooter>
    <oddHeader>&amp;L&amp;C@$&amp;R</oddHeader>
    <oddFooter>&amp;L&amp;C@$&amp;R</oddFooter>
    <evenHeader>&amp;L&amp;C@$&amp;R</evenHeader>
    <evenFooter>&amp;L&amp;C@$&amp;R</even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44EB1F4-B0E8-6028-CBF6-9A5977C025D6}" mc:Ignorable="x14ac">
  <dimension ref="A1:H65507"/>
  <sheetViews>
    <sheetView defaultGridColor="0" colorId="8" topLeftCell="A1" showGridLines="0" workbookViewId="0" showZeros="0">
      <selection activeCell="A1" sqref="A1:H1"/>
    </sheetView>
  </sheetViews>
  <sheetFormatPr defaultColWidth="9.125" customHeight="1" defaultRowHeight="12.75"/>
  <cols>
    <col min="1" max="1" style="547" width="23.875" customWidth="1"/>
    <col min="2" max="4" style="547" width="14.50390625" customWidth="1"/>
    <col min="5" max="5" style="547" width="24.75390625" customWidth="1"/>
    <col min="6" max="6" style="547" width="14.375" customWidth="1"/>
    <col min="7" max="7" style="547" width="14.625" customWidth="1"/>
    <col min="8" max="8" style="547" width="14.375" customWidth="1"/>
  </cols>
  <sheetData>
    <row s="547" customFormat="1" customHeight="1" ht="35.25">
      <c s="363" t="str">
        <f>'##BASEINFO'!$B$2&amp;"度"&amp;'##BASEINFO'!$B$7&amp;"乡镇国有资本经营预算收支决算录入表"</f>
        <v>2011年度芷江侗族自治县乡镇国有资本经营预算收支决算录入表</v>
      </c>
      <c s="71"/>
      <c s="71"/>
      <c s="71"/>
      <c s="71"/>
      <c s="71"/>
      <c s="71"/>
      <c s="71"/>
    </row>
    <row s="547" customFormat="1" customHeight="1" ht="17.25">
      <c s="70" t="s">
        <v>195</v>
      </c>
      <c s="70"/>
      <c s="70"/>
      <c s="70"/>
      <c s="70"/>
      <c s="70"/>
      <c s="70"/>
      <c s="70"/>
    </row>
    <row s="547" customFormat="1" customHeight="1" ht="17.25">
      <c s="125" t="s">
        <v>201</v>
      </c>
      <c s="125"/>
      <c s="125"/>
      <c s="125"/>
      <c s="125"/>
      <c s="125"/>
      <c s="125"/>
      <c s="125"/>
    </row>
    <row s="547" customFormat="1" customHeight="1" ht="34.5">
      <c s="200" t="s">
        <v>2162</v>
      </c>
      <c s="215" t="s">
        <v>2268</v>
      </c>
      <c s="215" t="s">
        <v>204</v>
      </c>
      <c s="216" t="s">
        <v>2988</v>
      </c>
      <c s="215" t="s">
        <v>2162</v>
      </c>
      <c s="215" t="s">
        <v>2268</v>
      </c>
      <c s="215" t="s">
        <v>204</v>
      </c>
      <c s="216" t="s">
        <v>2988</v>
      </c>
    </row>
    <row s="547" customFormat="1" customHeight="1" ht="17.25">
      <c s="90" t="s">
        <v>3042</v>
      </c>
      <c s="372"/>
      <c s="372"/>
      <c s="439"/>
      <c s="76" t="s">
        <v>1288</v>
      </c>
      <c s="439"/>
      <c s="372"/>
      <c s="550"/>
    </row>
    <row s="547" customFormat="1" customHeight="1" ht="17.25">
      <c s="90" t="s">
        <v>3043</v>
      </c>
      <c s="372"/>
      <c s="372"/>
      <c s="439"/>
      <c s="76" t="s">
        <v>1337</v>
      </c>
      <c s="372"/>
      <c s="375"/>
      <c s="458"/>
    </row>
    <row s="547" customFormat="1" customHeight="1" ht="17.25">
      <c s="90" t="s">
        <v>3044</v>
      </c>
      <c s="372"/>
      <c s="372"/>
      <c s="439"/>
      <c s="76" t="s">
        <v>1385</v>
      </c>
      <c s="372"/>
      <c s="372"/>
      <c s="458"/>
    </row>
    <row s="547" customFormat="1" customHeight="1" ht="17.25">
      <c s="90" t="s">
        <v>3045</v>
      </c>
      <c s="372"/>
      <c s="372"/>
      <c s="372"/>
      <c s="247" t="s">
        <v>1579</v>
      </c>
      <c s="375"/>
      <c s="375"/>
      <c s="552"/>
    </row>
    <row s="547" customFormat="1" customHeight="1" ht="17.25">
      <c s="90" t="s">
        <v>3046</v>
      </c>
      <c s="372"/>
      <c s="372"/>
      <c s="372"/>
      <c s="247" t="s">
        <v>1657</v>
      </c>
      <c s="375"/>
      <c s="375"/>
      <c s="552"/>
    </row>
    <row s="547" customFormat="1" customHeight="1" ht="17.25">
      <c s="88"/>
      <c s="120"/>
      <c s="120"/>
      <c s="120"/>
      <c s="101" t="s">
        <v>1678</v>
      </c>
      <c s="372"/>
      <c s="372"/>
      <c s="372"/>
    </row>
    <row s="547" customFormat="1" customHeight="1" ht="17.25">
      <c s="88"/>
      <c s="120"/>
      <c s="120"/>
      <c s="120"/>
      <c s="102" t="s">
        <v>1786</v>
      </c>
      <c s="373"/>
      <c s="372"/>
      <c s="372"/>
    </row>
    <row s="547" customFormat="1" customHeight="1" ht="17.25">
      <c s="88"/>
      <c s="120"/>
      <c s="120"/>
      <c s="120"/>
      <c s="129" t="s">
        <v>1846</v>
      </c>
      <c s="372"/>
      <c s="403"/>
      <c s="372"/>
    </row>
    <row s="547" customFormat="1" customHeight="1" ht="17.25">
      <c s="88"/>
      <c s="120"/>
      <c s="120"/>
      <c s="162"/>
      <c s="129" t="s">
        <v>1912</v>
      </c>
      <c s="372"/>
      <c s="403"/>
      <c s="372"/>
    </row>
    <row s="547" customFormat="1" customHeight="1" ht="17.25">
      <c s="88"/>
      <c s="120"/>
      <c s="120"/>
      <c s="162"/>
      <c s="129" t="s">
        <v>1956</v>
      </c>
      <c s="372"/>
      <c s="403"/>
      <c s="372"/>
    </row>
    <row s="547" customFormat="1" customHeight="1" ht="17.25">
      <c s="88"/>
      <c s="120"/>
      <c s="120"/>
      <c s="162"/>
      <c s="129" t="s">
        <v>2692</v>
      </c>
      <c s="372"/>
      <c s="403"/>
      <c s="372"/>
    </row>
    <row s="547" customFormat="1" customHeight="1" ht="17.25">
      <c s="88"/>
      <c s="120"/>
      <c s="120"/>
      <c s="162"/>
      <c s="248"/>
      <c s="249"/>
      <c s="250"/>
      <c s="249"/>
    </row>
    <row s="547" customFormat="1" customHeight="1" ht="17.25">
      <c s="83" t="s">
        <v>2743</v>
      </c>
      <c s="368">
        <f>SUM(B5:B9)</f>
        <v>0</v>
      </c>
      <c s="368">
        <f>SUM(C5:C9)</f>
        <v>0</v>
      </c>
      <c s="444">
        <f>SUM(D5:D9)</f>
        <v>0</v>
      </c>
      <c s="75" t="s">
        <v>2744</v>
      </c>
      <c s="368">
        <f>SUM(F5:F15)</f>
        <v>0</v>
      </c>
      <c s="401">
        <f>SUM(G5:G15)</f>
        <v>0</v>
      </c>
      <c s="368">
        <f>SUM(H5:H15)</f>
        <v>0</v>
      </c>
    </row>
    <row s="547" customFormat="1" customHeight="1" ht="17.25">
      <c s="89"/>
      <c s="202"/>
      <c s="120"/>
      <c s="120"/>
      <c s="217"/>
      <c s="160"/>
      <c s="120"/>
      <c s="120"/>
    </row>
    <row s="547" customFormat="1" customHeight="1" ht="17.25">
      <c s="96"/>
      <c s="202"/>
      <c s="120"/>
      <c s="120"/>
      <c s="101"/>
      <c s="120"/>
      <c s="120"/>
      <c s="120"/>
    </row>
    <row s="547" customFormat="1" customHeight="1" ht="17.25">
      <c s="89"/>
      <c s="202"/>
      <c s="120"/>
      <c s="120"/>
      <c s="101"/>
      <c s="120"/>
      <c s="120"/>
      <c s="120"/>
    </row>
    <row s="547" customFormat="1" customHeight="1" ht="17.25">
      <c s="89"/>
      <c s="202"/>
      <c s="120"/>
      <c s="120"/>
      <c s="169"/>
      <c s="120"/>
      <c s="120"/>
      <c s="120"/>
    </row>
    <row s="547" customFormat="1" customHeight="1" ht="17.25">
      <c s="89"/>
      <c s="202"/>
      <c s="120"/>
      <c s="120"/>
      <c s="101"/>
      <c s="120"/>
      <c s="120"/>
      <c s="120"/>
    </row>
    <row s="547" customFormat="1" customHeight="1" ht="17.25">
      <c s="89"/>
      <c s="202"/>
      <c s="120"/>
      <c s="120"/>
      <c s="101"/>
      <c s="120"/>
      <c s="120"/>
      <c s="120"/>
    </row>
    <row s="547" customFormat="1" customHeight="1" ht="17.25">
      <c s="89"/>
      <c s="202"/>
      <c s="120"/>
      <c s="120"/>
      <c s="101"/>
      <c s="120"/>
      <c s="120"/>
      <c s="120"/>
    </row>
    <row s="547" customFormat="1" customHeight="1" ht="17.25">
      <c s="89"/>
      <c s="202"/>
      <c s="120"/>
      <c s="120"/>
      <c s="101"/>
      <c s="120"/>
      <c s="120"/>
      <c s="166"/>
    </row>
    <row s="547" customFormat="1" customHeight="1" ht="17.25">
      <c s="92" t="s">
        <v>3047</v>
      </c>
      <c s="202"/>
      <c s="372"/>
      <c s="372"/>
      <c s="98" t="s">
        <v>2254</v>
      </c>
      <c s="202"/>
      <c s="439"/>
      <c s="372"/>
    </row>
    <row s="547" customFormat="1" customHeight="1" ht="17.25">
      <c s="88" t="s">
        <v>2250</v>
      </c>
      <c s="202"/>
      <c s="372"/>
      <c s="372"/>
      <c s="100" t="s">
        <v>2256</v>
      </c>
      <c s="202"/>
      <c s="368">
        <f>C32-G17-G26</f>
        <v>0</v>
      </c>
      <c s="376">
        <f>D32-H17-H26</f>
        <v>0</v>
      </c>
    </row>
    <row s="547" customFormat="1" customHeight="1" ht="17.25">
      <c s="89"/>
      <c s="120"/>
      <c s="120"/>
      <c s="120"/>
      <c s="167"/>
      <c s="120"/>
      <c s="120"/>
      <c s="120"/>
    </row>
    <row s="547" customFormat="1" customHeight="1" ht="17.25">
      <c s="89"/>
      <c s="120"/>
      <c s="120"/>
      <c s="120"/>
      <c s="101"/>
      <c s="120"/>
      <c s="120"/>
      <c s="120"/>
    </row>
    <row s="547" customFormat="1" customHeight="1" ht="17.25">
      <c s="89"/>
      <c s="120"/>
      <c s="120"/>
      <c s="120"/>
      <c s="101"/>
      <c s="120"/>
      <c s="120"/>
      <c s="120"/>
    </row>
    <row s="547" customFormat="1" customHeight="1" ht="17.25">
      <c s="89"/>
      <c s="120"/>
      <c s="120"/>
      <c s="120"/>
      <c s="168"/>
      <c s="120"/>
      <c s="120"/>
      <c s="120"/>
    </row>
    <row s="547" customFormat="1" customHeight="1" ht="17.25">
      <c s="83" t="s">
        <v>2264</v>
      </c>
      <c s="202"/>
      <c s="368">
        <f>C17+C26+C27</f>
        <v>0</v>
      </c>
      <c s="368">
        <f>D17+D26+D27</f>
        <v>0</v>
      </c>
      <c s="197" t="s">
        <v>2265</v>
      </c>
      <c s="202"/>
      <c s="368">
        <f>G17+G26+G27</f>
        <v>0</v>
      </c>
      <c s="368">
        <f>H17+H26+H27</f>
        <v>0</v>
      </c>
    </row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  <row s="547" customFormat="1" customHeight="1" ht="12.75"/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H1"/>
    <mergeCell ref="A2:H2"/>
    <mergeCell ref="A3:H3"/>
  </mergeCells>
  <dataValidations count="1">
    <dataValidation type="decimal" allowBlank="1" showInputMessage="1" showErrorMessage="1" sqref="B5:D9 F5:H15 B17:D17 F17:H17 C26:D27 G26:H27 C32:D32 G32:H32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ECE4988-7754-82F1-6C82-2A7A152468E1}" mc:Ignorable="x14ac">
  <dimension ref="A1:F38"/>
  <sheetViews>
    <sheetView defaultGridColor="0" colorId="8" topLeftCell="A1" showGridLines="0" workbookViewId="0" showZeros="0">
      <selection activeCell="A1" sqref="A1:F1"/>
    </sheetView>
  </sheetViews>
  <sheetFormatPr defaultColWidth="9.125" customHeight="1" defaultRowHeight="12.75"/>
  <cols>
    <col min="1" max="1" style="336" width="9.75390625" customWidth="1"/>
    <col min="2" max="2" style="336" width="13.50390625" customWidth="1"/>
    <col min="3" max="3" style="336" width="43.75390625" customWidth="1"/>
    <col min="4" max="4" style="336" width="7.75390625" customWidth="1"/>
    <col min="5" max="5" style="336" width="36.25390625" customWidth="1"/>
    <col min="6" max="6" style="336" width="12.125" customWidth="1"/>
  </cols>
  <sheetData>
    <row customHeight="1" ht="33.75">
      <c s="66" t="s">
        <v>163</v>
      </c>
      <c s="66"/>
      <c s="66"/>
      <c s="66"/>
      <c s="66"/>
      <c s="66"/>
    </row>
    <row customHeight="1" ht="17.25">
      <c s="58"/>
      <c s="58"/>
      <c s="58"/>
      <c s="58"/>
      <c s="58"/>
      <c s="58"/>
    </row>
    <row customHeight="1" ht="17.25">
      <c s="58"/>
      <c s="146" t="s">
        <v>164</v>
      </c>
      <c s="146" t="s">
        <v>165</v>
      </c>
      <c s="146" t="s">
        <v>166</v>
      </c>
      <c s="146"/>
      <c s="58"/>
    </row>
    <row customHeight="1" ht="1.5">
      <c s="58"/>
      <c s="253"/>
      <c s="147"/>
      <c s="147"/>
      <c s="147"/>
      <c s="58"/>
    </row>
    <row customHeight="1" ht="17.25">
      <c s="58"/>
      <c s="56" t="s">
        <v>1</v>
      </c>
      <c s="254" t="s">
        <v>167</v>
      </c>
      <c s="343"/>
      <c s="78" t="s">
        <v>56</v>
      </c>
      <c s="58" t="s">
        <v>56</v>
      </c>
    </row>
    <row customHeight="1" ht="1.5">
      <c s="58"/>
      <c s="255"/>
      <c s="79"/>
      <c s="285"/>
      <c s="78"/>
      <c s="58"/>
    </row>
    <row customHeight="1" ht="17.25">
      <c s="58"/>
      <c s="56" t="s">
        <v>168</v>
      </c>
      <c s="89" t="s">
        <v>17</v>
      </c>
      <c s="343"/>
      <c s="286" t="s">
        <v>169</v>
      </c>
      <c s="58" t="s">
        <v>56</v>
      </c>
    </row>
    <row customHeight="1" ht="17.25">
      <c s="58"/>
      <c s="56" t="s">
        <v>170</v>
      </c>
      <c s="55" t="s">
        <v>171</v>
      </c>
      <c s="343"/>
      <c s="67"/>
      <c s="58" t="s">
        <v>56</v>
      </c>
    </row>
    <row customHeight="1" ht="17.25">
      <c s="58"/>
      <c s="56" t="s">
        <v>172</v>
      </c>
      <c s="55" t="s">
        <v>27</v>
      </c>
      <c s="343"/>
      <c s="67"/>
      <c s="58" t="s">
        <v>56</v>
      </c>
    </row>
    <row customHeight="1" ht="17.25">
      <c s="58"/>
      <c s="56" t="s">
        <v>173</v>
      </c>
      <c s="55" t="s">
        <v>32</v>
      </c>
      <c s="343"/>
      <c s="67"/>
      <c s="58" t="s">
        <v>56</v>
      </c>
    </row>
    <row customHeight="1" ht="17.25">
      <c s="58"/>
      <c s="56" t="s">
        <v>174</v>
      </c>
      <c s="55" t="s">
        <v>36</v>
      </c>
      <c s="343"/>
      <c s="67"/>
      <c s="58" t="s">
        <v>56</v>
      </c>
    </row>
    <row customHeight="1" ht="1.5">
      <c s="51"/>
      <c s="77"/>
      <c s="77"/>
      <c s="81"/>
      <c s="77"/>
      <c s="51"/>
    </row>
    <row customHeight="1" ht="17.25">
      <c s="58"/>
      <c s="56" t="s">
        <v>175</v>
      </c>
      <c s="55" t="s">
        <v>46</v>
      </c>
      <c s="343"/>
      <c s="74" t="s">
        <v>176</v>
      </c>
      <c s="58" t="s">
        <v>56</v>
      </c>
    </row>
    <row customHeight="1" ht="17.25">
      <c s="58"/>
      <c s="56" t="s">
        <v>177</v>
      </c>
      <c s="55" t="s">
        <v>49</v>
      </c>
      <c s="343"/>
      <c s="74"/>
      <c s="58" t="s">
        <v>56</v>
      </c>
    </row>
    <row customHeight="1" ht="17.25">
      <c s="58"/>
      <c s="56" t="s">
        <v>178</v>
      </c>
      <c s="55" t="s">
        <v>54</v>
      </c>
      <c s="343"/>
      <c s="74"/>
      <c s="58" t="s">
        <v>56</v>
      </c>
    </row>
    <row customHeight="1" ht="17.25">
      <c s="58"/>
      <c s="56" t="s">
        <v>179</v>
      </c>
      <c s="55" t="s">
        <v>59</v>
      </c>
      <c s="343"/>
      <c s="74"/>
      <c s="58" t="s">
        <v>56</v>
      </c>
    </row>
    <row customHeight="1" ht="1.5">
      <c s="51"/>
      <c s="77"/>
      <c s="77"/>
      <c s="81"/>
      <c s="77"/>
      <c s="51"/>
    </row>
    <row customHeight="1" ht="17.25">
      <c s="58"/>
      <c s="56" t="s">
        <v>180</v>
      </c>
      <c s="55" t="s">
        <v>67</v>
      </c>
      <c s="343"/>
      <c s="67" t="s">
        <v>181</v>
      </c>
      <c s="58" t="s">
        <v>56</v>
      </c>
    </row>
    <row customHeight="1" ht="17.25">
      <c s="58"/>
      <c s="56" t="s">
        <v>182</v>
      </c>
      <c s="55" t="s">
        <v>72</v>
      </c>
      <c s="343"/>
      <c s="67"/>
      <c s="58" t="s">
        <v>56</v>
      </c>
    </row>
    <row customHeight="1" ht="1.5">
      <c s="51"/>
      <c s="77"/>
      <c s="77"/>
      <c s="81"/>
      <c s="77"/>
      <c s="51"/>
    </row>
    <row customHeight="1" ht="17.25">
      <c s="51"/>
      <c s="56" t="s">
        <v>183</v>
      </c>
      <c s="55" t="s">
        <v>82</v>
      </c>
      <c s="343"/>
      <c s="67" t="s">
        <v>184</v>
      </c>
      <c s="51"/>
    </row>
    <row customHeight="1" ht="17.25">
      <c s="51"/>
      <c s="56" t="s">
        <v>185</v>
      </c>
      <c s="55" t="s">
        <v>87</v>
      </c>
      <c s="343"/>
      <c s="67"/>
      <c s="51"/>
    </row>
    <row customHeight="1" ht="17.25">
      <c s="51"/>
      <c s="56" t="s">
        <v>186</v>
      </c>
      <c s="55" t="s">
        <v>90</v>
      </c>
      <c s="343"/>
      <c s="67"/>
      <c s="51"/>
    </row>
    <row customHeight="1" ht="1.5">
      <c s="51"/>
      <c s="77"/>
      <c s="77"/>
      <c s="81"/>
      <c s="114"/>
      <c s="51"/>
    </row>
    <row customHeight="1" ht="17.25">
      <c s="58"/>
      <c s="56" t="s">
        <v>187</v>
      </c>
      <c s="55" t="s">
        <v>96</v>
      </c>
      <c s="343"/>
      <c s="67" t="s">
        <v>188</v>
      </c>
      <c s="58" t="s">
        <v>56</v>
      </c>
    </row>
    <row customHeight="1" ht="17.25">
      <c s="58"/>
      <c s="56" t="s">
        <v>189</v>
      </c>
      <c s="55" t="s">
        <v>99</v>
      </c>
      <c s="343"/>
      <c s="67"/>
      <c s="58" t="s">
        <v>56</v>
      </c>
    </row>
    <row customHeight="1" ht="17.25">
      <c s="58"/>
      <c s="56" t="s">
        <v>190</v>
      </c>
      <c s="55" t="s">
        <v>102</v>
      </c>
      <c s="343"/>
      <c s="67"/>
      <c s="58" t="s">
        <v>56</v>
      </c>
    </row>
    <row customHeight="1" ht="2.25">
      <c s="51"/>
      <c s="77"/>
      <c s="77"/>
      <c s="81"/>
      <c s="115"/>
      <c s="51"/>
    </row>
    <row customHeight="1" ht="17.25">
      <c s="58"/>
      <c s="56" t="s">
        <v>191</v>
      </c>
      <c s="55" t="s">
        <v>108</v>
      </c>
      <c s="343"/>
      <c s="67" t="s">
        <v>192</v>
      </c>
      <c s="52"/>
    </row>
    <row customHeight="1" ht="17.25">
      <c s="58"/>
      <c s="56" t="s">
        <v>193</v>
      </c>
      <c s="55" t="s">
        <v>194</v>
      </c>
      <c s="343"/>
      <c s="67"/>
      <c s="58" t="s">
        <v>56</v>
      </c>
    </row>
    <row customHeight="1" ht="17.25">
      <c s="58"/>
      <c s="56" t="s">
        <v>195</v>
      </c>
      <c s="55" t="s">
        <v>114</v>
      </c>
      <c s="343"/>
      <c s="67"/>
      <c s="58"/>
    </row>
    <row customHeight="1" ht="17.25">
      <c s="58"/>
      <c s="56" t="s">
        <v>196</v>
      </c>
      <c s="55" t="s">
        <v>117</v>
      </c>
      <c s="343"/>
      <c s="67"/>
      <c s="58"/>
    </row>
    <row customHeight="1" ht="17.25">
      <c s="58"/>
      <c s="56" t="s">
        <v>197</v>
      </c>
      <c s="55" t="s">
        <v>120</v>
      </c>
      <c s="343"/>
      <c s="67"/>
      <c s="58"/>
    </row>
    <row customHeight="1" ht="17.25">
      <c s="58"/>
      <c s="56" t="s">
        <v>198</v>
      </c>
      <c s="55" t="s">
        <v>123</v>
      </c>
      <c s="343"/>
      <c s="67"/>
      <c s="58"/>
    </row>
    <row customHeight="1" ht="17.25">
      <c s="58"/>
      <c s="56" t="s">
        <v>199</v>
      </c>
      <c s="55" t="s">
        <v>126</v>
      </c>
      <c s="343"/>
      <c s="67"/>
      <c s="58"/>
    </row>
    <row customHeight="1" ht="16.5">
      <c s="51"/>
      <c s="51"/>
      <c r="D36" s="51"/>
      <c s="51"/>
      <c s="51"/>
    </row>
    <row customHeight="1" ht="12.75" hidden="1">
      <c s="358"/>
      <c s="57"/>
      <c s="50"/>
      <c s="53"/>
      <c s="58"/>
      <c s="58"/>
    </row>
    <row customHeight="1" ht="16.5"/>
  </sheetData>
  <sheetProtection autoFilter="0" sort="1" allowResizeRows="1" allowResizeColumns="1" objects="1" allowDragInsertRows="1" allowDragInsertColumns="1" insertRows="1" insertColumns="1" deleteRows="1" deleteColumns="1"/>
  <mergeCells count="7">
    <mergeCell ref="A1:F1"/>
    <mergeCell ref="E7:E11"/>
    <mergeCell ref="E13:E16"/>
    <mergeCell ref="E18:E19"/>
    <mergeCell ref="E21:E23"/>
    <mergeCell ref="E29:E35"/>
    <mergeCell ref="E25:E27"/>
  </mergeCells>
  <dataValidations count="1">
    <dataValidation type="decimal" allowBlank="1" showInputMessage="1" showErrorMessage="1" sqref="D5 D7:D11 D13:D16 D18:D19 D21:D23 D25:D27 D29:D35 A37">
      <formula1>-99999999999999</formula1>
      <formula2>99999999999999</formula2>
    </dataValidation>
  </dataValidations>
  <printOptions gridLines="1" verticalCentered="1"/>
  <pageMargins left="3.00" right="2.00" top="1.00" bottom="1.00" header="0.50" footer="0.5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E713C4C-2F38-5AD8-D4B8-00535F75F2ED}" mc:Ignorable="x14ac">
  <dimension ref="A1:F38"/>
  <sheetViews>
    <sheetView defaultGridColor="0" colorId="8" topLeftCell="A1" showGridLines="0" workbookViewId="0" showZeros="0">
      <selection activeCell="A1" sqref="A1:F1"/>
    </sheetView>
  </sheetViews>
  <sheetFormatPr defaultColWidth="9.125" customHeight="1" defaultRowHeight="12.75"/>
  <cols>
    <col min="1" max="1" style="336" width="40.375" customWidth="1"/>
    <col min="2" max="3" style="336" width="15.00390625" customWidth="1"/>
    <col min="4" max="4" style="336" width="46.25390625" customWidth="1"/>
    <col min="5" max="6" style="336" width="15.00390625" customWidth="1"/>
  </cols>
  <sheetData>
    <row customHeight="1" ht="33.75">
      <c s="363" t="str">
        <f>'##BASEINFO'!$B$2&amp;"度"&amp;'##BASEINFO'!$B$7&amp;"乡镇财政专户管理资金收支决算录入表"</f>
        <v>2011年度芷江侗族自治县乡镇财政专户管理资金收支决算录入表</v>
      </c>
      <c s="71"/>
      <c s="71"/>
      <c s="71"/>
      <c s="71"/>
      <c s="71"/>
    </row>
    <row customHeight="1" ht="17.25">
      <c s="70" t="s">
        <v>196</v>
      </c>
      <c s="70"/>
      <c s="70"/>
      <c s="70"/>
      <c s="70"/>
      <c s="70"/>
    </row>
    <row customHeight="1" ht="17.25">
      <c s="70" t="s">
        <v>201</v>
      </c>
      <c s="70"/>
      <c s="70"/>
      <c s="70"/>
      <c s="70"/>
      <c s="125"/>
    </row>
    <row customHeight="1" ht="28.5">
      <c s="133" t="s">
        <v>2162</v>
      </c>
      <c s="170" t="s">
        <v>204</v>
      </c>
      <c s="170" t="s">
        <v>2988</v>
      </c>
      <c s="133" t="s">
        <v>2162</v>
      </c>
      <c s="219" t="s">
        <v>204</v>
      </c>
      <c s="220" t="s">
        <v>2988</v>
      </c>
    </row>
    <row customHeight="1" ht="17.25">
      <c s="89" t="s">
        <v>3048</v>
      </c>
      <c s="372"/>
      <c s="372"/>
      <c s="168" t="s">
        <v>2990</v>
      </c>
      <c s="372"/>
      <c s="403"/>
    </row>
    <row customHeight="1" ht="17.25">
      <c s="89" t="s">
        <v>3049</v>
      </c>
      <c s="372"/>
      <c s="372"/>
      <c s="168" t="s">
        <v>2992</v>
      </c>
      <c s="372"/>
      <c s="403"/>
    </row>
    <row customHeight="1" ht="17.25">
      <c s="89" t="s">
        <v>3050</v>
      </c>
      <c s="372"/>
      <c s="372"/>
      <c s="168" t="s">
        <v>2994</v>
      </c>
      <c s="372"/>
      <c s="403"/>
    </row>
    <row customHeight="1" ht="17.25">
      <c s="183"/>
      <c s="120"/>
      <c s="120"/>
      <c s="168" t="s">
        <v>2996</v>
      </c>
      <c s="372"/>
      <c s="403"/>
    </row>
    <row customHeight="1" ht="17.25">
      <c s="221"/>
      <c s="120"/>
      <c s="120"/>
      <c s="168" t="s">
        <v>2998</v>
      </c>
      <c s="372"/>
      <c s="403"/>
    </row>
    <row customHeight="1" ht="17.25">
      <c s="89"/>
      <c s="120"/>
      <c s="120"/>
      <c s="168" t="s">
        <v>3000</v>
      </c>
      <c s="372"/>
      <c s="403"/>
    </row>
    <row customHeight="1" ht="17.25">
      <c s="221"/>
      <c s="120"/>
      <c s="120"/>
      <c s="168" t="s">
        <v>3002</v>
      </c>
      <c s="372"/>
      <c s="403"/>
    </row>
    <row customHeight="1" ht="17.25">
      <c s="221"/>
      <c s="120"/>
      <c s="120"/>
      <c s="168" t="s">
        <v>3004</v>
      </c>
      <c s="372"/>
      <c s="403"/>
    </row>
    <row customHeight="1" ht="17.25">
      <c s="221"/>
      <c s="120"/>
      <c s="120"/>
      <c s="168" t="s">
        <v>3006</v>
      </c>
      <c s="372"/>
      <c s="403"/>
    </row>
    <row customHeight="1" ht="17.25">
      <c s="221"/>
      <c s="120"/>
      <c s="120"/>
      <c s="168" t="s">
        <v>3008</v>
      </c>
      <c s="372"/>
      <c s="403"/>
    </row>
    <row customHeight="1" ht="17.25">
      <c s="221"/>
      <c s="120"/>
      <c s="120"/>
      <c s="168" t="s">
        <v>3010</v>
      </c>
      <c s="372"/>
      <c s="403"/>
    </row>
    <row customHeight="1" ht="17.25">
      <c s="89"/>
      <c s="120"/>
      <c s="120"/>
      <c s="168" t="s">
        <v>3012</v>
      </c>
      <c s="372"/>
      <c s="403"/>
    </row>
    <row customHeight="1" ht="17.25">
      <c s="89"/>
      <c s="120"/>
      <c s="120"/>
      <c s="168" t="s">
        <v>3014</v>
      </c>
      <c s="372"/>
      <c s="403"/>
    </row>
    <row customHeight="1" ht="17.25">
      <c s="89"/>
      <c s="120"/>
      <c s="120"/>
      <c s="168" t="s">
        <v>3016</v>
      </c>
      <c s="372"/>
      <c s="403"/>
    </row>
    <row customHeight="1" ht="17.25">
      <c s="89"/>
      <c s="120"/>
      <c s="120"/>
      <c s="168" t="s">
        <v>3018</v>
      </c>
      <c s="372"/>
      <c s="403"/>
    </row>
    <row customHeight="1" ht="17.25">
      <c s="89"/>
      <c s="120"/>
      <c s="120"/>
      <c s="168" t="s">
        <v>3020</v>
      </c>
      <c s="372"/>
      <c s="403"/>
    </row>
    <row customHeight="1" ht="17.25">
      <c s="89"/>
      <c s="120"/>
      <c s="120"/>
      <c s="168" t="s">
        <v>3022</v>
      </c>
      <c s="372"/>
      <c s="403"/>
    </row>
    <row customHeight="1" ht="17.25">
      <c s="89"/>
      <c s="120"/>
      <c s="120"/>
      <c s="222" t="s">
        <v>3024</v>
      </c>
      <c s="373"/>
      <c s="403"/>
    </row>
    <row customHeight="1" ht="17.25">
      <c s="89"/>
      <c s="120"/>
      <c s="162"/>
      <c s="55" t="s">
        <v>3026</v>
      </c>
      <c s="372"/>
      <c s="403"/>
    </row>
    <row customHeight="1" ht="17.25">
      <c s="89"/>
      <c s="120"/>
      <c s="162"/>
      <c s="55" t="s">
        <v>3028</v>
      </c>
      <c s="372"/>
      <c s="403"/>
    </row>
    <row customHeight="1" ht="17.25">
      <c s="89"/>
      <c s="120"/>
      <c s="162"/>
      <c s="55" t="s">
        <v>3030</v>
      </c>
      <c s="372"/>
      <c s="403"/>
    </row>
    <row customHeight="1" ht="17.25">
      <c s="89"/>
      <c s="120"/>
      <c s="162"/>
      <c s="55" t="s">
        <v>3051</v>
      </c>
      <c s="372"/>
      <c s="403"/>
    </row>
    <row customHeight="1" ht="17.25">
      <c s="221"/>
      <c s="120"/>
      <c s="162"/>
      <c s="55" t="s">
        <v>3052</v>
      </c>
      <c s="372"/>
      <c s="403"/>
    </row>
    <row customHeight="1" ht="17.25">
      <c s="83" t="s">
        <v>2824</v>
      </c>
      <c s="368">
        <f>SUM(B5:B6)</f>
        <v>0</v>
      </c>
      <c s="444">
        <f>SUM(C5:C6)</f>
        <v>0</v>
      </c>
      <c s="75" t="s">
        <v>2905</v>
      </c>
      <c s="368">
        <f>SUM(E5:E27)</f>
        <v>0</v>
      </c>
      <c s="401">
        <f>SUM(F5:F27)</f>
        <v>0</v>
      </c>
    </row>
    <row customHeight="1" ht="17.25">
      <c s="89"/>
      <c s="120"/>
      <c s="162"/>
      <c s="55"/>
      <c s="120"/>
      <c s="86"/>
    </row>
    <row customHeight="1" ht="17.25">
      <c s="92" t="s">
        <v>2164</v>
      </c>
      <c s="372"/>
      <c s="439"/>
      <c s="138" t="s">
        <v>3053</v>
      </c>
      <c s="372"/>
      <c s="403"/>
    </row>
    <row customHeight="1" ht="17.25">
      <c s="221"/>
      <c s="185"/>
      <c s="223"/>
      <c s="138" t="s">
        <v>2254</v>
      </c>
      <c s="368">
        <f>SUM(E32:E33)</f>
        <v>0</v>
      </c>
      <c s="401">
        <f>SUM(F32:F33)</f>
        <v>0</v>
      </c>
    </row>
    <row customHeight="1" ht="17.25">
      <c s="221"/>
      <c s="185"/>
      <c s="223"/>
      <c s="55" t="s">
        <v>2923</v>
      </c>
      <c s="372"/>
      <c s="403"/>
    </row>
    <row customHeight="1" ht="17.25">
      <c s="89"/>
      <c s="185"/>
      <c s="224"/>
      <c s="55" t="s">
        <v>2925</v>
      </c>
      <c s="372"/>
      <c s="403"/>
    </row>
    <row customHeight="1" ht="17.25">
      <c s="92" t="s">
        <v>2250</v>
      </c>
      <c s="372"/>
      <c s="439"/>
      <c s="138" t="s">
        <v>2256</v>
      </c>
      <c s="368">
        <f>B38-E28-E30-E31</f>
        <v>0</v>
      </c>
      <c s="401">
        <f>C38-F28-F30-F31</f>
        <v>0</v>
      </c>
    </row>
    <row customHeight="1" ht="17.25">
      <c s="92" t="s">
        <v>2922</v>
      </c>
      <c s="368">
        <f>SUM(B36:B37)</f>
        <v>0</v>
      </c>
      <c s="444">
        <f>SUM(C36:C37)</f>
        <v>0</v>
      </c>
      <c s="55" t="s">
        <v>3054</v>
      </c>
      <c s="372"/>
      <c s="403"/>
    </row>
    <row customHeight="1" ht="17.25">
      <c s="89" t="s">
        <v>2924</v>
      </c>
      <c s="372"/>
      <c s="439"/>
      <c s="55"/>
      <c s="120"/>
      <c s="86"/>
    </row>
    <row customHeight="1" ht="17.25">
      <c s="89" t="s">
        <v>2926</v>
      </c>
      <c s="372"/>
      <c s="439"/>
      <c s="55"/>
      <c s="120"/>
      <c s="86"/>
    </row>
    <row customHeight="1" ht="17.25">
      <c s="83" t="s">
        <v>2264</v>
      </c>
      <c s="368">
        <f>B28+B30+B34+B35</f>
        <v>0</v>
      </c>
      <c s="444">
        <f>C28+C30+C34+C35</f>
        <v>0</v>
      </c>
      <c s="75" t="s">
        <v>2265</v>
      </c>
      <c s="368">
        <f>E28+E30+E31+E34</f>
        <v>0</v>
      </c>
      <c s="401">
        <f>F28+F30+F31+F34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F1"/>
    <mergeCell ref="A2:F2"/>
    <mergeCell ref="A3:F3"/>
  </mergeCells>
  <dataValidations count="1">
    <dataValidation type="decimal" allowBlank="1" showInputMessage="1" showErrorMessage="1" sqref="B5:C7 E5:F28 B28:C28 B30:C30 E30:F35 B34:C38 E38:F38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61C8268-E4C8-D038-07CF-55C1C0528892}" mc:Ignorable="x14ac">
  <dimension ref="A1:B32"/>
  <sheetViews>
    <sheetView defaultGridColor="0" colorId="8" topLeftCell="A1" showGridLines="0" workbookViewId="0" showZeros="0">
      <selection activeCell="A1" sqref="A1:B1"/>
    </sheetView>
  </sheetViews>
  <sheetFormatPr defaultColWidth="9.125" customHeight="1" defaultRowHeight="12.75"/>
  <cols>
    <col min="1" max="1" style="336" width="46.50390625" customWidth="1"/>
    <col min="2" max="2" style="336" width="23.50390625" customWidth="1"/>
  </cols>
  <sheetData>
    <row customHeight="1" ht="33.75">
      <c s="363" t="str">
        <f>'##BASEINFO'!$B$2&amp;"度"&amp;'##BASEINFO'!$B$7&amp;"乡镇基本情况录入表"</f>
        <v>2011年度芷江侗族自治县乡镇基本情况录入表</v>
      </c>
      <c s="71"/>
    </row>
    <row customHeight="1" ht="17.25">
      <c s="70" t="s">
        <v>197</v>
      </c>
      <c s="70"/>
    </row>
    <row customHeight="1" ht="17.25">
      <c s="125" t="s">
        <v>3055</v>
      </c>
      <c s="125"/>
    </row>
    <row customHeight="1" ht="17.25">
      <c s="200" t="s">
        <v>2912</v>
      </c>
      <c s="215" t="s">
        <v>3056</v>
      </c>
    </row>
    <row customHeight="1" ht="17.25">
      <c s="92" t="s">
        <v>3057</v>
      </c>
      <c s="563">
        <f>SUM(B28:B31)</f>
        <v>28</v>
      </c>
    </row>
    <row customHeight="1" ht="17.25">
      <c s="89" t="s">
        <v>3058</v>
      </c>
      <c s="564">
        <v>28</v>
      </c>
    </row>
    <row customHeight="1" ht="17.25">
      <c s="92" t="s">
        <v>3059</v>
      </c>
      <c s="565">
        <v>28</v>
      </c>
    </row>
    <row customHeight="1" ht="17.25">
      <c s="89" t="s">
        <v>3060</v>
      </c>
      <c s="565">
        <v>28</v>
      </c>
    </row>
    <row customHeight="1" ht="17.25">
      <c s="92" t="s">
        <v>3061</v>
      </c>
      <c s="565"/>
    </row>
    <row customHeight="1" ht="17.25">
      <c s="92" t="s">
        <v>3062</v>
      </c>
      <c s="563">
        <f>B11+B12</f>
        <v>0</v>
      </c>
    </row>
    <row customHeight="1" ht="17.25">
      <c s="89" t="s">
        <v>3063</v>
      </c>
      <c s="565"/>
    </row>
    <row customHeight="1" ht="17.25">
      <c s="89" t="s">
        <v>3064</v>
      </c>
      <c s="565"/>
    </row>
    <row customHeight="1" ht="17.25">
      <c s="89" t="s">
        <v>3065</v>
      </c>
      <c s="565"/>
    </row>
    <row customHeight="1" ht="17.25">
      <c s="92" t="s">
        <v>3066</v>
      </c>
      <c s="563">
        <f>SUM(B15:B18)</f>
        <v>74</v>
      </c>
    </row>
    <row customHeight="1" ht="17.25">
      <c s="89" t="s">
        <v>3067</v>
      </c>
      <c s="565">
        <v>41</v>
      </c>
    </row>
    <row customHeight="1" ht="17.25">
      <c s="89" t="s">
        <v>3068</v>
      </c>
      <c s="565">
        <v>33</v>
      </c>
    </row>
    <row customHeight="1" ht="17.25">
      <c s="89" t="s">
        <v>3069</v>
      </c>
      <c s="565"/>
    </row>
    <row customHeight="1" ht="17.25">
      <c s="89" t="s">
        <v>3070</v>
      </c>
      <c s="565"/>
    </row>
    <row customHeight="1" ht="17.25">
      <c s="92" t="s">
        <v>3071</v>
      </c>
      <c s="563">
        <f>SUM(B20:B21)</f>
        <v>769</v>
      </c>
    </row>
    <row customHeight="1" ht="17.25">
      <c s="89" t="s">
        <v>3072</v>
      </c>
      <c s="565">
        <v>459</v>
      </c>
    </row>
    <row customHeight="1" ht="17.25">
      <c s="89" t="s">
        <v>3073</v>
      </c>
      <c s="565">
        <v>310</v>
      </c>
    </row>
    <row customHeight="1" ht="17.25">
      <c s="89" t="s">
        <v>3074</v>
      </c>
      <c s="565"/>
    </row>
    <row customHeight="1" ht="17.25">
      <c s="92" t="s">
        <v>3075</v>
      </c>
      <c s="565"/>
    </row>
    <row customHeight="1" ht="17.25">
      <c s="92" t="s">
        <v>3076</v>
      </c>
      <c s="563">
        <f>SUM(B25:B26)</f>
        <v>370417</v>
      </c>
    </row>
    <row customHeight="1" ht="15.75">
      <c s="89" t="s">
        <v>3077</v>
      </c>
      <c s="566">
        <v>49267</v>
      </c>
    </row>
    <row customHeight="1" ht="17.25">
      <c s="89" t="s">
        <v>3078</v>
      </c>
      <c s="566">
        <v>321150</v>
      </c>
    </row>
    <row customHeight="1" ht="17.25">
      <c s="92" t="s">
        <v>3079</v>
      </c>
      <c s="226"/>
    </row>
    <row customHeight="1" ht="17.25">
      <c s="89" t="s">
        <v>3080</v>
      </c>
      <c s="565">
        <v>28</v>
      </c>
    </row>
    <row customHeight="1" ht="17.25">
      <c s="89" t="s">
        <v>3081</v>
      </c>
      <c s="565"/>
    </row>
    <row customHeight="1" ht="17.25">
      <c s="89" t="s">
        <v>3082</v>
      </c>
      <c s="565"/>
    </row>
    <row customHeight="1" ht="17.25">
      <c s="89" t="s">
        <v>3083</v>
      </c>
      <c s="565"/>
    </row>
    <row customHeight="1" ht="17.25">
      <c s="88" t="s">
        <v>3084</v>
      </c>
      <c s="565">
        <v>303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B1"/>
    <mergeCell ref="A2:B2"/>
    <mergeCell ref="A3:B3"/>
  </mergeCells>
  <dataValidations count="1">
    <dataValidation type="decimal" allowBlank="1" showInputMessage="1" showErrorMessage="1" sqref="B5:B26 B28:B32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ECC06E8-C7F8-170E-B0B4-89D7097133B8}" mc:Ignorable="x14ac">
  <dimension ref="A1:W238"/>
  <sheetViews>
    <sheetView defaultGridColor="0" colorId="8" showGridLines="0" workbookViewId="0" showZeros="0">
      <pane xSplit="1" ySplit="6" topLeftCell="B7" activePane="bottomRight" state="frozen"/>
      <selection pane="bottomLeft" activeCell="A7" sqref="A7"/>
      <selection pane="topRight" activeCell="B1" sqref="B1"/>
      <selection pane="bottomRight" activeCell="A1" sqref="A1"/>
    </sheetView>
  </sheetViews>
  <sheetFormatPr defaultColWidth="9.125" customHeight="1" defaultRowHeight="12.75"/>
  <cols>
    <col min="1" max="1" style="336" width="35.50390625" customWidth="1"/>
    <col min="2" max="23" style="336" width="12.625" customWidth="1"/>
  </cols>
  <sheetData>
    <row customHeight="1" ht="33.75">
      <c s="363" t="str">
        <f>'##BASEINFO'!$B$2&amp;"度"&amp;'##BASEINFO'!$B$7&amp;" 基本数字录入表"</f>
        <v>2011年度芷江侗族自治县 基本数字录入表</v>
      </c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</row>
    <row customHeight="1" ht="17.25">
      <c s="70" t="s">
        <v>198</v>
      </c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</row>
    <row customHeight="1" ht="17.25">
      <c s="70" t="s">
        <v>3055</v>
      </c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</row>
    <row customHeight="1" ht="17.25">
      <c s="73" t="s">
        <v>2162</v>
      </c>
      <c s="73" t="s">
        <v>3085</v>
      </c>
      <c s="72" t="s">
        <v>3086</v>
      </c>
      <c s="72"/>
      <c s="72"/>
      <c s="72"/>
      <c s="72"/>
      <c s="72" t="s">
        <v>3087</v>
      </c>
      <c s="72"/>
      <c s="72"/>
      <c s="72"/>
      <c s="72"/>
      <c s="72"/>
      <c s="72"/>
      <c s="72"/>
      <c s="72"/>
      <c s="72"/>
      <c s="72"/>
      <c s="72"/>
      <c s="72"/>
      <c s="72"/>
      <c s="72"/>
      <c s="73" t="s">
        <v>3088</v>
      </c>
    </row>
    <row customHeight="1" ht="17.25">
      <c s="73"/>
      <c s="73"/>
      <c s="72" t="s">
        <v>2933</v>
      </c>
      <c s="72" t="s">
        <v>3089</v>
      </c>
      <c s="72" t="s">
        <v>3090</v>
      </c>
      <c s="72" t="s">
        <v>3091</v>
      </c>
      <c s="72" t="s">
        <v>3092</v>
      </c>
      <c s="72" t="s">
        <v>3093</v>
      </c>
      <c s="72"/>
      <c s="72"/>
      <c s="72"/>
      <c s="72"/>
      <c s="73" t="s">
        <v>3094</v>
      </c>
      <c s="73"/>
      <c s="73"/>
      <c s="73"/>
      <c s="73"/>
      <c s="72" t="s">
        <v>3095</v>
      </c>
      <c s="72"/>
      <c s="72"/>
      <c s="72"/>
      <c s="72"/>
      <c s="73"/>
    </row>
    <row customHeight="1" ht="17.25">
      <c s="73"/>
      <c s="106"/>
      <c s="105"/>
      <c s="105"/>
      <c s="105"/>
      <c s="105"/>
      <c s="105"/>
      <c s="91" t="s">
        <v>2271</v>
      </c>
      <c s="91" t="s">
        <v>3089</v>
      </c>
      <c s="91" t="s">
        <v>3090</v>
      </c>
      <c s="91" t="s">
        <v>3091</v>
      </c>
      <c s="91" t="s">
        <v>3092</v>
      </c>
      <c s="170" t="s">
        <v>2271</v>
      </c>
      <c s="170" t="s">
        <v>3089</v>
      </c>
      <c s="170" t="s">
        <v>3090</v>
      </c>
      <c s="170" t="s">
        <v>3091</v>
      </c>
      <c s="170" t="s">
        <v>3092</v>
      </c>
      <c s="170" t="s">
        <v>2271</v>
      </c>
      <c s="170" t="s">
        <v>3089</v>
      </c>
      <c s="170" t="s">
        <v>3090</v>
      </c>
      <c s="170" t="s">
        <v>3091</v>
      </c>
      <c s="170" t="s">
        <v>3092</v>
      </c>
      <c s="106"/>
    </row>
    <row customHeight="1" ht="16.5">
      <c s="83" t="s">
        <v>3096</v>
      </c>
      <c s="563">
        <f>SUM(B8,B38,B47,B59,B72,B83,B92,B109,B118,B134,B148,B167,B180,B194,B200,B207,B216,B222,B226,B229,B233)</f>
        <v>262</v>
      </c>
      <c s="563">
        <f>SUM(C8,C38,C47,C59,C72,C83,C92,C109,C118,C134,C148,C167,C180,C194,C200,C207,C216,C222,C226,C229,C233)</f>
        <v>13790</v>
      </c>
      <c s="563">
        <f>SUM(D8,D38,D47,D59,D72,D83,D92,D109,D118,D134,D148,D167,D180,D194,D200,D207,D216,D222,D226,D229,D233)</f>
        <v>9902</v>
      </c>
      <c s="563">
        <f>SUM(E8,E38,E47,E59,E72,E83,E92,E109,E118,E134,E148,E167,E180,E194,E200,E207,E216,E222,E226,E229,E233)</f>
        <v>20</v>
      </c>
      <c s="563">
        <f>SUM(F8,F38,F47,F59,F72,F83,F92,F109,F118,F134,F148,F167,F180,F194,F200,F207,F216,F222,F226,F229,F233)</f>
        <v>3705</v>
      </c>
      <c s="563">
        <f>SUM(G8,G38,G47,G59,G72,G83,G92,G109,G118,G134,G148,G167,G180,G194,G200,G207,G216,G222,G226,G229,G233)</f>
        <v>163</v>
      </c>
      <c s="563">
        <f>SUM(H8,H38,H47,H59,H72,H83,H92,H109,H118,H134,H148,H167,H180,H194,H200,H207,H216,H222,H226,H229,H233)</f>
        <v>6720</v>
      </c>
      <c s="563">
        <f>SUM(I8,I38,I47,I59,I72,I83,I92,I109,I118,I134,I148,I167,I180,I194,I200,I207,I216,I222,I226,I229,I233)</f>
        <v>3124</v>
      </c>
      <c s="563">
        <f>SUM(J8,J38,J47,J59,J72,J83,J92,J109,J118,J134,J148,J167,J180,J194,J200,J207,J216,J222,J226,J229,J233)</f>
        <v>19</v>
      </c>
      <c s="563">
        <f>SUM(K8,K38,K47,K59,K72,K83,K92,K109,K118,K134,K148,K167,K180,K194,K200,K207,K216,K222,K226,K229,K233)</f>
        <v>3414</v>
      </c>
      <c s="563">
        <f>SUM(L8,L38,L47,L59,L72,L83,L92,L109,L118,L134,L148,L167,L180,L194,L200,L207,L216,L222,L226,L229,L233)</f>
        <v>163</v>
      </c>
      <c s="563">
        <f>SUM(M8,M38,M47,M59,M72,M83,M92,M109,M118,M134,M148,M167,M180,M194,M200,M207,M216,M222,M226,M229,M233)</f>
        <v>7070</v>
      </c>
      <c s="563">
        <f>SUM(N8,N38,N47,N59,N72,N83,N92,N109,N118,N134,N148,N167,N180,N194,N200,N207,N216,N222,N226,N229,N233)</f>
        <v>6778</v>
      </c>
      <c s="563">
        <f>SUM(O8,O38,O47,O59,O72,O83,O92,O109,O118,O134,O148,O167,O180,O194,O200,O207,O216,O222,O226,O229,O233)</f>
        <v>1</v>
      </c>
      <c s="563">
        <f>SUM(P8,P38,P47,P59,P72,P83,P92,P109,P118,P134,P148,P167,P180,P194,P200,P207,P216,P222,P226,P229,P233)</f>
        <v>291</v>
      </c>
      <c s="563">
        <f>SUM(Q8,Q38,Q47,Q59,Q72,Q83,Q92,Q109,Q118,Q134,Q148,Q167,Q180,Q194,Q200,Q207,Q216,Q222,Q226,Q229,Q233)</f>
        <v>0</v>
      </c>
      <c s="563">
        <f>SUM(R8,R38,R47,R59,R72,R83,R92,R109,R118,R134,R148,R167,R180,R194,R200,R207,R216,R222,R226,R229,R233)</f>
        <v>0</v>
      </c>
      <c s="563">
        <f>SUM(S8,S38,S47,S59,S72,S83,S92,S109,S118,S134,S148,S167,S180,S194,S200,S207,S216,S222,S226,S229,S233)</f>
        <v>0</v>
      </c>
      <c s="563">
        <f>SUM(T8,T38,T47,T59,T72,T83,T92,T109,T118,T134,T148,T167,T180,T194,T200,T207,T216,T222,T226,T229,T233)</f>
        <v>0</v>
      </c>
      <c s="563">
        <f>SUM(U8,U38,U47,U59,U72,U83,U92,U109,U118,U134,U148,U167,U180,U194,U200,U207,U216,U222,U226,U229,U233)</f>
        <v>0</v>
      </c>
      <c s="563">
        <f>SUM(V8,V38,V47,V59,V72,V83,V92,V109,V118,V134,V148,V167,V180,V194,V200,V207,V216,V222,V226,V229,V233)</f>
        <v>0</v>
      </c>
      <c s="563">
        <f>SUM(W8,W38,W47,W59,W72,W83,W92,W109,W118,W134,W148,W167,W180,W194,W200,W207,W216,W222,W226,W229,W233)</f>
        <v>44123</v>
      </c>
    </row>
    <row customHeight="1" ht="16.5">
      <c s="92" t="s">
        <v>1005</v>
      </c>
      <c s="568">
        <f>SUM(B9:B37)</f>
        <v>90</v>
      </c>
      <c s="563">
        <f>SUM(D8:G8)</f>
        <v>1524</v>
      </c>
      <c s="563">
        <f>SUM(I8,N8,S8)</f>
        <v>1443</v>
      </c>
      <c s="563">
        <f>SUM(J8,O8,T8)</f>
        <v>0</v>
      </c>
      <c s="563">
        <f>SUM(K8,P8,U8)</f>
        <v>65</v>
      </c>
      <c s="563">
        <f>SUM(L8,Q8,V8)</f>
        <v>16</v>
      </c>
      <c s="563">
        <f>SUM(I8:L8)</f>
        <v>1346</v>
      </c>
      <c s="563">
        <f>SUM(I9:I37)</f>
        <v>1265</v>
      </c>
      <c s="563">
        <f>SUM(J9:J37)</f>
        <v>0</v>
      </c>
      <c s="563">
        <f>SUM(K9:K37)</f>
        <v>65</v>
      </c>
      <c s="563">
        <f>SUM(L9:L37)</f>
        <v>16</v>
      </c>
      <c s="563">
        <f>SUM(N8:Q8)</f>
        <v>178</v>
      </c>
      <c s="563">
        <f>SUM(N9:N37)</f>
        <v>178</v>
      </c>
      <c s="563">
        <f>SUM(O9:O37)</f>
        <v>0</v>
      </c>
      <c s="563">
        <f>SUM(P9:P37)</f>
        <v>0</v>
      </c>
      <c s="563">
        <f>SUM(Q9:Q37)</f>
        <v>0</v>
      </c>
      <c s="563">
        <f>SUM(S8:V8)</f>
        <v>0</v>
      </c>
      <c s="563">
        <f>SUM(S9:S37)</f>
        <v>0</v>
      </c>
      <c s="563">
        <f>SUM(T9:T37)</f>
        <v>0</v>
      </c>
      <c s="563">
        <f>SUM(U9:U37)</f>
        <v>0</v>
      </c>
      <c s="563">
        <f>SUM(V9:V37)</f>
        <v>0</v>
      </c>
      <c s="563">
        <f>SUM(W9:W37)</f>
        <v>0</v>
      </c>
    </row>
    <row customHeight="1" ht="16.5">
      <c s="89" t="s">
        <v>1006</v>
      </c>
      <c s="565">
        <v>1</v>
      </c>
      <c s="563">
        <f>SUM(D9:G9)</f>
        <v>55</v>
      </c>
      <c s="563">
        <f>SUM(I9,N9,S9)</f>
        <v>55</v>
      </c>
      <c s="563">
        <f>SUM(J9,O9,T9)</f>
        <v>0</v>
      </c>
      <c s="563">
        <f>SUM(K9,P9,U9)</f>
        <v>0</v>
      </c>
      <c s="563">
        <f>SUM(L9,Q9,V9)</f>
        <v>0</v>
      </c>
      <c s="563">
        <f>SUM(I9:L9)</f>
        <v>52</v>
      </c>
      <c s="565">
        <v>52</v>
      </c>
      <c s="565"/>
      <c s="565"/>
      <c s="565"/>
      <c s="563">
        <f>SUM(N9:Q9)</f>
        <v>3</v>
      </c>
      <c s="565">
        <v>3</v>
      </c>
      <c s="565"/>
      <c s="565"/>
      <c s="565"/>
      <c s="563">
        <f>SUM(S9:V9)</f>
        <v>0</v>
      </c>
      <c s="565"/>
      <c s="565"/>
      <c s="565"/>
      <c s="565"/>
      <c s="565"/>
    </row>
    <row customHeight="1" ht="16.5">
      <c s="89" t="s">
        <v>1018</v>
      </c>
      <c s="565">
        <v>1</v>
      </c>
      <c s="563">
        <f>SUM(D10:G10)</f>
        <v>52</v>
      </c>
      <c s="563">
        <f>SUM(I10,N10,S10)</f>
        <v>52</v>
      </c>
      <c s="563">
        <f>SUM(J10,O10,T10)</f>
        <v>0</v>
      </c>
      <c s="569">
        <f>SUM(K10,P10,U10)</f>
        <v>0</v>
      </c>
      <c s="563">
        <f>SUM(L10,Q10,V10)</f>
        <v>0</v>
      </c>
      <c s="563">
        <f>SUM(I10:L10)</f>
        <v>52</v>
      </c>
      <c s="565">
        <v>52</v>
      </c>
      <c s="565"/>
      <c s="565"/>
      <c s="565"/>
      <c s="563">
        <f>SUM(N10:Q10)</f>
        <v>0</v>
      </c>
      <c s="565"/>
      <c s="565"/>
      <c s="565"/>
      <c s="565"/>
      <c s="563">
        <f>SUM(S10:V10)</f>
        <v>0</v>
      </c>
      <c s="565"/>
      <c s="565"/>
      <c s="565"/>
      <c s="565"/>
      <c s="565"/>
    </row>
    <row customHeight="1" ht="16.5">
      <c s="89" t="s">
        <v>1023</v>
      </c>
      <c s="565">
        <v>34</v>
      </c>
      <c s="563">
        <f>SUM(D11:G11)</f>
        <v>468</v>
      </c>
      <c s="563">
        <f>SUM(I11,N11,S11)</f>
        <v>468</v>
      </c>
      <c s="570">
        <f>SUM(J11,O11,T11)</f>
        <v>0</v>
      </c>
      <c s="563">
        <f>SUM(K11,P11,U11)</f>
        <v>0</v>
      </c>
      <c s="571">
        <f>SUM(L11,Q11,V11)</f>
        <v>0</v>
      </c>
      <c s="563">
        <f>SUM(I11:L11)</f>
        <v>468</v>
      </c>
      <c s="565">
        <v>468</v>
      </c>
      <c s="565"/>
      <c s="565"/>
      <c s="565"/>
      <c s="563">
        <f>SUM(N11:Q11)</f>
        <v>0</v>
      </c>
      <c s="565"/>
      <c s="565"/>
      <c s="565"/>
      <c s="565"/>
      <c s="563">
        <f>SUM(S11:V11)</f>
        <v>0</v>
      </c>
      <c s="565"/>
      <c s="565"/>
      <c s="565"/>
      <c s="565"/>
      <c s="565"/>
    </row>
    <row customHeight="1" ht="16.5">
      <c s="89" t="s">
        <v>1031</v>
      </c>
      <c s="565">
        <v>3</v>
      </c>
      <c s="563">
        <f>SUM(D12:G12)</f>
        <v>62</v>
      </c>
      <c s="563">
        <f>SUM(I12,N12,S12)</f>
        <v>62</v>
      </c>
      <c s="563">
        <f>SUM(J12,O12,T12)</f>
        <v>0</v>
      </c>
      <c s="568">
        <f>SUM(K12,P12,U12)</f>
        <v>0</v>
      </c>
      <c s="563">
        <f>SUM(L12,Q12,V12)</f>
        <v>0</v>
      </c>
      <c s="563">
        <f>SUM(I12:L12)</f>
        <v>51</v>
      </c>
      <c s="565">
        <v>51</v>
      </c>
      <c s="565"/>
      <c s="565"/>
      <c s="565"/>
      <c s="563">
        <f>SUM(N12:Q12)</f>
        <v>11</v>
      </c>
      <c s="565">
        <v>11</v>
      </c>
      <c s="565"/>
      <c s="565"/>
      <c s="565"/>
      <c s="563">
        <f>SUM(S12:V12)</f>
        <v>0</v>
      </c>
      <c s="565"/>
      <c s="565"/>
      <c s="565"/>
      <c s="565"/>
      <c s="565"/>
    </row>
    <row customHeight="1" ht="16.5">
      <c s="89" t="s">
        <v>1038</v>
      </c>
      <c s="565">
        <v>1</v>
      </c>
      <c s="563">
        <f>SUM(D13:G13)</f>
        <v>47</v>
      </c>
      <c s="563">
        <f>SUM(I13,N13,S13)</f>
        <v>41</v>
      </c>
      <c s="563">
        <f>SUM(J13,O13,T13)</f>
        <v>0</v>
      </c>
      <c s="563">
        <f>SUM(K13,P13,U13)</f>
        <v>6</v>
      </c>
      <c s="563">
        <f>SUM(L13,Q13,V13)</f>
        <v>0</v>
      </c>
      <c s="563">
        <f>SUM(I13:L13)</f>
        <v>33</v>
      </c>
      <c s="565">
        <v>27</v>
      </c>
      <c s="565"/>
      <c s="565">
        <v>6</v>
      </c>
      <c s="565"/>
      <c s="563">
        <f>SUM(N13:Q13)</f>
        <v>14</v>
      </c>
      <c s="565">
        <v>14</v>
      </c>
      <c s="565"/>
      <c s="565"/>
      <c s="565"/>
      <c s="563">
        <f>SUM(S13:V13)</f>
        <v>0</v>
      </c>
      <c s="565"/>
      <c s="565"/>
      <c s="565"/>
      <c s="565"/>
      <c s="565"/>
    </row>
    <row customHeight="1" ht="16.5">
      <c s="89" t="s">
        <v>1045</v>
      </c>
      <c s="565">
        <v>2</v>
      </c>
      <c s="563">
        <f>SUM(D14:G14)</f>
        <v>251</v>
      </c>
      <c s="563">
        <f>SUM(I14,N14,S14)</f>
        <v>196</v>
      </c>
      <c s="563">
        <f>SUM(J14,O14,T14)</f>
        <v>0</v>
      </c>
      <c s="563">
        <f>SUM(K14,P14,U14)</f>
        <v>39</v>
      </c>
      <c s="563">
        <f>SUM(L14,Q14,V14)</f>
        <v>16</v>
      </c>
      <c s="563">
        <f>SUM(I14:L14)</f>
        <v>202</v>
      </c>
      <c s="565">
        <v>147</v>
      </c>
      <c s="565"/>
      <c s="565">
        <v>39</v>
      </c>
      <c s="565">
        <v>16</v>
      </c>
      <c s="563">
        <f>SUM(N14:Q14)</f>
        <v>49</v>
      </c>
      <c s="565">
        <v>49</v>
      </c>
      <c s="565"/>
      <c s="565"/>
      <c s="565"/>
      <c s="563">
        <f>SUM(S14:V14)</f>
        <v>0</v>
      </c>
      <c s="565"/>
      <c s="565"/>
      <c s="565"/>
      <c s="565"/>
      <c s="565"/>
    </row>
    <row customHeight="1" ht="16.5">
      <c s="89" t="s">
        <v>1052</v>
      </c>
      <c s="572"/>
      <c s="563">
        <f>SUM(D15:G15)</f>
        <v>0</v>
      </c>
      <c s="563">
        <f>SUM(I15,N15,S15)</f>
        <v>0</v>
      </c>
      <c s="563">
        <f>SUM(J15,O15,T15)</f>
        <v>0</v>
      </c>
      <c s="563">
        <f>SUM(K15,P15,U15)</f>
        <v>0</v>
      </c>
      <c s="563">
        <f>SUM(L15,Q15,V15)</f>
        <v>0</v>
      </c>
      <c s="563">
        <f>SUM(I15:L15)</f>
        <v>0</v>
      </c>
      <c s="565"/>
      <c s="565"/>
      <c s="565"/>
      <c s="565"/>
      <c s="563">
        <f>SUM(N15:Q15)</f>
        <v>0</v>
      </c>
      <c s="565"/>
      <c s="565"/>
      <c s="565"/>
      <c s="565"/>
      <c s="563">
        <f>SUM(S15:V15)</f>
        <v>0</v>
      </c>
      <c s="565"/>
      <c s="565"/>
      <c s="565"/>
      <c s="565"/>
      <c s="565"/>
    </row>
    <row customHeight="1" ht="16.5">
      <c s="89" t="s">
        <v>1059</v>
      </c>
      <c s="565">
        <v>2</v>
      </c>
      <c s="571">
        <f>SUM(D16:G16)</f>
        <v>32</v>
      </c>
      <c s="563">
        <f>SUM(I16,N16,S16)</f>
        <v>29</v>
      </c>
      <c s="563">
        <f>SUM(J16,O16,T16)</f>
        <v>0</v>
      </c>
      <c s="563">
        <f>SUM(K16,P16,U16)</f>
        <v>3</v>
      </c>
      <c s="563">
        <f>SUM(L16,Q16,V16)</f>
        <v>0</v>
      </c>
      <c s="563">
        <f>SUM(I16:L16)</f>
        <v>24</v>
      </c>
      <c s="565">
        <v>21</v>
      </c>
      <c s="565"/>
      <c s="565">
        <v>3</v>
      </c>
      <c s="565"/>
      <c s="563">
        <f>SUM(N16:Q16)</f>
        <v>8</v>
      </c>
      <c s="565">
        <v>8</v>
      </c>
      <c s="565"/>
      <c s="565"/>
      <c s="565"/>
      <c s="563">
        <f>SUM(S16:V16)</f>
        <v>0</v>
      </c>
      <c s="565"/>
      <c s="565"/>
      <c s="565"/>
      <c s="565"/>
      <c s="565"/>
    </row>
    <row customHeight="1" ht="16.5">
      <c s="89" t="s">
        <v>1063</v>
      </c>
      <c s="564"/>
      <c s="563">
        <f>SUM(D17:G17)</f>
        <v>0</v>
      </c>
      <c s="563">
        <f>SUM(I17,N17,S17)</f>
        <v>0</v>
      </c>
      <c s="563">
        <f>SUM(J17,O17,T17)</f>
        <v>0</v>
      </c>
      <c s="563">
        <f>SUM(K17,P17,U17)</f>
        <v>0</v>
      </c>
      <c s="563">
        <f>SUM(L17,Q17,V17)</f>
        <v>0</v>
      </c>
      <c s="563">
        <f>SUM(I17:L17)</f>
        <v>0</v>
      </c>
      <c s="565"/>
      <c s="565"/>
      <c s="565"/>
      <c s="565"/>
      <c s="563">
        <f>SUM(N17:Q17)</f>
        <v>0</v>
      </c>
      <c s="565"/>
      <c s="565"/>
      <c s="565"/>
      <c s="565"/>
      <c s="563">
        <f>SUM(S17:V17)</f>
        <v>0</v>
      </c>
      <c s="565"/>
      <c s="565"/>
      <c s="565"/>
      <c s="565"/>
      <c s="565"/>
    </row>
    <row customHeight="1" ht="16.5">
      <c s="89" t="s">
        <v>1068</v>
      </c>
      <c s="565">
        <v>1</v>
      </c>
      <c s="563">
        <f>SUM(D18:G18)</f>
        <v>24</v>
      </c>
      <c s="563">
        <f>SUM(I18,N18,S18)</f>
        <v>20</v>
      </c>
      <c s="563">
        <f>SUM(J18,O18,T18)</f>
        <v>0</v>
      </c>
      <c s="563">
        <f>SUM(K18,P18,U18)</f>
        <v>4</v>
      </c>
      <c s="563">
        <f>SUM(L18,Q18,V18)</f>
        <v>0</v>
      </c>
      <c s="563">
        <f>SUM(I18:L18)</f>
        <v>24</v>
      </c>
      <c s="565">
        <v>20</v>
      </c>
      <c s="565"/>
      <c s="565">
        <v>4</v>
      </c>
      <c s="565"/>
      <c s="563">
        <f>SUM(N18:Q18)</f>
        <v>0</v>
      </c>
      <c s="565"/>
      <c s="565"/>
      <c s="565"/>
      <c s="565"/>
      <c s="563">
        <f>SUM(S18:V18)</f>
        <v>0</v>
      </c>
      <c s="565"/>
      <c s="565"/>
      <c s="565"/>
      <c s="565"/>
      <c s="565"/>
    </row>
    <row customHeight="1" ht="16.5">
      <c s="89" t="s">
        <v>1078</v>
      </c>
      <c s="565">
        <v>1</v>
      </c>
      <c s="563">
        <f>SUM(D19:G19)</f>
        <v>26</v>
      </c>
      <c s="563">
        <f>SUM(I19,N19,S19)</f>
        <v>26</v>
      </c>
      <c s="563">
        <f>SUM(J19,O19,T19)</f>
        <v>0</v>
      </c>
      <c s="563">
        <f>SUM(K19,P19,U19)</f>
        <v>0</v>
      </c>
      <c s="563">
        <f>SUM(L19,Q19,V19)</f>
        <v>0</v>
      </c>
      <c s="563">
        <f>SUM(I19:L19)</f>
        <v>24</v>
      </c>
      <c s="565">
        <v>24</v>
      </c>
      <c s="565"/>
      <c s="565"/>
      <c s="565"/>
      <c s="563">
        <f>SUM(N19:Q19)</f>
        <v>2</v>
      </c>
      <c s="565">
        <v>2</v>
      </c>
      <c s="565"/>
      <c s="565"/>
      <c s="565"/>
      <c s="563">
        <f>SUM(S19:V19)</f>
        <v>0</v>
      </c>
      <c s="565"/>
      <c s="565"/>
      <c s="565"/>
      <c s="565"/>
      <c s="565"/>
    </row>
    <row customHeight="1" ht="16.5">
      <c s="89" t="s">
        <v>1083</v>
      </c>
      <c s="565">
        <v>30</v>
      </c>
      <c s="563">
        <f>SUM(D20:G20)</f>
        <v>197</v>
      </c>
      <c s="563">
        <f>SUM(I20,N20,S20)</f>
        <v>197</v>
      </c>
      <c s="563">
        <f>SUM(J20,O20,T20)</f>
        <v>0</v>
      </c>
      <c s="563">
        <f>SUM(K20,P20,U20)</f>
        <v>0</v>
      </c>
      <c s="563">
        <f>SUM(L20,Q20,V20)</f>
        <v>0</v>
      </c>
      <c s="563">
        <f>SUM(I20:L20)</f>
        <v>117</v>
      </c>
      <c s="565">
        <v>117</v>
      </c>
      <c s="565"/>
      <c s="565"/>
      <c s="565"/>
      <c s="563">
        <f>SUM(N20:Q20)</f>
        <v>80</v>
      </c>
      <c s="565">
        <v>80</v>
      </c>
      <c s="565"/>
      <c s="565"/>
      <c s="565"/>
      <c s="563">
        <f>SUM(S20:V20)</f>
        <v>0</v>
      </c>
      <c s="565"/>
      <c s="565"/>
      <c s="565"/>
      <c s="565"/>
      <c s="565"/>
    </row>
    <row customHeight="1" ht="16.5">
      <c s="89" t="s">
        <v>1097</v>
      </c>
      <c s="565">
        <v>1</v>
      </c>
      <c s="563">
        <f>SUM(D21:G21)</f>
        <v>19</v>
      </c>
      <c s="563">
        <f>SUM(I21,N21,S21)</f>
        <v>19</v>
      </c>
      <c s="563">
        <f>SUM(J21,O21,T21)</f>
        <v>0</v>
      </c>
      <c s="563">
        <f>SUM(K21,P21,U21)</f>
        <v>0</v>
      </c>
      <c s="563">
        <f>SUM(L21,Q21,V21)</f>
        <v>0</v>
      </c>
      <c s="563">
        <f>SUM(I21:L21)</f>
        <v>19</v>
      </c>
      <c s="565">
        <v>19</v>
      </c>
      <c s="565"/>
      <c s="565"/>
      <c s="565"/>
      <c s="563">
        <f>SUM(N21:Q21)</f>
        <v>0</v>
      </c>
      <c s="565"/>
      <c s="565"/>
      <c s="565"/>
      <c s="565"/>
      <c s="563">
        <f>SUM(S21:V21)</f>
        <v>0</v>
      </c>
      <c s="565"/>
      <c s="565"/>
      <c s="565"/>
      <c s="565"/>
      <c s="565"/>
    </row>
    <row customHeight="1" ht="16.5">
      <c s="89" t="s">
        <v>1104</v>
      </c>
      <c s="565"/>
      <c s="563">
        <f>SUM(D22:G22)</f>
        <v>0</v>
      </c>
      <c s="563">
        <f>SUM(I22,N22,S22)</f>
        <v>0</v>
      </c>
      <c s="563">
        <f>SUM(J22,O22,T22)</f>
        <v>0</v>
      </c>
      <c s="563">
        <f>SUM(K22,P22,U22)</f>
        <v>0</v>
      </c>
      <c s="563">
        <f>SUM(L22,Q22,V22)</f>
        <v>0</v>
      </c>
      <c s="563">
        <f>SUM(I22:L22)</f>
        <v>0</v>
      </c>
      <c s="565"/>
      <c s="565"/>
      <c s="565"/>
      <c s="565"/>
      <c s="563">
        <f>SUM(N22:Q22)</f>
        <v>0</v>
      </c>
      <c s="565"/>
      <c s="565"/>
      <c s="565"/>
      <c s="565"/>
      <c s="563">
        <f>SUM(S22:V22)</f>
        <v>0</v>
      </c>
      <c s="565"/>
      <c s="565"/>
      <c s="565"/>
      <c s="565"/>
      <c s="565"/>
    </row>
    <row customHeight="1" ht="16.5">
      <c s="89" t="s">
        <v>1112</v>
      </c>
      <c s="565"/>
      <c s="563">
        <f>SUM(D23:G23)</f>
        <v>0</v>
      </c>
      <c s="563">
        <f>SUM(I23,N23,S23)</f>
        <v>0</v>
      </c>
      <c s="569">
        <f>SUM(J23,O23,T23)</f>
        <v>0</v>
      </c>
      <c s="563">
        <f>SUM(K23,P23,U23)</f>
        <v>0</v>
      </c>
      <c s="563">
        <f>SUM(L23,Q23,V23)</f>
        <v>0</v>
      </c>
      <c s="563">
        <f>SUM(I23:L23)</f>
        <v>0</v>
      </c>
      <c s="565"/>
      <c s="565"/>
      <c s="565"/>
      <c s="565"/>
      <c s="563">
        <f>SUM(N23:Q23)</f>
        <v>0</v>
      </c>
      <c s="565"/>
      <c s="565"/>
      <c s="565"/>
      <c s="565"/>
      <c s="563">
        <f>SUM(S23:V23)</f>
        <v>0</v>
      </c>
      <c s="565"/>
      <c s="565"/>
      <c s="565"/>
      <c s="565"/>
      <c s="565"/>
    </row>
    <row customHeight="1" ht="16.5">
      <c s="89" t="s">
        <v>1117</v>
      </c>
      <c s="565"/>
      <c s="563">
        <f>SUM(D24:G24)</f>
        <v>0</v>
      </c>
      <c s="570">
        <f>SUM(I24,N24,S24)</f>
        <v>0</v>
      </c>
      <c s="563">
        <f>SUM(J24,O24,T24)</f>
        <v>0</v>
      </c>
      <c s="571">
        <f>SUM(K24,P24,U24)</f>
        <v>0</v>
      </c>
      <c s="563">
        <f>SUM(L24,Q24,V24)</f>
        <v>0</v>
      </c>
      <c s="563">
        <f>SUM(I24:L24)</f>
        <v>0</v>
      </c>
      <c s="565"/>
      <c s="565"/>
      <c s="565"/>
      <c s="565"/>
      <c s="563">
        <f>SUM(N24:Q24)</f>
        <v>0</v>
      </c>
      <c s="565"/>
      <c s="565"/>
      <c s="565"/>
      <c s="565"/>
      <c s="563">
        <f>SUM(S24:V24)</f>
        <v>0</v>
      </c>
      <c s="565"/>
      <c s="565"/>
      <c s="565"/>
      <c s="565"/>
      <c s="565"/>
    </row>
    <row customHeight="1" ht="16.5">
      <c s="89" t="s">
        <v>1125</v>
      </c>
      <c s="565">
        <v>1</v>
      </c>
      <c s="563">
        <f>SUM(D25:G25)</f>
        <v>15</v>
      </c>
      <c s="563">
        <f>SUM(I25,N25,S25)</f>
        <v>15</v>
      </c>
      <c s="568">
        <f>SUM(J25,O25,T25)</f>
        <v>0</v>
      </c>
      <c s="563">
        <f>SUM(K25,P25,U25)</f>
        <v>0</v>
      </c>
      <c s="563">
        <f>SUM(L25,Q25,V25)</f>
        <v>0</v>
      </c>
      <c s="563">
        <f>SUM(I25:L25)</f>
        <v>15</v>
      </c>
      <c s="565">
        <v>15</v>
      </c>
      <c s="565"/>
      <c s="565"/>
      <c s="565"/>
      <c s="563">
        <f>SUM(N25:Q25)</f>
        <v>0</v>
      </c>
      <c s="565"/>
      <c s="565"/>
      <c s="565"/>
      <c s="565"/>
      <c s="563">
        <f>SUM(S25:V25)</f>
        <v>0</v>
      </c>
      <c s="565"/>
      <c s="565"/>
      <c s="565"/>
      <c s="565"/>
      <c s="565"/>
    </row>
    <row customHeight="1" ht="16.5">
      <c s="89" t="s">
        <v>1128</v>
      </c>
      <c s="565"/>
      <c s="563">
        <f>SUM(D26:G26)</f>
        <v>0</v>
      </c>
      <c s="563">
        <f>SUM(I26,N26,S26)</f>
        <v>0</v>
      </c>
      <c s="563">
        <f>SUM(J26,O26,T26)</f>
        <v>0</v>
      </c>
      <c s="563">
        <f>SUM(K26,P26,U26)</f>
        <v>0</v>
      </c>
      <c s="563">
        <f>SUM(L26,Q26,V26)</f>
        <v>0</v>
      </c>
      <c s="563">
        <f>SUM(I26:L26)</f>
        <v>0</v>
      </c>
      <c s="565"/>
      <c s="565"/>
      <c s="565"/>
      <c s="565"/>
      <c s="563">
        <f>SUM(N26:Q26)</f>
        <v>0</v>
      </c>
      <c s="565"/>
      <c s="565"/>
      <c s="565"/>
      <c s="565"/>
      <c s="563">
        <f>SUM(S26:V26)</f>
        <v>0</v>
      </c>
      <c s="565"/>
      <c s="565"/>
      <c s="565"/>
      <c s="565"/>
      <c s="565"/>
    </row>
    <row customHeight="1" ht="16.5">
      <c s="89" t="s">
        <v>1131</v>
      </c>
      <c s="565"/>
      <c s="563">
        <f>SUM(D27:G27)</f>
        <v>0</v>
      </c>
      <c s="563">
        <f>SUM(I27,N27,S27)</f>
        <v>0</v>
      </c>
      <c s="563">
        <f>SUM(J27,O27,T27)</f>
        <v>0</v>
      </c>
      <c s="563">
        <f>SUM(K27,P27,U27)</f>
        <v>0</v>
      </c>
      <c s="563">
        <f>SUM(L27,Q27,V27)</f>
        <v>0</v>
      </c>
      <c s="563">
        <f>SUM(I27:L27)</f>
        <v>0</v>
      </c>
      <c s="565"/>
      <c s="565"/>
      <c s="565"/>
      <c s="565"/>
      <c s="563">
        <f>SUM(N27:Q27)</f>
        <v>0</v>
      </c>
      <c s="565"/>
      <c s="565"/>
      <c s="565"/>
      <c s="565"/>
      <c s="563">
        <f>SUM(S27:V27)</f>
        <v>0</v>
      </c>
      <c s="565"/>
      <c s="565"/>
      <c s="565"/>
      <c s="565"/>
      <c s="565"/>
    </row>
    <row customHeight="1" ht="16.5">
      <c s="89" t="s">
        <v>1136</v>
      </c>
      <c s="565">
        <v>1</v>
      </c>
      <c s="563">
        <f>SUM(D28:G28)</f>
        <v>13</v>
      </c>
      <c s="563">
        <f>SUM(I28,N28,S28)</f>
        <v>12</v>
      </c>
      <c s="563">
        <f>SUM(J28,O28,T28)</f>
        <v>0</v>
      </c>
      <c s="563">
        <f>SUM(K28,P28,U28)</f>
        <v>1</v>
      </c>
      <c s="563">
        <f>SUM(L28,Q28,V28)</f>
        <v>0</v>
      </c>
      <c s="563">
        <f>SUM(I28:L28)</f>
        <v>13</v>
      </c>
      <c s="565">
        <v>12</v>
      </c>
      <c s="565"/>
      <c s="565">
        <v>1</v>
      </c>
      <c s="565"/>
      <c s="563">
        <f>SUM(N28:Q28)</f>
        <v>0</v>
      </c>
      <c s="565"/>
      <c s="565"/>
      <c s="565"/>
      <c s="565"/>
      <c s="563">
        <f>SUM(S28:V28)</f>
        <v>0</v>
      </c>
      <c s="565"/>
      <c s="565"/>
      <c s="565"/>
      <c s="565"/>
      <c s="565"/>
    </row>
    <row customHeight="1" ht="16.5">
      <c s="89" t="s">
        <v>1139</v>
      </c>
      <c s="565">
        <v>1</v>
      </c>
      <c s="563">
        <f>SUM(D29:G29)</f>
        <v>8</v>
      </c>
      <c s="563">
        <f>SUM(I29,N29,S29)</f>
        <v>8</v>
      </c>
      <c s="563">
        <f>SUM(J29,O29,T29)</f>
        <v>0</v>
      </c>
      <c s="563">
        <f>SUM(K29,P29,U29)</f>
        <v>0</v>
      </c>
      <c s="563">
        <f>SUM(L29,Q29,V29)</f>
        <v>0</v>
      </c>
      <c s="563">
        <f>SUM(I29:L29)</f>
        <v>8</v>
      </c>
      <c s="565">
        <v>8</v>
      </c>
      <c s="565"/>
      <c s="565"/>
      <c s="565"/>
      <c s="563">
        <f>SUM(N29:Q29)</f>
        <v>0</v>
      </c>
      <c s="565"/>
      <c s="565"/>
      <c s="565"/>
      <c s="565"/>
      <c s="563">
        <f>SUM(S29:V29)</f>
        <v>0</v>
      </c>
      <c s="565"/>
      <c s="565"/>
      <c s="565"/>
      <c s="565"/>
      <c s="565"/>
    </row>
    <row customHeight="1" ht="16.5">
      <c s="89" t="s">
        <v>1141</v>
      </c>
      <c s="565">
        <v>3</v>
      </c>
      <c s="563">
        <f>SUM(D30:G30)</f>
        <v>29</v>
      </c>
      <c s="563">
        <f>SUM(I30,N30,S30)</f>
        <v>29</v>
      </c>
      <c s="563">
        <f>SUM(J30,O30,T30)</f>
        <v>0</v>
      </c>
      <c s="563">
        <f>SUM(K30,P30,U30)</f>
        <v>0</v>
      </c>
      <c s="563">
        <f>SUM(L30,Q30,V30)</f>
        <v>0</v>
      </c>
      <c s="563">
        <f>SUM(I30:L30)</f>
        <v>20</v>
      </c>
      <c s="565">
        <v>20</v>
      </c>
      <c s="565"/>
      <c s="565"/>
      <c s="565"/>
      <c s="563">
        <f>SUM(N30:Q30)</f>
        <v>9</v>
      </c>
      <c s="565">
        <v>9</v>
      </c>
      <c s="565"/>
      <c s="565"/>
      <c s="565"/>
      <c s="563">
        <f>SUM(S30:V30)</f>
        <v>0</v>
      </c>
      <c s="565"/>
      <c s="565"/>
      <c s="565"/>
      <c s="565"/>
      <c s="565"/>
    </row>
    <row customHeight="1" ht="16.5">
      <c s="89" t="s">
        <v>1145</v>
      </c>
      <c s="372">
        <v>1</v>
      </c>
      <c s="563">
        <f>SUM(D31:G31)</f>
        <v>134</v>
      </c>
      <c s="563">
        <f>SUM(I31,N31,S31)</f>
        <v>134</v>
      </c>
      <c s="563">
        <f>SUM(J31,O31,T31)</f>
        <v>0</v>
      </c>
      <c s="563">
        <f>SUM(K31,P31,U31)</f>
        <v>0</v>
      </c>
      <c s="563">
        <f>SUM(L31,Q31,V31)</f>
        <v>0</v>
      </c>
      <c s="563">
        <f>SUM(I31:L31)</f>
        <v>134</v>
      </c>
      <c s="372">
        <v>134</v>
      </c>
      <c s="372"/>
      <c s="372"/>
      <c s="372"/>
      <c s="563">
        <f>SUM(N31:Q31)</f>
        <v>0</v>
      </c>
      <c s="372"/>
      <c s="372"/>
      <c s="372"/>
      <c s="372"/>
      <c s="563">
        <f>SUM(S31:V31)</f>
        <v>0</v>
      </c>
      <c s="372"/>
      <c s="372"/>
      <c s="372"/>
      <c s="372"/>
      <c s="372"/>
    </row>
    <row customHeight="1" ht="16.5">
      <c s="89" t="s">
        <v>1148</v>
      </c>
      <c s="372">
        <v>1</v>
      </c>
      <c s="563">
        <f>SUM(D32:G32)</f>
        <v>27</v>
      </c>
      <c s="563">
        <f>SUM(I32,N32,S32)</f>
        <v>21</v>
      </c>
      <c s="563">
        <f>SUM(J32,O32,T32)</f>
        <v>0</v>
      </c>
      <c s="563">
        <f>SUM(K32,P32,U32)</f>
        <v>6</v>
      </c>
      <c s="563">
        <f>SUM(L32,Q32,V32)</f>
        <v>0</v>
      </c>
      <c s="563">
        <f>SUM(I32:L32)</f>
        <v>27</v>
      </c>
      <c s="372">
        <v>21</v>
      </c>
      <c s="372"/>
      <c s="372">
        <v>6</v>
      </c>
      <c s="372"/>
      <c s="563">
        <f>SUM(N32:Q32)</f>
        <v>0</v>
      </c>
      <c s="372"/>
      <c s="372"/>
      <c s="372"/>
      <c s="372"/>
      <c s="563">
        <f>SUM(S32:V32)</f>
        <v>0</v>
      </c>
      <c s="372"/>
      <c s="372"/>
      <c s="372"/>
      <c s="372"/>
      <c s="372"/>
    </row>
    <row customHeight="1" ht="16.5">
      <c s="89" t="s">
        <v>1150</v>
      </c>
      <c s="372">
        <v>1</v>
      </c>
      <c s="563">
        <f>SUM(D33:G33)</f>
        <v>11</v>
      </c>
      <c s="563">
        <f>SUM(I33,N33,S33)</f>
        <v>11</v>
      </c>
      <c s="563">
        <f>SUM(J33,O33,T33)</f>
        <v>0</v>
      </c>
      <c s="563">
        <f>SUM(K33,P33,U33)</f>
        <v>0</v>
      </c>
      <c s="563">
        <f>SUM(L33,Q33,V33)</f>
        <v>0</v>
      </c>
      <c s="563">
        <f>SUM(I33:L33)</f>
        <v>11</v>
      </c>
      <c s="372">
        <v>11</v>
      </c>
      <c s="372"/>
      <c s="372"/>
      <c s="372"/>
      <c s="563">
        <f>SUM(N33:Q33)</f>
        <v>0</v>
      </c>
      <c s="372"/>
      <c s="372"/>
      <c s="372"/>
      <c s="372"/>
      <c s="563">
        <f>SUM(S33:V33)</f>
        <v>0</v>
      </c>
      <c s="372"/>
      <c s="372"/>
      <c s="372"/>
      <c s="372"/>
      <c s="372"/>
    </row>
    <row customHeight="1" ht="16.5">
      <c s="89" t="s">
        <v>1152</v>
      </c>
      <c s="372">
        <v>1</v>
      </c>
      <c s="563">
        <f>SUM(D34:G34)</f>
        <v>14</v>
      </c>
      <c s="563">
        <f>SUM(I34,N34,S34)</f>
        <v>8</v>
      </c>
      <c s="563">
        <f>SUM(J34,O34,T34)</f>
        <v>0</v>
      </c>
      <c s="563">
        <f>SUM(K34,P34,U34)</f>
        <v>6</v>
      </c>
      <c s="563">
        <f>SUM(L34,Q34,V34)</f>
        <v>0</v>
      </c>
      <c s="563">
        <f>SUM(I34:L34)</f>
        <v>14</v>
      </c>
      <c s="372">
        <v>8</v>
      </c>
      <c s="372"/>
      <c s="372">
        <v>6</v>
      </c>
      <c s="372"/>
      <c s="563">
        <f>SUM(N34:Q34)</f>
        <v>0</v>
      </c>
      <c s="372"/>
      <c s="372"/>
      <c s="372"/>
      <c s="372"/>
      <c s="563">
        <f>SUM(S34:V34)</f>
        <v>0</v>
      </c>
      <c s="372"/>
      <c s="372"/>
      <c s="372"/>
      <c s="372"/>
      <c s="372"/>
    </row>
    <row customHeight="1" ht="16.5">
      <c s="89" t="s">
        <v>1154</v>
      </c>
      <c s="372"/>
      <c s="563">
        <f>SUM(D35:G35)</f>
        <v>0</v>
      </c>
      <c s="563">
        <f>SUM(I35,N35,S35)</f>
        <v>0</v>
      </c>
      <c s="563">
        <f>SUM(J35,O35,T35)</f>
        <v>0</v>
      </c>
      <c s="563">
        <f>SUM(K35,P35,U35)</f>
        <v>0</v>
      </c>
      <c s="563">
        <f>SUM(L35,Q35,V35)</f>
        <v>0</v>
      </c>
      <c s="563">
        <f>SUM(I35:L35)</f>
        <v>0</v>
      </c>
      <c s="372"/>
      <c s="372"/>
      <c s="372"/>
      <c s="372"/>
      <c s="563">
        <f>SUM(N35:Q35)</f>
        <v>0</v>
      </c>
      <c s="372"/>
      <c s="372"/>
      <c s="372"/>
      <c s="372"/>
      <c s="563">
        <f>SUM(S35:V35)</f>
        <v>0</v>
      </c>
      <c s="372"/>
      <c s="372"/>
      <c s="372"/>
      <c s="372"/>
      <c s="372"/>
    </row>
    <row customHeight="1" ht="16.5">
      <c s="89" t="s">
        <v>2301</v>
      </c>
      <c s="372">
        <v>3</v>
      </c>
      <c s="563">
        <f>SUM(D36:G36)</f>
        <v>40</v>
      </c>
      <c s="563">
        <f>SUM(I36,N36,S36)</f>
        <v>40</v>
      </c>
      <c s="563">
        <f>SUM(J36,O36,T36)</f>
        <v>0</v>
      </c>
      <c s="563">
        <f>SUM(K36,P36,U36)</f>
        <v>0</v>
      </c>
      <c s="563">
        <f>SUM(L36,Q36,V36)</f>
        <v>0</v>
      </c>
      <c s="563">
        <f>SUM(I36:L36)</f>
        <v>38</v>
      </c>
      <c s="372">
        <v>38</v>
      </c>
      <c s="372"/>
      <c s="372"/>
      <c s="372"/>
      <c s="563">
        <f>SUM(N36:Q36)</f>
        <v>2</v>
      </c>
      <c s="372">
        <v>2</v>
      </c>
      <c s="372"/>
      <c s="372"/>
      <c s="372"/>
      <c s="563">
        <f>SUM(S36:V36)</f>
        <v>0</v>
      </c>
      <c s="372"/>
      <c s="372"/>
      <c s="372"/>
      <c s="372"/>
      <c s="372"/>
    </row>
    <row customHeight="1" ht="16.5">
      <c s="89" t="s">
        <v>2302</v>
      </c>
      <c s="565"/>
      <c s="563">
        <f>SUM(D37:G37)</f>
        <v>0</v>
      </c>
      <c s="563">
        <f>SUM(I37,N37,S37)</f>
        <v>0</v>
      </c>
      <c s="563">
        <f>SUM(J37,O37,T37)</f>
        <v>0</v>
      </c>
      <c s="563">
        <f>SUM(K37,P37,U37)</f>
        <v>0</v>
      </c>
      <c s="563">
        <f>SUM(L37,Q37,V37)</f>
        <v>0</v>
      </c>
      <c s="563">
        <f>SUM(I37:L37)</f>
        <v>0</v>
      </c>
      <c s="565"/>
      <c s="565"/>
      <c s="565"/>
      <c s="565"/>
      <c s="563">
        <f>SUM(N37:Q37)</f>
        <v>0</v>
      </c>
      <c s="565"/>
      <c s="565"/>
      <c s="565"/>
      <c s="565"/>
      <c s="563">
        <f>SUM(S37:V37)</f>
        <v>0</v>
      </c>
      <c s="565"/>
      <c s="565"/>
      <c s="565"/>
      <c s="565"/>
      <c s="565"/>
    </row>
    <row customHeight="1" ht="16.5">
      <c s="92" t="s">
        <v>1161</v>
      </c>
      <c s="563">
        <f>SUM(B39:B46)</f>
        <v>0</v>
      </c>
      <c s="563">
        <f>SUM(D38:G38)</f>
        <v>0</v>
      </c>
      <c s="563">
        <f>SUM(I38,N38,S38)</f>
        <v>0</v>
      </c>
      <c s="563">
        <f>SUM(J38,O38,T38)</f>
        <v>0</v>
      </c>
      <c s="563">
        <f>SUM(K38,P38,U38)</f>
        <v>0</v>
      </c>
      <c s="563">
        <f>SUM(L38,Q38,V38)</f>
        <v>0</v>
      </c>
      <c s="563">
        <f>SUM(I38:L38)</f>
        <v>0</v>
      </c>
      <c s="563">
        <f>SUM(I39:I46)</f>
        <v>0</v>
      </c>
      <c s="563">
        <f>SUM(J39:J46)</f>
        <v>0</v>
      </c>
      <c s="563">
        <f>SUM(K39:K46)</f>
        <v>0</v>
      </c>
      <c s="563">
        <f>SUM(L39:L46)</f>
        <v>0</v>
      </c>
      <c s="563">
        <f>SUM(N38:Q38)</f>
        <v>0</v>
      </c>
      <c s="563">
        <f>SUM(N39:N46)</f>
        <v>0</v>
      </c>
      <c s="563">
        <f>SUM(O39:O46)</f>
        <v>0</v>
      </c>
      <c s="563">
        <f>SUM(P39:P46)</f>
        <v>0</v>
      </c>
      <c s="563">
        <f>SUM(Q39:Q46)</f>
        <v>0</v>
      </c>
      <c s="563">
        <f>SUM(S38:V38)</f>
        <v>0</v>
      </c>
      <c s="563">
        <f>SUM(S39:S46)</f>
        <v>0</v>
      </c>
      <c s="563">
        <f>SUM(T39:T46)</f>
        <v>0</v>
      </c>
      <c s="563">
        <f>SUM(U39:U46)</f>
        <v>0</v>
      </c>
      <c s="563">
        <f>SUM(V39:V46)</f>
        <v>0</v>
      </c>
      <c s="563">
        <f>SUM(W39:W46)</f>
        <v>0</v>
      </c>
    </row>
    <row customHeight="1" ht="16.5">
      <c s="89" t="s">
        <v>1162</v>
      </c>
      <c s="565"/>
      <c s="563">
        <f>SUM(D39:G39)</f>
        <v>0</v>
      </c>
      <c s="563">
        <f>SUM(I39,N39,S39)</f>
        <v>0</v>
      </c>
      <c s="563">
        <f>SUM(J39,O39,T39)</f>
        <v>0</v>
      </c>
      <c s="563">
        <f>SUM(K39,P39,U39)</f>
        <v>0</v>
      </c>
      <c s="563">
        <f>SUM(L39,Q39,V39)</f>
        <v>0</v>
      </c>
      <c s="563">
        <f>SUM(I39:L39)</f>
        <v>0</v>
      </c>
      <c s="565"/>
      <c s="565"/>
      <c s="565"/>
      <c s="565"/>
      <c s="563">
        <f>SUM(N39:Q39)</f>
        <v>0</v>
      </c>
      <c s="565"/>
      <c s="565"/>
      <c s="565"/>
      <c s="565"/>
      <c s="563">
        <f>SUM(S39:V39)</f>
        <v>0</v>
      </c>
      <c s="565"/>
      <c s="565"/>
      <c s="565"/>
      <c s="565"/>
      <c s="565"/>
    </row>
    <row customHeight="1" ht="16.5">
      <c s="89" t="s">
        <v>1164</v>
      </c>
      <c s="565"/>
      <c s="563">
        <f>SUM(D40:G40)</f>
        <v>0</v>
      </c>
      <c s="563">
        <f>SUM(I40,N40,S40)</f>
        <v>0</v>
      </c>
      <c s="563">
        <f>SUM(J40,O40,T40)</f>
        <v>0</v>
      </c>
      <c s="563">
        <f>SUM(K40,P40,U40)</f>
        <v>0</v>
      </c>
      <c s="563">
        <f>SUM(L40,Q40,V40)</f>
        <v>0</v>
      </c>
      <c s="563">
        <f>SUM(I40:L40)</f>
        <v>0</v>
      </c>
      <c s="565"/>
      <c s="565"/>
      <c s="565"/>
      <c s="565"/>
      <c s="563">
        <f>SUM(N40:Q40)</f>
        <v>0</v>
      </c>
      <c s="565"/>
      <c s="565"/>
      <c s="565"/>
      <c s="565"/>
      <c s="563">
        <f>SUM(S40:V40)</f>
        <v>0</v>
      </c>
      <c s="565"/>
      <c s="565"/>
      <c s="565"/>
      <c s="565"/>
      <c s="565"/>
    </row>
    <row customHeight="1" ht="16.5">
      <c s="89" t="s">
        <v>1167</v>
      </c>
      <c s="565"/>
      <c s="563">
        <f>SUM(D41:G41)</f>
        <v>0</v>
      </c>
      <c s="563">
        <f>SUM(I41,N41,S41)</f>
        <v>0</v>
      </c>
      <c s="563">
        <f>SUM(J41,O41,T41)</f>
        <v>0</v>
      </c>
      <c s="563">
        <f>SUM(K41,P41,U41)</f>
        <v>0</v>
      </c>
      <c s="563">
        <f>SUM(L41,Q41,V41)</f>
        <v>0</v>
      </c>
      <c s="563">
        <f>SUM(I41:L41)</f>
        <v>0</v>
      </c>
      <c s="565"/>
      <c s="565"/>
      <c s="565"/>
      <c s="565"/>
      <c s="563">
        <f>SUM(N41:Q41)</f>
        <v>0</v>
      </c>
      <c s="565"/>
      <c s="565"/>
      <c s="565"/>
      <c s="565"/>
      <c s="563">
        <f>SUM(S41:V41)</f>
        <v>0</v>
      </c>
      <c s="565"/>
      <c s="565"/>
      <c s="565"/>
      <c s="565"/>
      <c s="565"/>
    </row>
    <row customHeight="1" ht="16.5">
      <c s="89" t="s">
        <v>1174</v>
      </c>
      <c s="565"/>
      <c s="563">
        <f>SUM(D42:G42)</f>
        <v>0</v>
      </c>
      <c s="563">
        <f>SUM(I42,N42,S42)</f>
        <v>0</v>
      </c>
      <c s="563">
        <f>SUM(J42,O42,T42)</f>
        <v>0</v>
      </c>
      <c s="563">
        <f>SUM(K42,P42,U42)</f>
        <v>0</v>
      </c>
      <c s="563">
        <f>SUM(L42,Q42,V42)</f>
        <v>0</v>
      </c>
      <c s="563">
        <f>SUM(I42:L42)</f>
        <v>0</v>
      </c>
      <c s="565"/>
      <c s="565"/>
      <c s="565"/>
      <c s="565"/>
      <c s="563">
        <f>SUM(N42:Q42)</f>
        <v>0</v>
      </c>
      <c s="565"/>
      <c s="565"/>
      <c s="565"/>
      <c s="565"/>
      <c s="563">
        <f>SUM(S42:V42)</f>
        <v>0</v>
      </c>
      <c s="565"/>
      <c s="565"/>
      <c s="565"/>
      <c s="565"/>
      <c s="565"/>
    </row>
    <row customHeight="1" ht="16.5">
      <c s="89" t="s">
        <v>1180</v>
      </c>
      <c s="565"/>
      <c s="563">
        <f>SUM(D43:G43)</f>
        <v>0</v>
      </c>
      <c s="563">
        <f>SUM(I43,N43,S43)</f>
        <v>0</v>
      </c>
      <c s="563">
        <f>SUM(J43,O43,T43)</f>
        <v>0</v>
      </c>
      <c s="563">
        <f>SUM(K43,P43,U43)</f>
        <v>0</v>
      </c>
      <c s="563">
        <f>SUM(L43,Q43,V43)</f>
        <v>0</v>
      </c>
      <c s="563">
        <f>SUM(I43:L43)</f>
        <v>0</v>
      </c>
      <c s="565"/>
      <c s="565"/>
      <c s="565"/>
      <c s="565"/>
      <c s="563">
        <f>SUM(N43:Q43)</f>
        <v>0</v>
      </c>
      <c s="565"/>
      <c s="565"/>
      <c s="565"/>
      <c s="565"/>
      <c s="563">
        <f>SUM(S43:V43)</f>
        <v>0</v>
      </c>
      <c s="565"/>
      <c s="565"/>
      <c s="565"/>
      <c s="565"/>
      <c s="565"/>
    </row>
    <row customHeight="1" ht="16.5">
      <c s="89" t="s">
        <v>2303</v>
      </c>
      <c s="565"/>
      <c s="563">
        <f>SUM(D44:G44)</f>
        <v>0</v>
      </c>
      <c s="563">
        <f>SUM(I44,N44,S44)</f>
        <v>0</v>
      </c>
      <c s="563">
        <f>SUM(J44,O44,T44)</f>
        <v>0</v>
      </c>
      <c s="563">
        <f>SUM(K44,P44,U44)</f>
        <v>0</v>
      </c>
      <c s="563">
        <f>SUM(L44,Q44,V44)</f>
        <v>0</v>
      </c>
      <c s="563">
        <f>SUM(I44:L44)</f>
        <v>0</v>
      </c>
      <c s="565"/>
      <c s="565"/>
      <c s="565"/>
      <c s="565"/>
      <c s="563">
        <f>SUM(N44:Q44)</f>
        <v>0</v>
      </c>
      <c s="565"/>
      <c s="565"/>
      <c s="565"/>
      <c s="565"/>
      <c s="563">
        <f>SUM(S44:V44)</f>
        <v>0</v>
      </c>
      <c s="565"/>
      <c s="565"/>
      <c s="565"/>
      <c s="565"/>
      <c s="565"/>
    </row>
    <row customHeight="1" ht="16.5">
      <c s="89" t="s">
        <v>1187</v>
      </c>
      <c s="565"/>
      <c s="563">
        <f>SUM(D45:G45)</f>
        <v>0</v>
      </c>
      <c s="563">
        <f>SUM(I45,N45,S45)</f>
        <v>0</v>
      </c>
      <c s="563">
        <f>SUM(J45,O45,T45)</f>
        <v>0</v>
      </c>
      <c s="563">
        <f>SUM(K45,P45,U45)</f>
        <v>0</v>
      </c>
      <c s="563">
        <f>SUM(L45,Q45,V45)</f>
        <v>0</v>
      </c>
      <c s="563">
        <f>SUM(I45:L45)</f>
        <v>0</v>
      </c>
      <c s="565"/>
      <c s="565"/>
      <c s="565"/>
      <c s="565"/>
      <c s="563">
        <f>SUM(N45:Q45)</f>
        <v>0</v>
      </c>
      <c s="565"/>
      <c s="565"/>
      <c s="565"/>
      <c s="565"/>
      <c s="563">
        <f>SUM(S45:V45)</f>
        <v>0</v>
      </c>
      <c s="565"/>
      <c s="565"/>
      <c s="565"/>
      <c s="565"/>
      <c s="565"/>
    </row>
    <row customHeight="1" ht="16.5">
      <c s="89" t="s">
        <v>2304</v>
      </c>
      <c s="565"/>
      <c s="563">
        <f>SUM(D46:G46)</f>
        <v>0</v>
      </c>
      <c s="563">
        <f>SUM(I46,N46,S46)</f>
        <v>0</v>
      </c>
      <c s="563">
        <f>SUM(J46,O46,T46)</f>
        <v>0</v>
      </c>
      <c s="563">
        <f>SUM(K46,P46,U46)</f>
        <v>0</v>
      </c>
      <c s="563">
        <f>SUM(L46,Q46,V46)</f>
        <v>0</v>
      </c>
      <c s="563">
        <f>SUM(I46:L46)</f>
        <v>0</v>
      </c>
      <c s="565"/>
      <c s="565"/>
      <c s="565"/>
      <c s="565"/>
      <c s="563">
        <f>SUM(N46:Q46)</f>
        <v>0</v>
      </c>
      <c s="565"/>
      <c s="565"/>
      <c s="565"/>
      <c s="565"/>
      <c s="563">
        <f>SUM(S46:V46)</f>
        <v>0</v>
      </c>
      <c s="565"/>
      <c s="565"/>
      <c s="565"/>
      <c s="565"/>
      <c s="565"/>
    </row>
    <row customHeight="1" ht="16.5">
      <c s="92" t="s">
        <v>1214</v>
      </c>
      <c s="563">
        <f>SUM(B48:B58)</f>
        <v>7</v>
      </c>
      <c s="563">
        <f>SUM(D47:G47)</f>
        <v>645</v>
      </c>
      <c s="563">
        <f>SUM(I47,N47,S47)</f>
        <v>473</v>
      </c>
      <c s="563">
        <f>SUM(J47,O47,T47)</f>
        <v>2</v>
      </c>
      <c s="563">
        <f>SUM(K47,P47,U47)</f>
        <v>23</v>
      </c>
      <c s="563">
        <f>SUM(L47,Q47,V47)</f>
        <v>147</v>
      </c>
      <c s="563">
        <f>SUM(I47:L47)</f>
        <v>645</v>
      </c>
      <c s="563">
        <f>SUM(I48:I58)</f>
        <v>473</v>
      </c>
      <c s="563">
        <f>SUM(J48:J58)</f>
        <v>2</v>
      </c>
      <c s="563">
        <f>SUM(K48:K58)</f>
        <v>23</v>
      </c>
      <c s="563">
        <f>SUM(L48:L58)</f>
        <v>147</v>
      </c>
      <c s="563">
        <f>SUM(N47:Q47)</f>
        <v>0</v>
      </c>
      <c s="563">
        <f>SUM(N48:N58)</f>
        <v>0</v>
      </c>
      <c s="563">
        <f>SUM(O48:O58)</f>
        <v>0</v>
      </c>
      <c s="563">
        <f>SUM(P48:P58)</f>
        <v>0</v>
      </c>
      <c s="563">
        <f>SUM(Q48:Q58)</f>
        <v>0</v>
      </c>
      <c s="563">
        <f>SUM(S47:V47)</f>
        <v>0</v>
      </c>
      <c s="563">
        <f>SUM(S48:S58)</f>
        <v>0</v>
      </c>
      <c s="563">
        <f>SUM(T48:T58)</f>
        <v>0</v>
      </c>
      <c s="563">
        <f>SUM(U48:U58)</f>
        <v>0</v>
      </c>
      <c s="563">
        <f>SUM(V48:V58)</f>
        <v>0</v>
      </c>
      <c s="563">
        <f>SUM(W48:W58)</f>
        <v>0</v>
      </c>
    </row>
    <row customHeight="1" ht="16.5">
      <c s="89" t="s">
        <v>1215</v>
      </c>
      <c s="565"/>
      <c s="563">
        <f>SUM(D48:G48)</f>
        <v>0</v>
      </c>
      <c s="563">
        <f>SUM(I48,N48,S48)</f>
        <v>0</v>
      </c>
      <c s="563">
        <f>SUM(J48,O48,T48)</f>
        <v>0</v>
      </c>
      <c s="563">
        <f>SUM(K48,P48,U48)</f>
        <v>0</v>
      </c>
      <c s="563">
        <f>SUM(L48,Q48,V48)</f>
        <v>0</v>
      </c>
      <c s="563">
        <f>SUM(I48:L48)</f>
        <v>0</v>
      </c>
      <c s="565"/>
      <c s="565"/>
      <c s="565"/>
      <c s="565"/>
      <c s="563">
        <f>SUM(N48:Q48)</f>
        <v>0</v>
      </c>
      <c s="565"/>
      <c s="565"/>
      <c s="565"/>
      <c s="565"/>
      <c s="563">
        <f>SUM(S48:V48)</f>
        <v>0</v>
      </c>
      <c s="565"/>
      <c s="565"/>
      <c s="565"/>
      <c s="565"/>
      <c s="565"/>
    </row>
    <row customHeight="1" ht="16.5">
      <c s="89" t="s">
        <v>1225</v>
      </c>
      <c s="565">
        <v>4</v>
      </c>
      <c s="569">
        <f>SUM(D49:G49)</f>
        <v>443</v>
      </c>
      <c s="563">
        <f>SUM(I49,N49,S49)</f>
        <v>309</v>
      </c>
      <c s="563">
        <f>SUM(J49,O49,T49)</f>
        <v>0</v>
      </c>
      <c s="563">
        <f>SUM(K49,P49,U49)</f>
        <v>0</v>
      </c>
      <c s="563">
        <f>SUM(L49,Q49,V49)</f>
        <v>134</v>
      </c>
      <c s="563">
        <f>SUM(I49:L49)</f>
        <v>443</v>
      </c>
      <c s="565">
        <v>309</v>
      </c>
      <c s="565"/>
      <c s="565"/>
      <c s="565">
        <v>134</v>
      </c>
      <c s="563">
        <f>SUM(N49:Q49)</f>
        <v>0</v>
      </c>
      <c s="565"/>
      <c s="565"/>
      <c s="565"/>
      <c s="565"/>
      <c s="563">
        <f>SUM(S49:V49)</f>
        <v>0</v>
      </c>
      <c s="565"/>
      <c s="565"/>
      <c s="565"/>
      <c s="565"/>
      <c s="565"/>
    </row>
    <row customHeight="1" ht="16.5">
      <c s="89" t="s">
        <v>1242</v>
      </c>
      <c s="573"/>
      <c s="563">
        <f>SUM(D50:G50)</f>
        <v>0</v>
      </c>
      <c s="571">
        <f>SUM(I50,N50,S50)</f>
        <v>0</v>
      </c>
      <c s="563">
        <f>SUM(J50,O50,T50)</f>
        <v>0</v>
      </c>
      <c s="563">
        <f>SUM(K50,P50,U50)</f>
        <v>0</v>
      </c>
      <c s="563">
        <f>SUM(L50,Q50,V50)</f>
        <v>0</v>
      </c>
      <c s="563">
        <f>SUM(I50:L50)</f>
        <v>0</v>
      </c>
      <c s="565"/>
      <c s="565"/>
      <c s="565"/>
      <c s="565"/>
      <c s="563">
        <f>SUM(N50:Q50)</f>
        <v>0</v>
      </c>
      <c s="565"/>
      <c s="565"/>
      <c s="565"/>
      <c s="565"/>
      <c s="563">
        <f>SUM(S50:V50)</f>
        <v>0</v>
      </c>
      <c s="565"/>
      <c s="565"/>
      <c s="565"/>
      <c s="565"/>
      <c s="565"/>
    </row>
    <row customHeight="1" ht="16.5">
      <c s="89" t="s">
        <v>1245</v>
      </c>
      <c s="565">
        <v>1</v>
      </c>
      <c s="568">
        <f>SUM(D51:G51)</f>
        <v>46</v>
      </c>
      <c s="563">
        <f>SUM(I51,N51,S51)</f>
        <v>46</v>
      </c>
      <c s="563">
        <f>SUM(J51,O51,T51)</f>
        <v>0</v>
      </c>
      <c s="563">
        <f>SUM(K51,P51,U51)</f>
        <v>0</v>
      </c>
      <c s="563">
        <f>SUM(L51,Q51,V51)</f>
        <v>0</v>
      </c>
      <c s="563">
        <f>SUM(I51:L51)</f>
        <v>46</v>
      </c>
      <c s="565">
        <v>46</v>
      </c>
      <c s="565"/>
      <c s="565"/>
      <c s="565"/>
      <c s="563">
        <f>SUM(N51:Q51)</f>
        <v>0</v>
      </c>
      <c s="565"/>
      <c s="565"/>
      <c s="565"/>
      <c s="565"/>
      <c s="563">
        <f>SUM(S51:V51)</f>
        <v>0</v>
      </c>
      <c s="565"/>
      <c s="565"/>
      <c s="565"/>
      <c s="565"/>
      <c s="565"/>
    </row>
    <row customHeight="1" ht="16.5">
      <c s="89" t="s">
        <v>1253</v>
      </c>
      <c s="565">
        <v>1</v>
      </c>
      <c s="563">
        <f>SUM(D52:G52)</f>
        <v>109</v>
      </c>
      <c s="563">
        <f>SUM(I52,N52,S52)</f>
        <v>71</v>
      </c>
      <c s="563">
        <f>SUM(J52,O52,T52)</f>
        <v>2</v>
      </c>
      <c s="563">
        <f>SUM(K52,P52,U52)</f>
        <v>23</v>
      </c>
      <c s="563">
        <f>SUM(L52,Q52,V52)</f>
        <v>13</v>
      </c>
      <c s="563">
        <f>SUM(I52:L52)</f>
        <v>109</v>
      </c>
      <c s="565">
        <v>71</v>
      </c>
      <c s="565">
        <v>2</v>
      </c>
      <c s="565">
        <v>23</v>
      </c>
      <c s="565">
        <v>13</v>
      </c>
      <c s="563">
        <f>SUM(N52:Q52)</f>
        <v>0</v>
      </c>
      <c s="565"/>
      <c s="565"/>
      <c s="565"/>
      <c s="565"/>
      <c s="563">
        <f>SUM(S52:V52)</f>
        <v>0</v>
      </c>
      <c s="565"/>
      <c s="565"/>
      <c s="565"/>
      <c s="565"/>
      <c s="565"/>
    </row>
    <row customHeight="1" ht="16.5">
      <c s="89" t="s">
        <v>1258</v>
      </c>
      <c s="565">
        <v>1</v>
      </c>
      <c s="563">
        <f>SUM(D53:G53)</f>
        <v>47</v>
      </c>
      <c s="563">
        <f>SUM(I53,N53,S53)</f>
        <v>47</v>
      </c>
      <c s="563">
        <f>SUM(J53,O53,T53)</f>
        <v>0</v>
      </c>
      <c s="563">
        <f>SUM(K53,P53,U53)</f>
        <v>0</v>
      </c>
      <c s="563">
        <f>SUM(L53,Q53,V53)</f>
        <v>0</v>
      </c>
      <c s="563">
        <f>SUM(I53:L53)</f>
        <v>47</v>
      </c>
      <c s="565">
        <v>47</v>
      </c>
      <c s="565"/>
      <c s="565"/>
      <c s="565"/>
      <c s="563">
        <f>SUM(N53:Q53)</f>
        <v>0</v>
      </c>
      <c s="565"/>
      <c s="565"/>
      <c s="565"/>
      <c s="565"/>
      <c s="563">
        <f>SUM(S53:V53)</f>
        <v>0</v>
      </c>
      <c s="565"/>
      <c s="565"/>
      <c s="565"/>
      <c s="565"/>
      <c s="565"/>
    </row>
    <row customHeight="1" ht="16.5">
      <c s="89" t="s">
        <v>1266</v>
      </c>
      <c s="565"/>
      <c s="563">
        <f>SUM(D54:G54)</f>
        <v>0</v>
      </c>
      <c s="563">
        <f>SUM(I54,N54,S54)</f>
        <v>0</v>
      </c>
      <c s="563">
        <f>SUM(J54,O54,T54)</f>
        <v>0</v>
      </c>
      <c s="563">
        <f>SUM(K54,P54,U54)</f>
        <v>0</v>
      </c>
      <c s="563">
        <f>SUM(L54,Q54,V54)</f>
        <v>0</v>
      </c>
      <c s="563">
        <f>SUM(I54:L54)</f>
        <v>0</v>
      </c>
      <c s="565"/>
      <c s="565"/>
      <c s="565"/>
      <c s="565"/>
      <c s="563">
        <f>SUM(N54:Q54)</f>
        <v>0</v>
      </c>
      <c s="565"/>
      <c s="565"/>
      <c s="565"/>
      <c s="565"/>
      <c s="563">
        <f>SUM(S54:V54)</f>
        <v>0</v>
      </c>
      <c s="565"/>
      <c s="565"/>
      <c s="565"/>
      <c s="565"/>
      <c s="565"/>
    </row>
    <row customHeight="1" ht="16.5">
      <c s="89" t="s">
        <v>1271</v>
      </c>
      <c s="565"/>
      <c s="563">
        <f>SUM(D55:G55)</f>
        <v>0</v>
      </c>
      <c s="563">
        <f>SUM(I55,N55,S55)</f>
        <v>0</v>
      </c>
      <c s="563">
        <f>SUM(J55,O55,T55)</f>
        <v>0</v>
      </c>
      <c s="563">
        <f>SUM(K55,P55,U55)</f>
        <v>0</v>
      </c>
      <c s="563">
        <f>SUM(L55,Q55,V55)</f>
        <v>0</v>
      </c>
      <c s="563">
        <f>SUM(I55:L55)</f>
        <v>0</v>
      </c>
      <c s="565"/>
      <c s="565"/>
      <c s="565"/>
      <c s="565"/>
      <c s="563">
        <f>SUM(N55:Q55)</f>
        <v>0</v>
      </c>
      <c s="565"/>
      <c s="565"/>
      <c s="565"/>
      <c s="565"/>
      <c s="563">
        <f>SUM(S55:V55)</f>
        <v>0</v>
      </c>
      <c s="565"/>
      <c s="565"/>
      <c s="565"/>
      <c s="565"/>
      <c s="565"/>
    </row>
    <row customHeight="1" ht="16.5">
      <c s="89" t="s">
        <v>1276</v>
      </c>
      <c s="565"/>
      <c s="563">
        <f>SUM(D56:G56)</f>
        <v>0</v>
      </c>
      <c s="563">
        <f>SUM(I56,N56,S56)</f>
        <v>0</v>
      </c>
      <c s="563">
        <f>SUM(J56,O56,T56)</f>
        <v>0</v>
      </c>
      <c s="563">
        <f>SUM(K56,P56,U56)</f>
        <v>0</v>
      </c>
      <c s="563">
        <f>SUM(L56,Q56,V56)</f>
        <v>0</v>
      </c>
      <c s="563">
        <f>SUM(I56:L56)</f>
        <v>0</v>
      </c>
      <c s="565"/>
      <c s="565"/>
      <c s="565"/>
      <c s="565"/>
      <c s="563">
        <f>SUM(N56:Q56)</f>
        <v>0</v>
      </c>
      <c s="565"/>
      <c s="565"/>
      <c s="565"/>
      <c s="565"/>
      <c s="563">
        <f>SUM(S56:V56)</f>
        <v>0</v>
      </c>
      <c s="565"/>
      <c s="565"/>
      <c s="565"/>
      <c s="565"/>
      <c s="565"/>
    </row>
    <row customHeight="1" ht="16.5">
      <c s="89" t="s">
        <v>1280</v>
      </c>
      <c s="565"/>
      <c s="563">
        <f>SUM(D57:G57)</f>
        <v>0</v>
      </c>
      <c s="563">
        <f>SUM(I57,N57,S57)</f>
        <v>0</v>
      </c>
      <c s="563">
        <f>SUM(J57,O57,T57)</f>
        <v>0</v>
      </c>
      <c s="563">
        <f>SUM(K57,P57,U57)</f>
        <v>0</v>
      </c>
      <c s="563">
        <f>SUM(L57,Q57,V57)</f>
        <v>0</v>
      </c>
      <c s="563">
        <f>SUM(I57:L57)</f>
        <v>0</v>
      </c>
      <c s="565"/>
      <c s="565"/>
      <c s="565"/>
      <c s="565"/>
      <c s="563">
        <f>SUM(N57:Q57)</f>
        <v>0</v>
      </c>
      <c s="565"/>
      <c s="565"/>
      <c s="565"/>
      <c s="565"/>
      <c s="563">
        <f>SUM(S57:V57)</f>
        <v>0</v>
      </c>
      <c s="565"/>
      <c s="565"/>
      <c s="565"/>
      <c s="565"/>
      <c s="565"/>
    </row>
    <row customHeight="1" ht="16.5">
      <c s="89" t="s">
        <v>2311</v>
      </c>
      <c s="565"/>
      <c s="563">
        <f>SUM(D58:G58)</f>
        <v>0</v>
      </c>
      <c s="563">
        <f>SUM(I58,N58,S58)</f>
        <v>0</v>
      </c>
      <c s="563">
        <f>SUM(J58,O58,T58)</f>
        <v>0</v>
      </c>
      <c s="563">
        <f>SUM(K58,P58,U58)</f>
        <v>0</v>
      </c>
      <c s="563">
        <f>SUM(L58,Q58,V58)</f>
        <v>0</v>
      </c>
      <c s="563">
        <f>SUM(I58:L58)</f>
        <v>0</v>
      </c>
      <c s="565"/>
      <c s="565"/>
      <c s="565"/>
      <c s="565"/>
      <c s="563">
        <f>SUM(N58:Q58)</f>
        <v>0</v>
      </c>
      <c s="565"/>
      <c s="565"/>
      <c s="565"/>
      <c s="565"/>
      <c s="563">
        <f>SUM(S58:V58)</f>
        <v>0</v>
      </c>
      <c s="565"/>
      <c s="565"/>
      <c s="565"/>
      <c s="565"/>
      <c s="565"/>
    </row>
    <row customHeight="1" ht="16.5">
      <c s="92" t="s">
        <v>1288</v>
      </c>
      <c s="563">
        <f>SUM(B60:B71)</f>
        <v>56</v>
      </c>
      <c s="563">
        <f>SUM(D59:G59)</f>
        <v>3562</v>
      </c>
      <c s="563">
        <f>SUM(I59,N59,S59)</f>
        <v>3562</v>
      </c>
      <c s="563">
        <f>SUM(J59,O59,T59)</f>
        <v>0</v>
      </c>
      <c s="563">
        <f>SUM(K59,P59,U59)</f>
        <v>0</v>
      </c>
      <c s="563">
        <f>SUM(L59,Q59,V59)</f>
        <v>0</v>
      </c>
      <c s="563">
        <f>SUM(I59:L59)</f>
        <v>39</v>
      </c>
      <c s="563">
        <f>SUM(I60:I71)</f>
        <v>39</v>
      </c>
      <c s="563">
        <f>SUM(J60:J71)</f>
        <v>0</v>
      </c>
      <c s="563">
        <f>SUM(K60:K71)</f>
        <v>0</v>
      </c>
      <c s="563">
        <f>SUM(L60:L71)</f>
        <v>0</v>
      </c>
      <c s="563">
        <f>SUM(N59:Q59)</f>
        <v>3523</v>
      </c>
      <c s="563">
        <f>SUM(N60:N71)</f>
        <v>3523</v>
      </c>
      <c s="563">
        <f>SUM(O60:O71)</f>
        <v>0</v>
      </c>
      <c s="563">
        <f>SUM(P60:P71)</f>
        <v>0</v>
      </c>
      <c s="563">
        <f>SUM(Q60:Q71)</f>
        <v>0</v>
      </c>
      <c s="563">
        <f>SUM(S59:V59)</f>
        <v>0</v>
      </c>
      <c s="563">
        <f>SUM(S60:S71)</f>
        <v>0</v>
      </c>
      <c s="563">
        <f>SUM(T60:T71)</f>
        <v>0</v>
      </c>
      <c s="563">
        <f>SUM(U60:U71)</f>
        <v>0</v>
      </c>
      <c s="563">
        <f>SUM(V60:V71)</f>
        <v>0</v>
      </c>
      <c s="563">
        <f>SUM(W60:W71)</f>
        <v>44123</v>
      </c>
    </row>
    <row customHeight="1" ht="16.5">
      <c s="89" t="s">
        <v>1289</v>
      </c>
      <c s="565">
        <v>1</v>
      </c>
      <c s="563">
        <f>SUM(D60:G60)</f>
        <v>70</v>
      </c>
      <c s="563">
        <f>SUM(I60,N60,S60)</f>
        <v>70</v>
      </c>
      <c s="563">
        <f>SUM(J60,O60,T60)</f>
        <v>0</v>
      </c>
      <c s="563">
        <f>SUM(K60,P60,U60)</f>
        <v>0</v>
      </c>
      <c s="563">
        <f>SUM(L60,Q60,V60)</f>
        <v>0</v>
      </c>
      <c s="563">
        <f>SUM(I60:L60)</f>
        <v>0</v>
      </c>
      <c s="565"/>
      <c s="565"/>
      <c s="565"/>
      <c s="565"/>
      <c s="563">
        <f>SUM(N60:Q60)</f>
        <v>70</v>
      </c>
      <c s="565">
        <v>70</v>
      </c>
      <c s="565"/>
      <c s="565"/>
      <c s="565"/>
      <c s="563">
        <f>SUM(S60:V60)</f>
        <v>0</v>
      </c>
      <c s="565"/>
      <c s="565"/>
      <c s="565"/>
      <c s="565"/>
      <c s="565"/>
    </row>
    <row customHeight="1" ht="16.5">
      <c s="89" t="s">
        <v>1291</v>
      </c>
      <c s="565">
        <v>51</v>
      </c>
      <c s="563">
        <f>SUM(D61:G61)</f>
        <v>3305</v>
      </c>
      <c s="563">
        <f>SUM(I61,N61,S61)</f>
        <v>3305</v>
      </c>
      <c s="563">
        <f>SUM(J61,O61,T61)</f>
        <v>0</v>
      </c>
      <c s="563">
        <f>SUM(K61,P61,U61)</f>
        <v>0</v>
      </c>
      <c s="563">
        <f>SUM(L61,Q61,V61)</f>
        <v>0</v>
      </c>
      <c s="563">
        <f>SUM(I61:L61)</f>
        <v>0</v>
      </c>
      <c s="565"/>
      <c s="565"/>
      <c s="565"/>
      <c s="565"/>
      <c s="563">
        <f>SUM(N61:Q61)</f>
        <v>3305</v>
      </c>
      <c s="565">
        <v>3305</v>
      </c>
      <c s="565"/>
      <c s="565"/>
      <c s="565"/>
      <c s="563">
        <f>SUM(S61:V61)</f>
        <v>0</v>
      </c>
      <c s="565"/>
      <c s="565"/>
      <c s="565"/>
      <c s="565"/>
      <c s="565">
        <v>40177</v>
      </c>
    </row>
    <row customHeight="1" ht="16.5">
      <c s="89" t="s">
        <v>1299</v>
      </c>
      <c s="565">
        <v>3</v>
      </c>
      <c s="563">
        <f>SUM(D62:G62)</f>
        <v>148</v>
      </c>
      <c s="563">
        <f>SUM(I62,N62,S62)</f>
        <v>148</v>
      </c>
      <c s="563">
        <f>SUM(J62,O62,T62)</f>
        <v>0</v>
      </c>
      <c s="563">
        <f>SUM(K62,P62,U62)</f>
        <v>0</v>
      </c>
      <c s="563">
        <f>SUM(L62,Q62,V62)</f>
        <v>0</v>
      </c>
      <c s="563">
        <f>SUM(I62:L62)</f>
        <v>0</v>
      </c>
      <c s="565"/>
      <c s="565"/>
      <c s="565"/>
      <c s="565"/>
      <c s="563">
        <f>SUM(N62:Q62)</f>
        <v>148</v>
      </c>
      <c s="565">
        <v>148</v>
      </c>
      <c s="565"/>
      <c s="565"/>
      <c s="565"/>
      <c s="563">
        <f>SUM(S62:V62)</f>
        <v>0</v>
      </c>
      <c s="565"/>
      <c s="565"/>
      <c s="565"/>
      <c s="565"/>
      <c s="565">
        <v>3946</v>
      </c>
    </row>
    <row customHeight="1" ht="16.5">
      <c s="89" t="s">
        <v>1306</v>
      </c>
      <c s="565"/>
      <c s="563">
        <f>SUM(D63:G63)</f>
        <v>0</v>
      </c>
      <c s="563">
        <f>SUM(I63,N63,S63)</f>
        <v>0</v>
      </c>
      <c s="563">
        <f>SUM(J63,O63,T63)</f>
        <v>0</v>
      </c>
      <c s="563">
        <f>SUM(K63,P63,U63)</f>
        <v>0</v>
      </c>
      <c s="563">
        <f>SUM(L63,Q63,V63)</f>
        <v>0</v>
      </c>
      <c s="563">
        <f>SUM(I63:L63)</f>
        <v>0</v>
      </c>
      <c s="565"/>
      <c s="565"/>
      <c s="565"/>
      <c s="565"/>
      <c s="563">
        <f>SUM(N63:Q63)</f>
        <v>0</v>
      </c>
      <c s="565"/>
      <c s="565"/>
      <c s="565"/>
      <c s="565"/>
      <c s="563">
        <f>SUM(S63:V63)</f>
        <v>0</v>
      </c>
      <c s="565"/>
      <c s="565"/>
      <c s="565"/>
      <c s="565"/>
      <c s="565"/>
    </row>
    <row customHeight="1" ht="16.5">
      <c s="89" t="s">
        <v>1312</v>
      </c>
      <c s="565"/>
      <c s="563">
        <f>SUM(D64:G64)</f>
        <v>0</v>
      </c>
      <c s="563">
        <f>SUM(I64,N64,S64)</f>
        <v>0</v>
      </c>
      <c s="563">
        <f>SUM(J64,O64,T64)</f>
        <v>0</v>
      </c>
      <c s="563">
        <f>SUM(K64,P64,U64)</f>
        <v>0</v>
      </c>
      <c s="563">
        <f>SUM(L64,Q64,V64)</f>
        <v>0</v>
      </c>
      <c s="563">
        <f>SUM(I64:L64)</f>
        <v>0</v>
      </c>
      <c s="565"/>
      <c s="565"/>
      <c s="565"/>
      <c s="565"/>
      <c s="563">
        <f>SUM(N64:Q64)</f>
        <v>0</v>
      </c>
      <c s="565"/>
      <c s="565"/>
      <c s="565"/>
      <c s="565"/>
      <c s="563">
        <f>SUM(S64:V64)</f>
        <v>0</v>
      </c>
      <c s="565"/>
      <c s="565"/>
      <c s="565"/>
      <c s="565"/>
      <c s="565"/>
    </row>
    <row customHeight="1" ht="16.5">
      <c s="89" t="s">
        <v>1316</v>
      </c>
      <c s="565"/>
      <c s="563">
        <f>SUM(D65:G65)</f>
        <v>0</v>
      </c>
      <c s="563">
        <f>SUM(I65,N65,S65)</f>
        <v>0</v>
      </c>
      <c s="563">
        <f>SUM(J65,O65,T65)</f>
        <v>0</v>
      </c>
      <c s="563">
        <f>SUM(K65,P65,U65)</f>
        <v>0</v>
      </c>
      <c s="563">
        <f>SUM(L65,Q65,V65)</f>
        <v>0</v>
      </c>
      <c s="563">
        <f>SUM(I65:L65)</f>
        <v>0</v>
      </c>
      <c s="565"/>
      <c s="565"/>
      <c s="565"/>
      <c s="565"/>
      <c s="563">
        <f>SUM(N65:Q65)</f>
        <v>0</v>
      </c>
      <c s="565"/>
      <c s="565"/>
      <c s="565"/>
      <c s="565"/>
      <c s="563">
        <f>SUM(S65:V65)</f>
        <v>0</v>
      </c>
      <c s="565"/>
      <c s="565"/>
      <c s="565"/>
      <c s="565"/>
      <c s="565"/>
    </row>
    <row customHeight="1" ht="16.5">
      <c s="89" t="s">
        <v>1320</v>
      </c>
      <c s="565"/>
      <c s="563">
        <f>SUM(D66:G66)</f>
        <v>0</v>
      </c>
      <c s="563">
        <f>SUM(I66,N66,S66)</f>
        <v>0</v>
      </c>
      <c s="563">
        <f>SUM(J66,O66,T66)</f>
        <v>0</v>
      </c>
      <c s="563">
        <f>SUM(K66,P66,U66)</f>
        <v>0</v>
      </c>
      <c s="563">
        <f>SUM(L66,Q66,V66)</f>
        <v>0</v>
      </c>
      <c s="563">
        <f>SUM(I66:L66)</f>
        <v>0</v>
      </c>
      <c s="565"/>
      <c s="565"/>
      <c s="565"/>
      <c s="565"/>
      <c s="563">
        <f>SUM(N66:Q66)</f>
        <v>0</v>
      </c>
      <c s="565"/>
      <c s="565"/>
      <c s="565"/>
      <c s="565"/>
      <c s="563">
        <f>SUM(S66:V66)</f>
        <v>0</v>
      </c>
      <c s="565"/>
      <c s="565"/>
      <c s="565"/>
      <c s="565"/>
      <c s="565"/>
    </row>
    <row customHeight="1" ht="16.5">
      <c s="89" t="s">
        <v>1324</v>
      </c>
      <c s="565">
        <v>1</v>
      </c>
      <c s="563">
        <f>SUM(D67:G67)</f>
        <v>39</v>
      </c>
      <c s="563">
        <f>SUM(I67,N67,S67)</f>
        <v>39</v>
      </c>
      <c s="569">
        <f>SUM(J67,O67,T67)</f>
        <v>0</v>
      </c>
      <c s="563">
        <f>SUM(K67,P67,U67)</f>
        <v>0</v>
      </c>
      <c s="563">
        <f>SUM(L67,Q67,V67)</f>
        <v>0</v>
      </c>
      <c s="563">
        <f>SUM(I67:L67)</f>
        <v>39</v>
      </c>
      <c s="565">
        <v>39</v>
      </c>
      <c s="565"/>
      <c s="565"/>
      <c s="565"/>
      <c s="563">
        <f>SUM(N67:Q67)</f>
        <v>0</v>
      </c>
      <c s="565"/>
      <c s="565"/>
      <c s="565"/>
      <c s="565"/>
      <c s="563">
        <f>SUM(S67:V67)</f>
        <v>0</v>
      </c>
      <c s="565"/>
      <c s="565"/>
      <c s="565"/>
      <c s="565"/>
      <c s="565"/>
    </row>
    <row customHeight="1" ht="16.5">
      <c s="89" t="s">
        <v>1328</v>
      </c>
      <c s="565"/>
      <c s="563">
        <f>SUM(D68:G68)</f>
        <v>0</v>
      </c>
      <c s="570">
        <f>SUM(I68,N68,S68)</f>
        <v>0</v>
      </c>
      <c s="563">
        <f>SUM(J68,O68,T68)</f>
        <v>0</v>
      </c>
      <c s="571">
        <f>SUM(K68,P68,U68)</f>
        <v>0</v>
      </c>
      <c s="563">
        <f>SUM(L68,Q68,V68)</f>
        <v>0</v>
      </c>
      <c s="563">
        <f>SUM(I68:L68)</f>
        <v>0</v>
      </c>
      <c s="565"/>
      <c s="565"/>
      <c s="565"/>
      <c s="565"/>
      <c s="563">
        <f>SUM(N68:Q68)</f>
        <v>0</v>
      </c>
      <c s="565"/>
      <c s="565"/>
      <c s="565"/>
      <c s="565"/>
      <c s="563">
        <f>SUM(S68:V68)</f>
        <v>0</v>
      </c>
      <c s="565"/>
      <c s="565"/>
      <c s="565"/>
      <c s="565"/>
      <c s="565"/>
    </row>
    <row customHeight="1" ht="16.5">
      <c s="89" t="s">
        <v>2363</v>
      </c>
      <c s="565"/>
      <c s="563">
        <f>SUM(D69:G69)</f>
        <v>0</v>
      </c>
      <c s="563">
        <f>SUM(I69,N69,S69)</f>
        <v>0</v>
      </c>
      <c s="568">
        <f>SUM(J69,O69,T69)</f>
        <v>0</v>
      </c>
      <c s="563">
        <f>SUM(K69,P69,U69)</f>
        <v>0</v>
      </c>
      <c s="563">
        <f>SUM(L69,Q69,V69)</f>
        <v>0</v>
      </c>
      <c s="563">
        <f>SUM(I69:L69)</f>
        <v>0</v>
      </c>
      <c s="565"/>
      <c s="565"/>
      <c s="565"/>
      <c s="565"/>
      <c s="563">
        <f>SUM(N69:Q69)</f>
        <v>0</v>
      </c>
      <c s="565"/>
      <c s="565"/>
      <c s="565"/>
      <c s="565"/>
      <c s="563">
        <f>SUM(S69:V69)</f>
        <v>0</v>
      </c>
      <c s="565"/>
      <c s="565"/>
      <c s="565"/>
      <c s="565"/>
      <c s="565"/>
    </row>
    <row customHeight="1" ht="16.5">
      <c s="89" t="s">
        <v>2367</v>
      </c>
      <c s="565"/>
      <c s="563">
        <f>SUM(D70:G70)</f>
        <v>0</v>
      </c>
      <c s="563">
        <f>SUM(I70,N70,S70)</f>
        <v>0</v>
      </c>
      <c s="563">
        <f>SUM(J70,O70,T70)</f>
        <v>0</v>
      </c>
      <c s="563">
        <f>SUM(K70,P70,U70)</f>
        <v>0</v>
      </c>
      <c s="563">
        <f>SUM(L70,Q70,V70)</f>
        <v>0</v>
      </c>
      <c s="563">
        <f>SUM(I70:L70)</f>
        <v>0</v>
      </c>
      <c s="565"/>
      <c s="565"/>
      <c s="565"/>
      <c s="565"/>
      <c s="563">
        <f>SUM(N70:Q70)</f>
        <v>0</v>
      </c>
      <c s="565"/>
      <c s="565"/>
      <c s="565"/>
      <c s="565"/>
      <c s="563">
        <f>SUM(S70:V70)</f>
        <v>0</v>
      </c>
      <c s="565"/>
      <c s="565"/>
      <c s="565"/>
      <c s="565"/>
      <c s="565"/>
    </row>
    <row customHeight="1" ht="16.5">
      <c s="89" t="s">
        <v>2312</v>
      </c>
      <c s="565"/>
      <c s="563">
        <f>SUM(D71:G71)</f>
        <v>0</v>
      </c>
      <c s="563">
        <f>SUM(I71,N71,S71)</f>
        <v>0</v>
      </c>
      <c s="563">
        <f>SUM(J71,O71,T71)</f>
        <v>0</v>
      </c>
      <c s="563">
        <f>SUM(K71,P71,U71)</f>
        <v>0</v>
      </c>
      <c s="563">
        <f>SUM(L71,Q71,V71)</f>
        <v>0</v>
      </c>
      <c s="563">
        <f>SUM(I71:L71)</f>
        <v>0</v>
      </c>
      <c s="565"/>
      <c s="565"/>
      <c s="565"/>
      <c s="565"/>
      <c s="563">
        <f>SUM(N71:Q71)</f>
        <v>0</v>
      </c>
      <c s="565"/>
      <c s="565"/>
      <c s="565"/>
      <c s="565"/>
      <c s="563">
        <f>SUM(S71:V71)</f>
        <v>0</v>
      </c>
      <c s="565"/>
      <c s="565"/>
      <c s="565"/>
      <c s="565"/>
      <c s="565"/>
    </row>
    <row customHeight="1" ht="16.5">
      <c s="92" t="s">
        <v>1337</v>
      </c>
      <c s="563">
        <f>SUM(B73:B82)</f>
        <v>2</v>
      </c>
      <c s="563">
        <f>SUM(D72:G72)</f>
        <v>21</v>
      </c>
      <c s="563">
        <f>SUM(I72,N72,S72)</f>
        <v>21</v>
      </c>
      <c s="563">
        <f>SUM(J72,O72,T72)</f>
        <v>0</v>
      </c>
      <c s="563">
        <f>SUM(K72,P72,U72)</f>
        <v>0</v>
      </c>
      <c s="563">
        <f>SUM(L72,Q72,V72)</f>
        <v>0</v>
      </c>
      <c s="563">
        <f>SUM(I72:L72)</f>
        <v>21</v>
      </c>
      <c s="563">
        <f>SUM(I73:I82)</f>
        <v>21</v>
      </c>
      <c s="563">
        <f>SUM(J73:J82)</f>
        <v>0</v>
      </c>
      <c s="563">
        <f>SUM(K73:K82)</f>
        <v>0</v>
      </c>
      <c s="563">
        <f>SUM(L73:L82)</f>
        <v>0</v>
      </c>
      <c s="563">
        <f>SUM(N72:Q72)</f>
        <v>0</v>
      </c>
      <c s="563">
        <f>SUM(N73:N82)</f>
        <v>0</v>
      </c>
      <c s="563">
        <f>SUM(O73:O82)</f>
        <v>0</v>
      </c>
      <c s="563">
        <f>SUM(P73:P82)</f>
        <v>0</v>
      </c>
      <c s="563">
        <f>SUM(Q73:Q82)</f>
        <v>0</v>
      </c>
      <c s="563">
        <f>SUM(S72:V72)</f>
        <v>0</v>
      </c>
      <c s="563">
        <f>SUM(S73:S82)</f>
        <v>0</v>
      </c>
      <c s="563">
        <f>SUM(T73:T82)</f>
        <v>0</v>
      </c>
      <c s="563">
        <f>SUM(U73:U82)</f>
        <v>0</v>
      </c>
      <c s="563">
        <f>SUM(V73:V82)</f>
        <v>0</v>
      </c>
      <c s="563">
        <f>SUM(W73:W82)</f>
        <v>0</v>
      </c>
    </row>
    <row customHeight="1" ht="16.5">
      <c s="89" t="s">
        <v>1338</v>
      </c>
      <c s="565">
        <v>2</v>
      </c>
      <c s="563">
        <f>SUM(D73:G73)</f>
        <v>21</v>
      </c>
      <c s="563">
        <f>SUM(I73,N73,S73)</f>
        <v>21</v>
      </c>
      <c s="563">
        <f>SUM(J73,O73,T73)</f>
        <v>0</v>
      </c>
      <c s="563">
        <f>SUM(K73,P73,U73)</f>
        <v>0</v>
      </c>
      <c s="563">
        <f>SUM(L73,Q73,V73)</f>
        <v>0</v>
      </c>
      <c s="563">
        <f>SUM(I73:L73)</f>
        <v>21</v>
      </c>
      <c s="565">
        <v>21</v>
      </c>
      <c s="565"/>
      <c s="565"/>
      <c s="565"/>
      <c s="563">
        <f>SUM(N73:Q73)</f>
        <v>0</v>
      </c>
      <c s="565"/>
      <c s="565"/>
      <c s="565"/>
      <c s="565"/>
      <c s="563">
        <f>SUM(S73:V73)</f>
        <v>0</v>
      </c>
      <c s="565"/>
      <c s="565"/>
      <c s="565"/>
      <c s="565"/>
      <c s="565"/>
    </row>
    <row customHeight="1" ht="16.5">
      <c s="89" t="s">
        <v>1340</v>
      </c>
      <c s="565"/>
      <c s="563">
        <f>SUM(D74:G74)</f>
        <v>0</v>
      </c>
      <c s="563">
        <f>SUM(I74,N74,S74)</f>
        <v>0</v>
      </c>
      <c s="563">
        <f>SUM(J74,O74,T74)</f>
        <v>0</v>
      </c>
      <c s="563">
        <f>SUM(K74,P74,U74)</f>
        <v>0</v>
      </c>
      <c s="563">
        <f>SUM(L74,Q74,V74)</f>
        <v>0</v>
      </c>
      <c s="563">
        <f>SUM(I74:L74)</f>
        <v>0</v>
      </c>
      <c s="565"/>
      <c s="565"/>
      <c s="565"/>
      <c s="565"/>
      <c s="563">
        <f>SUM(N74:Q74)</f>
        <v>0</v>
      </c>
      <c s="565"/>
      <c s="565"/>
      <c s="565"/>
      <c s="565"/>
      <c s="563">
        <f>SUM(S74:V74)</f>
        <v>0</v>
      </c>
      <c s="565"/>
      <c s="565"/>
      <c s="565"/>
      <c s="565"/>
      <c s="565"/>
    </row>
    <row customHeight="1" ht="16.5">
      <c s="89" t="s">
        <v>1349</v>
      </c>
      <c s="565"/>
      <c s="563">
        <f>SUM(D75:G75)</f>
        <v>0</v>
      </c>
      <c s="563">
        <f>SUM(I75,N75,S75)</f>
        <v>0</v>
      </c>
      <c s="563">
        <f>SUM(J75,O75,T75)</f>
        <v>0</v>
      </c>
      <c s="563">
        <f>SUM(K75,P75,U75)</f>
        <v>0</v>
      </c>
      <c s="563">
        <f>SUM(L75,Q75,V75)</f>
        <v>0</v>
      </c>
      <c s="563">
        <f>SUM(I75:L75)</f>
        <v>0</v>
      </c>
      <c s="565"/>
      <c s="565"/>
      <c s="565"/>
      <c s="565"/>
      <c s="563">
        <f>SUM(N75:Q75)</f>
        <v>0</v>
      </c>
      <c s="565"/>
      <c s="565"/>
      <c s="565"/>
      <c s="565"/>
      <c s="563">
        <f>SUM(S75:V75)</f>
        <v>0</v>
      </c>
      <c s="565"/>
      <c s="565"/>
      <c s="565"/>
      <c s="565"/>
      <c s="565"/>
    </row>
    <row customHeight="1" ht="16.5">
      <c s="89" t="s">
        <v>1354</v>
      </c>
      <c s="565"/>
      <c s="563">
        <f>SUM(D76:G76)</f>
        <v>0</v>
      </c>
      <c s="563">
        <f>SUM(I76,N76,S76)</f>
        <v>0</v>
      </c>
      <c s="563">
        <f>SUM(J76,O76,T76)</f>
        <v>0</v>
      </c>
      <c s="563">
        <f>SUM(K76,P76,U76)</f>
        <v>0</v>
      </c>
      <c s="563">
        <f>SUM(L76,Q76,V76)</f>
        <v>0</v>
      </c>
      <c s="563">
        <f>SUM(I76:L76)</f>
        <v>0</v>
      </c>
      <c s="565"/>
      <c s="565"/>
      <c s="565"/>
      <c s="565"/>
      <c s="563">
        <f>SUM(N76:Q76)</f>
        <v>0</v>
      </c>
      <c s="565"/>
      <c s="565"/>
      <c s="565"/>
      <c s="565"/>
      <c s="563">
        <f>SUM(S76:V76)</f>
        <v>0</v>
      </c>
      <c s="565"/>
      <c s="565"/>
      <c s="565"/>
      <c s="565"/>
      <c s="565"/>
    </row>
    <row customHeight="1" ht="16.5">
      <c s="89" t="s">
        <v>1359</v>
      </c>
      <c s="565"/>
      <c s="563">
        <f>SUM(D77:G77)</f>
        <v>0</v>
      </c>
      <c s="563">
        <f>SUM(I77,N77,S77)</f>
        <v>0</v>
      </c>
      <c s="563">
        <f>SUM(J77,O77,T77)</f>
        <v>0</v>
      </c>
      <c s="563">
        <f>SUM(K77,P77,U77)</f>
        <v>0</v>
      </c>
      <c s="563">
        <f>SUM(L77,Q77,V77)</f>
        <v>0</v>
      </c>
      <c s="563">
        <f>SUM(I77:L77)</f>
        <v>0</v>
      </c>
      <c s="565"/>
      <c s="565"/>
      <c s="565"/>
      <c s="565"/>
      <c s="563">
        <f>SUM(N77:Q77)</f>
        <v>0</v>
      </c>
      <c s="565"/>
      <c s="565"/>
      <c s="565"/>
      <c s="565"/>
      <c s="563">
        <f>SUM(S77:V77)</f>
        <v>0</v>
      </c>
      <c s="565"/>
      <c s="565"/>
      <c s="565"/>
      <c s="565"/>
      <c s="565"/>
    </row>
    <row customHeight="1" ht="16.5">
      <c s="89" t="s">
        <v>1363</v>
      </c>
      <c s="565"/>
      <c s="563">
        <f>SUM(D78:G78)</f>
        <v>0</v>
      </c>
      <c s="563">
        <f>SUM(I78,N78,S78)</f>
        <v>0</v>
      </c>
      <c s="563">
        <f>SUM(J78,O78,T78)</f>
        <v>0</v>
      </c>
      <c s="563">
        <f>SUM(K78,P78,U78)</f>
        <v>0</v>
      </c>
      <c s="563">
        <f>SUM(L78,Q78,V78)</f>
        <v>0</v>
      </c>
      <c s="563">
        <f>SUM(I78:L78)</f>
        <v>0</v>
      </c>
      <c s="565"/>
      <c s="565"/>
      <c s="565"/>
      <c s="565"/>
      <c s="563">
        <f>SUM(N78:Q78)</f>
        <v>0</v>
      </c>
      <c s="565"/>
      <c s="565"/>
      <c s="565"/>
      <c s="565"/>
      <c s="563">
        <f>SUM(S78:V78)</f>
        <v>0</v>
      </c>
      <c s="565"/>
      <c s="565"/>
      <c s="565"/>
      <c s="565"/>
      <c s="565"/>
    </row>
    <row customHeight="1" ht="16.5">
      <c s="89" t="s">
        <v>1368</v>
      </c>
      <c s="565"/>
      <c s="563">
        <f>SUM(D79:G79)</f>
        <v>0</v>
      </c>
      <c s="563">
        <f>SUM(I79,N79,S79)</f>
        <v>0</v>
      </c>
      <c s="563">
        <f>SUM(J79,O79,T79)</f>
        <v>0</v>
      </c>
      <c s="563">
        <f>SUM(K79,P79,U79)</f>
        <v>0</v>
      </c>
      <c s="563">
        <f>SUM(L79,Q79,V79)</f>
        <v>0</v>
      </c>
      <c s="563">
        <f>SUM(I79:L79)</f>
        <v>0</v>
      </c>
      <c s="565"/>
      <c s="565"/>
      <c s="565"/>
      <c s="565"/>
      <c s="563">
        <f>SUM(N79:Q79)</f>
        <v>0</v>
      </c>
      <c s="565"/>
      <c s="565"/>
      <c s="565"/>
      <c s="565"/>
      <c s="563">
        <f>SUM(S79:V79)</f>
        <v>0</v>
      </c>
      <c s="565"/>
      <c s="565"/>
      <c s="565"/>
      <c s="565"/>
      <c s="565"/>
    </row>
    <row customHeight="1" ht="16.5">
      <c s="89" t="s">
        <v>1374</v>
      </c>
      <c s="565"/>
      <c s="563">
        <f>SUM(D80:G80)</f>
        <v>0</v>
      </c>
      <c s="563">
        <f>SUM(I80,N80,S80)</f>
        <v>0</v>
      </c>
      <c s="563">
        <f>SUM(J80,O80,T80)</f>
        <v>0</v>
      </c>
      <c s="563">
        <f>SUM(K80,P80,U80)</f>
        <v>0</v>
      </c>
      <c s="563">
        <f>SUM(L80,Q80,V80)</f>
        <v>0</v>
      </c>
      <c s="563">
        <f>SUM(I80:L80)</f>
        <v>0</v>
      </c>
      <c s="565"/>
      <c s="565"/>
      <c s="565"/>
      <c s="565"/>
      <c s="563">
        <f>SUM(N80:Q80)</f>
        <v>0</v>
      </c>
      <c s="565"/>
      <c s="565"/>
      <c s="565"/>
      <c s="565"/>
      <c s="563">
        <f>SUM(S80:V80)</f>
        <v>0</v>
      </c>
      <c s="565"/>
      <c s="565"/>
      <c s="565"/>
      <c s="565"/>
      <c s="565"/>
    </row>
    <row customHeight="1" ht="16.5">
      <c s="89" t="s">
        <v>2313</v>
      </c>
      <c s="565"/>
      <c s="563">
        <f>SUM(D81:G81)</f>
        <v>0</v>
      </c>
      <c s="563">
        <f>SUM(I81,N81,S81)</f>
        <v>0</v>
      </c>
      <c s="563">
        <f>SUM(J81,O81,T81)</f>
        <v>0</v>
      </c>
      <c s="563">
        <f>SUM(K81,P81,U81)</f>
        <v>0</v>
      </c>
      <c s="563">
        <f>SUM(L81,Q81,V81)</f>
        <v>0</v>
      </c>
      <c s="563">
        <f>SUM(I81:L81)</f>
        <v>0</v>
      </c>
      <c s="565"/>
      <c s="565"/>
      <c s="565"/>
      <c s="565"/>
      <c s="563">
        <f>SUM(N81:Q81)</f>
        <v>0</v>
      </c>
      <c s="565"/>
      <c s="565"/>
      <c s="565"/>
      <c s="565"/>
      <c s="563">
        <f>SUM(S81:V81)</f>
        <v>0</v>
      </c>
      <c s="565"/>
      <c s="565"/>
      <c s="565"/>
      <c s="565"/>
      <c s="565"/>
    </row>
    <row customHeight="1" ht="16.5">
      <c s="89" t="s">
        <v>2314</v>
      </c>
      <c s="565"/>
      <c s="563">
        <f>SUM(D82:G82)</f>
        <v>0</v>
      </c>
      <c s="563">
        <f>SUM(I82,N82,S82)</f>
        <v>0</v>
      </c>
      <c s="563">
        <f>SUM(J82,O82,T82)</f>
        <v>0</v>
      </c>
      <c s="563">
        <f>SUM(K82,P82,U82)</f>
        <v>0</v>
      </c>
      <c s="563">
        <f>SUM(L82,Q82,V82)</f>
        <v>0</v>
      </c>
      <c s="563">
        <f>SUM(I82:L82)</f>
        <v>0</v>
      </c>
      <c s="565"/>
      <c s="565"/>
      <c s="565"/>
      <c s="565"/>
      <c s="563">
        <f>SUM(N82:Q82)</f>
        <v>0</v>
      </c>
      <c s="565"/>
      <c s="565"/>
      <c s="565"/>
      <c s="565"/>
      <c s="563">
        <f>SUM(S82:V82)</f>
        <v>0</v>
      </c>
      <c s="565"/>
      <c s="565"/>
      <c s="565"/>
      <c s="565"/>
      <c s="565"/>
    </row>
    <row customHeight="1" ht="16.5">
      <c s="92" t="s">
        <v>1385</v>
      </c>
      <c s="563">
        <f>SUM(B84:B91)</f>
        <v>10</v>
      </c>
      <c s="563">
        <f>SUM(D83:G83)</f>
        <v>435</v>
      </c>
      <c s="563">
        <f>SUM(I83,N83,S83)</f>
        <v>434</v>
      </c>
      <c s="563">
        <f>SUM(J83,O83,T83)</f>
        <v>0</v>
      </c>
      <c s="563">
        <f>SUM(K83,P83,U83)</f>
        <v>1</v>
      </c>
      <c s="563">
        <f>SUM(L83,Q83,V83)</f>
        <v>0</v>
      </c>
      <c s="563">
        <f>SUM(I83:L83)</f>
        <v>46</v>
      </c>
      <c s="563">
        <f>SUM(I84:I91)</f>
        <v>46</v>
      </c>
      <c s="563">
        <f>SUM(J84:J91)</f>
        <v>0</v>
      </c>
      <c s="563">
        <f>SUM(K84:K91)</f>
        <v>0</v>
      </c>
      <c s="563">
        <f>SUM(L84:L91)</f>
        <v>0</v>
      </c>
      <c s="563">
        <f>SUM(N83:Q83)</f>
        <v>389</v>
      </c>
      <c s="563">
        <f>SUM(N84:N91)</f>
        <v>388</v>
      </c>
      <c s="563">
        <f>SUM(O84:O91)</f>
        <v>0</v>
      </c>
      <c s="563">
        <f>SUM(P84:P91)</f>
        <v>1</v>
      </c>
      <c s="563">
        <f>SUM(Q84:Q91)</f>
        <v>0</v>
      </c>
      <c s="563">
        <f>SUM(S83:V83)</f>
        <v>0</v>
      </c>
      <c s="563">
        <f>SUM(S84:S91)</f>
        <v>0</v>
      </c>
      <c s="563">
        <f>SUM(T84:T91)</f>
        <v>0</v>
      </c>
      <c s="563">
        <f>SUM(U84:U91)</f>
        <v>0</v>
      </c>
      <c s="563">
        <f>SUM(V84:V91)</f>
        <v>0</v>
      </c>
      <c s="563">
        <f>SUM(W84:W91)</f>
        <v>0</v>
      </c>
    </row>
    <row customHeight="1" ht="16.5">
      <c s="89" t="s">
        <v>1386</v>
      </c>
      <c s="565">
        <v>6</v>
      </c>
      <c s="563">
        <f>SUM(D84:G84)</f>
        <v>216</v>
      </c>
      <c s="563">
        <f>SUM(I84,N84,S84)</f>
        <v>215</v>
      </c>
      <c s="563">
        <f>SUM(J84,O84,T84)</f>
        <v>0</v>
      </c>
      <c s="563">
        <f>SUM(K84,P84,U84)</f>
        <v>1</v>
      </c>
      <c s="563">
        <f>SUM(L84,Q84,V84)</f>
        <v>0</v>
      </c>
      <c s="563">
        <f>SUM(I84:L84)</f>
        <v>10</v>
      </c>
      <c s="565">
        <v>10</v>
      </c>
      <c s="565"/>
      <c s="565"/>
      <c s="565"/>
      <c s="563">
        <f>SUM(N84:Q84)</f>
        <v>206</v>
      </c>
      <c s="565">
        <v>205</v>
      </c>
      <c s="565"/>
      <c s="565">
        <v>1</v>
      </c>
      <c s="565"/>
      <c s="563">
        <f>SUM(S84:V84)</f>
        <v>0</v>
      </c>
      <c s="565"/>
      <c s="565"/>
      <c s="565"/>
      <c s="565"/>
      <c s="565"/>
    </row>
    <row customHeight="1" ht="16.5">
      <c s="89" t="s">
        <v>1397</v>
      </c>
      <c s="565">
        <v>1</v>
      </c>
      <c s="563">
        <f>SUM(D85:G85)</f>
        <v>7</v>
      </c>
      <c s="563">
        <f>SUM(I85,N85,S85)</f>
        <v>7</v>
      </c>
      <c s="563">
        <f>SUM(J85,O85,T85)</f>
        <v>0</v>
      </c>
      <c s="563">
        <f>SUM(K85,P85,U85)</f>
        <v>0</v>
      </c>
      <c s="563">
        <f>SUM(L85,Q85,V85)</f>
        <v>0</v>
      </c>
      <c s="563">
        <f>SUM(I85:L85)</f>
        <v>7</v>
      </c>
      <c s="565">
        <v>7</v>
      </c>
      <c s="565"/>
      <c s="565"/>
      <c s="565"/>
      <c s="563">
        <f>SUM(N85:Q85)</f>
        <v>0</v>
      </c>
      <c s="565"/>
      <c s="565"/>
      <c s="565"/>
      <c s="565"/>
      <c s="563">
        <f>SUM(S85:V85)</f>
        <v>0</v>
      </c>
      <c s="565"/>
      <c s="565"/>
      <c s="565"/>
      <c s="565"/>
      <c s="565"/>
    </row>
    <row customHeight="1" ht="16.5">
      <c s="89" t="s">
        <v>1402</v>
      </c>
      <c s="565">
        <v>1</v>
      </c>
      <c s="563">
        <f>SUM(D86:G86)</f>
        <v>29</v>
      </c>
      <c s="563">
        <f>SUM(I86,N86,S86)</f>
        <v>29</v>
      </c>
      <c s="563">
        <f>SUM(J86,O86,T86)</f>
        <v>0</v>
      </c>
      <c s="563">
        <f>SUM(K86,P86,U86)</f>
        <v>0</v>
      </c>
      <c s="563">
        <f>SUM(L86,Q86,V86)</f>
        <v>0</v>
      </c>
      <c s="563">
        <f>SUM(I86:L86)</f>
        <v>29</v>
      </c>
      <c s="565">
        <v>29</v>
      </c>
      <c s="565"/>
      <c s="565"/>
      <c s="565"/>
      <c s="563">
        <f>SUM(N86:Q86)</f>
        <v>0</v>
      </c>
      <c s="565"/>
      <c s="565"/>
      <c s="565"/>
      <c s="565"/>
      <c s="563">
        <f>SUM(S86:V86)</f>
        <v>0</v>
      </c>
      <c s="565"/>
      <c s="565"/>
      <c s="565"/>
      <c s="565"/>
      <c s="565"/>
    </row>
    <row customHeight="1" ht="16.5">
      <c s="89" t="s">
        <v>1410</v>
      </c>
      <c s="565">
        <v>2</v>
      </c>
      <c s="563">
        <f>SUM(D87:G87)</f>
        <v>183</v>
      </c>
      <c s="563">
        <f>SUM(I87,N87,S87)</f>
        <v>183</v>
      </c>
      <c s="563">
        <f>SUM(J87,O87,T87)</f>
        <v>0</v>
      </c>
      <c s="563">
        <f>SUM(K87,P87,U87)</f>
        <v>0</v>
      </c>
      <c s="563">
        <f>SUM(L87,Q87,V87)</f>
        <v>0</v>
      </c>
      <c s="563">
        <f>SUM(I87:L87)</f>
        <v>0</v>
      </c>
      <c s="565"/>
      <c s="565"/>
      <c s="565"/>
      <c s="565"/>
      <c s="563">
        <f>SUM(N87:Q87)</f>
        <v>183</v>
      </c>
      <c s="565">
        <v>183</v>
      </c>
      <c s="565"/>
      <c s="565"/>
      <c s="565"/>
      <c s="563">
        <f>SUM(S87:V87)</f>
        <v>0</v>
      </c>
      <c s="565"/>
      <c s="565"/>
      <c s="565"/>
      <c s="565"/>
      <c s="565"/>
    </row>
    <row customHeight="1" ht="16.5">
      <c s="89" t="s">
        <v>1416</v>
      </c>
      <c s="565"/>
      <c s="563">
        <f>SUM(D88:G88)</f>
        <v>0</v>
      </c>
      <c s="563">
        <f>SUM(I88,N88,S88)</f>
        <v>0</v>
      </c>
      <c s="563">
        <f>SUM(J88,O88,T88)</f>
        <v>0</v>
      </c>
      <c s="563">
        <f>SUM(K88,P88,U88)</f>
        <v>0</v>
      </c>
      <c s="563">
        <f>SUM(L88,Q88,V88)</f>
        <v>0</v>
      </c>
      <c s="563">
        <f>SUM(I88:L88)</f>
        <v>0</v>
      </c>
      <c s="565"/>
      <c s="565"/>
      <c s="565"/>
      <c s="565"/>
      <c s="563">
        <f>SUM(N88:Q88)</f>
        <v>0</v>
      </c>
      <c s="565"/>
      <c s="565"/>
      <c s="565"/>
      <c s="565"/>
      <c s="563">
        <f>SUM(S88:V88)</f>
        <v>0</v>
      </c>
      <c s="565"/>
      <c s="565"/>
      <c s="565"/>
      <c s="565"/>
      <c s="565"/>
    </row>
    <row customHeight="1" ht="16.5">
      <c s="89" t="s">
        <v>2385</v>
      </c>
      <c s="565"/>
      <c s="563">
        <f>SUM(D89:G89)</f>
        <v>0</v>
      </c>
      <c s="563">
        <f>SUM(I89,N89,S89)</f>
        <v>0</v>
      </c>
      <c s="563">
        <f>SUM(J89,O89,T89)</f>
        <v>0</v>
      </c>
      <c s="563">
        <f>SUM(K89,P89,U89)</f>
        <v>0</v>
      </c>
      <c s="563">
        <f>SUM(L89,Q89,V89)</f>
        <v>0</v>
      </c>
      <c s="563">
        <f>SUM(I89:L89)</f>
        <v>0</v>
      </c>
      <c s="565"/>
      <c s="565"/>
      <c s="565"/>
      <c s="565"/>
      <c s="563">
        <f>SUM(N89:Q89)</f>
        <v>0</v>
      </c>
      <c s="565"/>
      <c s="565"/>
      <c s="565"/>
      <c s="565"/>
      <c s="563">
        <f>SUM(S89:V89)</f>
        <v>0</v>
      </c>
      <c s="565"/>
      <c s="565"/>
      <c s="565"/>
      <c s="565"/>
      <c s="565"/>
    </row>
    <row customHeight="1" ht="16.5">
      <c s="89" t="s">
        <v>2398</v>
      </c>
      <c s="565"/>
      <c s="563">
        <f>SUM(D90:G90)</f>
        <v>0</v>
      </c>
      <c s="563">
        <f>SUM(I90,N90,S90)</f>
        <v>0</v>
      </c>
      <c s="563">
        <f>SUM(J90,O90,T90)</f>
        <v>0</v>
      </c>
      <c s="563">
        <f>SUM(K90,P90,U90)</f>
        <v>0</v>
      </c>
      <c s="563">
        <f>SUM(L90,Q90,V90)</f>
        <v>0</v>
      </c>
      <c s="563">
        <f>SUM(I90:L90)</f>
        <v>0</v>
      </c>
      <c s="565"/>
      <c s="565"/>
      <c s="565"/>
      <c s="565"/>
      <c s="563">
        <f>SUM(N90:Q90)</f>
        <v>0</v>
      </c>
      <c s="565"/>
      <c s="565"/>
      <c s="565"/>
      <c s="565"/>
      <c s="563">
        <f>SUM(S90:V90)</f>
        <v>0</v>
      </c>
      <c s="565"/>
      <c s="565"/>
      <c s="565"/>
      <c s="565"/>
      <c s="565"/>
    </row>
    <row customHeight="1" ht="16.5">
      <c s="89" t="s">
        <v>2315</v>
      </c>
      <c s="565"/>
      <c s="563">
        <f>SUM(D91:G91)</f>
        <v>0</v>
      </c>
      <c s="563">
        <f>SUM(I91,N91,S91)</f>
        <v>0</v>
      </c>
      <c s="563">
        <f>SUM(J91,O91,T91)</f>
        <v>0</v>
      </c>
      <c s="563">
        <f>SUM(K91,P91,U91)</f>
        <v>0</v>
      </c>
      <c s="563">
        <f>SUM(L91,Q91,V91)</f>
        <v>0</v>
      </c>
      <c s="563">
        <f>SUM(I91:L91)</f>
        <v>0</v>
      </c>
      <c s="565"/>
      <c s="565"/>
      <c s="565"/>
      <c s="565"/>
      <c s="563">
        <f>SUM(N91:Q91)</f>
        <v>0</v>
      </c>
      <c s="565"/>
      <c s="565"/>
      <c s="565"/>
      <c s="565"/>
      <c s="563">
        <f>SUM(S91:V91)</f>
        <v>0</v>
      </c>
      <c s="565"/>
      <c s="565"/>
      <c s="565"/>
      <c s="565"/>
      <c s="565"/>
    </row>
    <row customHeight="1" ht="16.5">
      <c s="92" t="s">
        <v>1425</v>
      </c>
      <c s="563">
        <f>SUM(B93:B108)</f>
        <v>11</v>
      </c>
      <c s="563">
        <f>SUM(D92:G92)</f>
        <v>3530</v>
      </c>
      <c s="563">
        <f>SUM(I92,N92,S92)</f>
        <v>225</v>
      </c>
      <c s="563">
        <f>SUM(J92,O92,T92)</f>
        <v>17</v>
      </c>
      <c s="563">
        <f>SUM(K92,P92,U92)</f>
        <v>3288</v>
      </c>
      <c s="563">
        <f>SUM(L92,Q92,V92)</f>
        <v>0</v>
      </c>
      <c s="563">
        <f>SUM(I92:L92)</f>
        <v>3364</v>
      </c>
      <c s="563">
        <f>SUM(I93:I108)</f>
        <v>59</v>
      </c>
      <c s="563">
        <f>SUM(J93:J108)</f>
        <v>17</v>
      </c>
      <c s="563">
        <f>SUM(K93:K108)</f>
        <v>3288</v>
      </c>
      <c s="563">
        <f>SUM(L93:L108)</f>
        <v>0</v>
      </c>
      <c s="563">
        <f>SUM(N92:Q92)</f>
        <v>166</v>
      </c>
      <c s="563">
        <f>SUM(N93:N108)</f>
        <v>166</v>
      </c>
      <c s="563">
        <f>SUM(O93:O108)</f>
        <v>0</v>
      </c>
      <c s="563">
        <f>SUM(P93:P108)</f>
        <v>0</v>
      </c>
      <c s="563">
        <f>SUM(Q93:Q108)</f>
        <v>0</v>
      </c>
      <c s="563">
        <f>SUM(S92:V92)</f>
        <v>0</v>
      </c>
      <c s="563">
        <f>SUM(S93:S108)</f>
        <v>0</v>
      </c>
      <c s="563">
        <f>SUM(T93:T108)</f>
        <v>0</v>
      </c>
      <c s="563">
        <f>SUM(U93:U108)</f>
        <v>0</v>
      </c>
      <c s="563">
        <f>SUM(V93:V108)</f>
        <v>0</v>
      </c>
      <c s="563">
        <f>SUM(W93:W108)</f>
        <v>0</v>
      </c>
    </row>
    <row customHeight="1" ht="16.5">
      <c s="89" t="s">
        <v>1426</v>
      </c>
      <c s="565">
        <v>8</v>
      </c>
      <c s="563">
        <f>SUM(D93:G93)</f>
        <v>131</v>
      </c>
      <c s="563">
        <f>SUM(I93,N93,S93)</f>
        <v>131</v>
      </c>
      <c s="563">
        <f>SUM(J93,O93,T93)</f>
        <v>0</v>
      </c>
      <c s="563">
        <f>SUM(K93,P93,U93)</f>
        <v>0</v>
      </c>
      <c s="563">
        <f>SUM(L93,Q93,V93)</f>
        <v>0</v>
      </c>
      <c s="563">
        <f>SUM(I93:L93)</f>
        <v>40</v>
      </c>
      <c s="565">
        <v>40</v>
      </c>
      <c s="565"/>
      <c s="565"/>
      <c s="565"/>
      <c s="563">
        <f>SUM(N93:Q93)</f>
        <v>91</v>
      </c>
      <c s="565">
        <v>91</v>
      </c>
      <c s="565"/>
      <c s="565"/>
      <c s="565"/>
      <c s="563">
        <f>SUM(S93:V93)</f>
        <v>0</v>
      </c>
      <c s="565"/>
      <c s="565"/>
      <c s="565"/>
      <c s="565"/>
      <c s="565"/>
    </row>
    <row customHeight="1" ht="16.5">
      <c s="89" t="s">
        <v>1436</v>
      </c>
      <c s="565">
        <v>2</v>
      </c>
      <c s="563">
        <f>SUM(D94:G94)</f>
        <v>75</v>
      </c>
      <c s="563">
        <f>SUM(I94,N94,S94)</f>
        <v>75</v>
      </c>
      <c s="563">
        <f>SUM(J94,O94,T94)</f>
        <v>0</v>
      </c>
      <c s="563">
        <f>SUM(K94,P94,U94)</f>
        <v>0</v>
      </c>
      <c s="563">
        <f>SUM(L94,Q94,V94)</f>
        <v>0</v>
      </c>
      <c s="563">
        <f>SUM(I94:L94)</f>
        <v>0</v>
      </c>
      <c s="565"/>
      <c s="565"/>
      <c s="565"/>
      <c s="565"/>
      <c s="563">
        <f>SUM(N94:Q94)</f>
        <v>75</v>
      </c>
      <c s="565">
        <v>75</v>
      </c>
      <c s="565"/>
      <c s="565"/>
      <c s="565"/>
      <c s="563">
        <f>SUM(S94:V94)</f>
        <v>0</v>
      </c>
      <c s="565"/>
      <c s="565"/>
      <c s="565"/>
      <c s="565"/>
      <c s="565"/>
    </row>
    <row customHeight="1" ht="16.5">
      <c s="89" t="s">
        <v>1454</v>
      </c>
      <c s="565"/>
      <c s="563">
        <f>SUM(D95:G95)</f>
        <v>3305</v>
      </c>
      <c s="563">
        <f>SUM(I95,N95,S95)</f>
        <v>0</v>
      </c>
      <c s="563">
        <f>SUM(J95,O95,T95)</f>
        <v>17</v>
      </c>
      <c s="563">
        <f>SUM(K95,P95,U95)</f>
        <v>3288</v>
      </c>
      <c s="563">
        <f>SUM(L95,Q95,V95)</f>
        <v>0</v>
      </c>
      <c s="563">
        <f>SUM(I95:L95)</f>
        <v>3305</v>
      </c>
      <c s="565"/>
      <c s="565">
        <v>17</v>
      </c>
      <c s="565">
        <v>3288</v>
      </c>
      <c s="565"/>
      <c s="563">
        <f>SUM(N95:Q95)</f>
        <v>0</v>
      </c>
      <c s="565"/>
      <c s="565"/>
      <c s="565"/>
      <c s="565"/>
      <c s="563">
        <f>SUM(S95:V95)</f>
        <v>0</v>
      </c>
      <c s="565"/>
      <c s="565"/>
      <c s="565"/>
      <c s="565"/>
      <c s="565"/>
    </row>
    <row customHeight="1" ht="16.5">
      <c s="89" t="s">
        <v>1464</v>
      </c>
      <c s="565"/>
      <c s="563">
        <f>SUM(D96:G96)</f>
        <v>0</v>
      </c>
      <c s="563">
        <f>SUM(I96,N96,S96)</f>
        <v>0</v>
      </c>
      <c s="563">
        <f>SUM(J96,O96,T96)</f>
        <v>0</v>
      </c>
      <c s="563">
        <f>SUM(K96,P96,U96)</f>
        <v>0</v>
      </c>
      <c s="563">
        <f>SUM(L96,Q96,V96)</f>
        <v>0</v>
      </c>
      <c s="563">
        <f>SUM(I96:L96)</f>
        <v>0</v>
      </c>
      <c s="565"/>
      <c s="565"/>
      <c s="565"/>
      <c s="565"/>
      <c s="563">
        <f>SUM(N96:Q96)</f>
        <v>0</v>
      </c>
      <c s="565"/>
      <c s="565"/>
      <c s="565"/>
      <c s="565"/>
      <c s="563">
        <f>SUM(S96:V96)</f>
        <v>0</v>
      </c>
      <c s="565"/>
      <c s="565"/>
      <c s="565"/>
      <c s="565"/>
      <c s="565"/>
    </row>
    <row customHeight="1" ht="16.5">
      <c s="89" t="s">
        <v>1476</v>
      </c>
      <c s="565"/>
      <c s="563">
        <f>SUM(D97:G97)</f>
        <v>0</v>
      </c>
      <c s="563">
        <f>SUM(I97,N97,S97)</f>
        <v>0</v>
      </c>
      <c s="563">
        <f>SUM(J97,O97,T97)</f>
        <v>0</v>
      </c>
      <c s="563">
        <f>SUM(K97,P97,U97)</f>
        <v>0</v>
      </c>
      <c s="563">
        <f>SUM(L97,Q97,V97)</f>
        <v>0</v>
      </c>
      <c s="563">
        <f>SUM(I97:L97)</f>
        <v>0</v>
      </c>
      <c s="565"/>
      <c s="565"/>
      <c s="565"/>
      <c s="565"/>
      <c s="563">
        <f>SUM(N97:Q97)</f>
        <v>0</v>
      </c>
      <c s="565"/>
      <c s="565"/>
      <c s="565"/>
      <c s="565"/>
      <c s="563">
        <f>SUM(S97:V97)</f>
        <v>0</v>
      </c>
      <c s="565"/>
      <c s="565"/>
      <c s="565"/>
      <c s="565"/>
      <c s="565"/>
    </row>
    <row customHeight="1" ht="16.5">
      <c s="89" t="s">
        <v>1483</v>
      </c>
      <c s="565"/>
      <c s="563">
        <f>SUM(D98:G98)</f>
        <v>0</v>
      </c>
      <c s="563">
        <f>SUM(I98,N98,S98)</f>
        <v>0</v>
      </c>
      <c s="563">
        <f>SUM(J98,O98,T98)</f>
        <v>0</v>
      </c>
      <c s="563">
        <f>SUM(K98,P98,U98)</f>
        <v>0</v>
      </c>
      <c s="563">
        <f>SUM(L98,Q98,V98)</f>
        <v>0</v>
      </c>
      <c s="563">
        <f>SUM(I98:L98)</f>
        <v>0</v>
      </c>
      <c s="565"/>
      <c s="565"/>
      <c s="565"/>
      <c s="565"/>
      <c s="563">
        <f>SUM(N98:Q98)</f>
        <v>0</v>
      </c>
      <c s="565"/>
      <c s="565"/>
      <c s="565"/>
      <c s="565"/>
      <c s="563">
        <f>SUM(S98:V98)</f>
        <v>0</v>
      </c>
      <c s="565"/>
      <c s="565"/>
      <c s="565"/>
      <c s="565"/>
      <c s="565"/>
    </row>
    <row customHeight="1" ht="16.5">
      <c s="89" t="s">
        <v>1488</v>
      </c>
      <c s="565"/>
      <c s="563">
        <f>SUM(D99:G99)</f>
        <v>0</v>
      </c>
      <c s="563">
        <f>SUM(I99,N99,S99)</f>
        <v>0</v>
      </c>
      <c s="563">
        <f>SUM(J99,O99,T99)</f>
        <v>0</v>
      </c>
      <c s="563">
        <f>SUM(K99,P99,U99)</f>
        <v>0</v>
      </c>
      <c s="563">
        <f>SUM(L99,Q99,V99)</f>
        <v>0</v>
      </c>
      <c s="563">
        <f>SUM(I99:L99)</f>
        <v>0</v>
      </c>
      <c s="565"/>
      <c s="565"/>
      <c s="565"/>
      <c s="565"/>
      <c s="563">
        <f>SUM(N99:Q99)</f>
        <v>0</v>
      </c>
      <c s="565"/>
      <c s="565"/>
      <c s="565"/>
      <c s="565"/>
      <c s="563">
        <f>SUM(S99:V99)</f>
        <v>0</v>
      </c>
      <c s="565"/>
      <c s="565"/>
      <c s="565"/>
      <c s="565"/>
      <c s="565"/>
    </row>
    <row customHeight="1" ht="16.5">
      <c s="89" t="s">
        <v>1495</v>
      </c>
      <c s="565">
        <v>1</v>
      </c>
      <c s="563">
        <f>SUM(D100:G100)</f>
        <v>19</v>
      </c>
      <c s="563">
        <f>SUM(I100,N100,S100)</f>
        <v>19</v>
      </c>
      <c s="563">
        <f>SUM(J100,O100,T100)</f>
        <v>0</v>
      </c>
      <c s="563">
        <f>SUM(K100,P100,U100)</f>
        <v>0</v>
      </c>
      <c s="563">
        <f>SUM(L100,Q100,V100)</f>
        <v>0</v>
      </c>
      <c s="563">
        <f>SUM(I100:L100)</f>
        <v>19</v>
      </c>
      <c s="565">
        <v>19</v>
      </c>
      <c s="565"/>
      <c s="565"/>
      <c s="565"/>
      <c s="563">
        <f>SUM(N100:Q100)</f>
        <v>0</v>
      </c>
      <c s="565"/>
      <c s="565"/>
      <c s="565"/>
      <c s="565"/>
      <c s="563">
        <f>SUM(S100:V100)</f>
        <v>0</v>
      </c>
      <c s="565"/>
      <c s="565"/>
      <c s="565"/>
      <c s="565"/>
      <c s="565"/>
    </row>
    <row customHeight="1" ht="16.5">
      <c s="89" t="s">
        <v>1502</v>
      </c>
      <c s="565"/>
      <c s="563">
        <f>SUM(D101:G101)</f>
        <v>0</v>
      </c>
      <c s="563">
        <f>SUM(I101,N101,S101)</f>
        <v>0</v>
      </c>
      <c s="563">
        <f>SUM(J101,O101,T101)</f>
        <v>0</v>
      </c>
      <c s="563">
        <f>SUM(K101,P101,U101)</f>
        <v>0</v>
      </c>
      <c s="563">
        <f>SUM(L101,Q101,V101)</f>
        <v>0</v>
      </c>
      <c s="563">
        <f>SUM(I101:L101)</f>
        <v>0</v>
      </c>
      <c s="565"/>
      <c s="565"/>
      <c s="565"/>
      <c s="565"/>
      <c s="563">
        <f>SUM(N101:Q101)</f>
        <v>0</v>
      </c>
      <c s="565"/>
      <c s="565"/>
      <c s="565"/>
      <c s="565"/>
      <c s="563">
        <f>SUM(S101:V101)</f>
        <v>0</v>
      </c>
      <c s="565"/>
      <c s="565"/>
      <c s="565"/>
      <c s="565"/>
      <c s="565"/>
    </row>
    <row customHeight="1" ht="16.5">
      <c s="89" t="s">
        <v>1510</v>
      </c>
      <c s="565"/>
      <c s="563">
        <f>SUM(D102:G102)</f>
        <v>0</v>
      </c>
      <c s="563">
        <f>SUM(I102,N102,S102)</f>
        <v>0</v>
      </c>
      <c s="563">
        <f>SUM(J102,O102,T102)</f>
        <v>0</v>
      </c>
      <c s="563">
        <f>SUM(K102,P102,U102)</f>
        <v>0</v>
      </c>
      <c s="563">
        <f>SUM(L102,Q102,V102)</f>
        <v>0</v>
      </c>
      <c s="563">
        <f>SUM(I102:L102)</f>
        <v>0</v>
      </c>
      <c s="565"/>
      <c s="565"/>
      <c s="565"/>
      <c s="565"/>
      <c s="563">
        <f>SUM(N102:Q102)</f>
        <v>0</v>
      </c>
      <c s="565"/>
      <c s="565"/>
      <c s="565"/>
      <c s="565"/>
      <c s="563">
        <f>SUM(S102:V102)</f>
        <v>0</v>
      </c>
      <c s="565"/>
      <c s="565"/>
      <c s="565"/>
      <c s="565"/>
      <c s="565"/>
    </row>
    <row customHeight="1" ht="16.5">
      <c s="89" t="s">
        <v>1514</v>
      </c>
      <c s="565"/>
      <c s="563">
        <f>SUM(D103:G103)</f>
        <v>0</v>
      </c>
      <c s="563">
        <f>SUM(I103,N103,S103)</f>
        <v>0</v>
      </c>
      <c s="563">
        <f>SUM(J103,O103,T103)</f>
        <v>0</v>
      </c>
      <c s="563">
        <f>SUM(K103,P103,U103)</f>
        <v>0</v>
      </c>
      <c s="563">
        <f>SUM(L103,Q103,V103)</f>
        <v>0</v>
      </c>
      <c s="563">
        <f>SUM(I103:L103)</f>
        <v>0</v>
      </c>
      <c s="565"/>
      <c s="565"/>
      <c s="565"/>
      <c s="565"/>
      <c s="563">
        <f>SUM(N103:Q103)</f>
        <v>0</v>
      </c>
      <c s="565"/>
      <c s="565"/>
      <c s="565"/>
      <c s="565"/>
      <c s="563">
        <f>SUM(S103:V103)</f>
        <v>0</v>
      </c>
      <c s="565"/>
      <c s="565"/>
      <c s="565"/>
      <c s="565"/>
      <c s="565"/>
    </row>
    <row customHeight="1" ht="16.5">
      <c s="89" t="s">
        <v>2405</v>
      </c>
      <c s="565"/>
      <c s="563">
        <f>SUM(D104:G104)</f>
        <v>0</v>
      </c>
      <c s="563">
        <f>SUM(I104,N104,S104)</f>
        <v>0</v>
      </c>
      <c s="563">
        <f>SUM(J104,O104,T104)</f>
        <v>0</v>
      </c>
      <c s="563">
        <f>SUM(K104,P104,U104)</f>
        <v>0</v>
      </c>
      <c s="563">
        <f>SUM(L104,Q104,V104)</f>
        <v>0</v>
      </c>
      <c s="563">
        <f>SUM(I104:L104)</f>
        <v>0</v>
      </c>
      <c s="565"/>
      <c s="565"/>
      <c s="565"/>
      <c s="565"/>
      <c s="563">
        <f>SUM(N104:Q104)</f>
        <v>0</v>
      </c>
      <c s="565"/>
      <c s="565"/>
      <c s="565"/>
      <c s="565"/>
      <c s="563">
        <f>SUM(S104:V104)</f>
        <v>0</v>
      </c>
      <c s="565"/>
      <c s="565"/>
      <c s="565"/>
      <c s="565"/>
      <c s="565"/>
    </row>
    <row customHeight="1" ht="16.5">
      <c s="89" t="s">
        <v>2411</v>
      </c>
      <c s="565"/>
      <c s="563">
        <f>SUM(D105:G105)</f>
        <v>0</v>
      </c>
      <c s="563">
        <f>SUM(I105,N105,S105)</f>
        <v>0</v>
      </c>
      <c s="563">
        <f>SUM(J105,O105,T105)</f>
        <v>0</v>
      </c>
      <c s="563">
        <f>SUM(K105,P105,U105)</f>
        <v>0</v>
      </c>
      <c s="563">
        <f>SUM(L105,Q105,V105)</f>
        <v>0</v>
      </c>
      <c s="563">
        <f>SUM(I105:L105)</f>
        <v>0</v>
      </c>
      <c s="565"/>
      <c s="565"/>
      <c s="565"/>
      <c s="565"/>
      <c s="563">
        <f>SUM(N105:Q105)</f>
        <v>0</v>
      </c>
      <c s="565"/>
      <c s="565"/>
      <c s="565"/>
      <c s="565"/>
      <c s="563">
        <f>SUM(S105:V105)</f>
        <v>0</v>
      </c>
      <c s="565"/>
      <c s="565"/>
      <c s="565"/>
      <c s="565"/>
      <c s="565"/>
    </row>
    <row customHeight="1" ht="16.5">
      <c s="89" t="s">
        <v>1517</v>
      </c>
      <c s="565"/>
      <c s="563">
        <f>SUM(D106:G106)</f>
        <v>0</v>
      </c>
      <c s="563">
        <f>SUM(I106,N106,S106)</f>
        <v>0</v>
      </c>
      <c s="563">
        <f>SUM(J106,O106,T106)</f>
        <v>0</v>
      </c>
      <c s="563">
        <f>SUM(K106,P106,U106)</f>
        <v>0</v>
      </c>
      <c s="563">
        <f>SUM(L106,Q106,V106)</f>
        <v>0</v>
      </c>
      <c s="563">
        <f>SUM(I106:L106)</f>
        <v>0</v>
      </c>
      <c s="565"/>
      <c s="565"/>
      <c s="565"/>
      <c s="565"/>
      <c s="563">
        <f>SUM(N106:Q106)</f>
        <v>0</v>
      </c>
      <c s="565"/>
      <c s="565"/>
      <c s="565"/>
      <c s="565"/>
      <c s="563">
        <f>SUM(S106:V106)</f>
        <v>0</v>
      </c>
      <c s="565"/>
      <c s="565"/>
      <c s="565"/>
      <c s="565"/>
      <c s="565"/>
    </row>
    <row customHeight="1" ht="16.5">
      <c s="89" t="s">
        <v>2415</v>
      </c>
      <c s="372"/>
      <c s="563">
        <f>SUM(D107:G107)</f>
        <v>0</v>
      </c>
      <c s="563">
        <f>SUM(I107,N107,S107)</f>
        <v>0</v>
      </c>
      <c s="563">
        <f>SUM(J107,O107,T107)</f>
        <v>0</v>
      </c>
      <c s="563">
        <f>SUM(K107,P107,U107)</f>
        <v>0</v>
      </c>
      <c s="563">
        <f>SUM(L107,Q107,V107)</f>
        <v>0</v>
      </c>
      <c s="563">
        <f>SUM(I107:L107)</f>
        <v>0</v>
      </c>
      <c s="372"/>
      <c s="372"/>
      <c s="372"/>
      <c s="372"/>
      <c s="563">
        <f>SUM(N107:Q107)</f>
        <v>0</v>
      </c>
      <c s="372"/>
      <c s="372"/>
      <c s="372"/>
      <c s="372"/>
      <c s="563">
        <f>SUM(S107:V107)</f>
        <v>0</v>
      </c>
      <c s="372"/>
      <c s="372"/>
      <c s="372"/>
      <c s="372"/>
      <c s="372"/>
    </row>
    <row customHeight="1" ht="16.5">
      <c s="89" t="s">
        <v>2318</v>
      </c>
      <c s="565"/>
      <c s="563">
        <f>SUM(D108:G108)</f>
        <v>0</v>
      </c>
      <c s="563">
        <f>SUM(I108,N108,S108)</f>
        <v>0</v>
      </c>
      <c s="563">
        <f>SUM(J108,O108,T108)</f>
        <v>0</v>
      </c>
      <c s="563">
        <f>SUM(K108,P108,U108)</f>
        <v>0</v>
      </c>
      <c s="563">
        <f>SUM(L108,Q108,V108)</f>
        <v>0</v>
      </c>
      <c s="563">
        <f>SUM(I108:L108)</f>
        <v>0</v>
      </c>
      <c s="565"/>
      <c s="565"/>
      <c s="565"/>
      <c s="565"/>
      <c s="563">
        <f>SUM(N108:Q108)</f>
        <v>0</v>
      </c>
      <c s="565"/>
      <c s="565"/>
      <c s="565"/>
      <c s="565"/>
      <c s="563">
        <f>SUM(S108:V108)</f>
        <v>0</v>
      </c>
      <c s="565"/>
      <c s="565"/>
      <c s="565"/>
      <c s="565"/>
      <c s="565"/>
    </row>
    <row customHeight="1" ht="16.5">
      <c s="92" t="s">
        <v>1522</v>
      </c>
      <c s="563">
        <f>SUM(B110:B117)</f>
        <v>37</v>
      </c>
      <c s="563">
        <f>SUM(D109:G109)</f>
        <v>1606</v>
      </c>
      <c s="563">
        <f>SUM(I109,N109,S109)</f>
        <v>1320</v>
      </c>
      <c s="563">
        <f>SUM(J109,O109,T109)</f>
        <v>1</v>
      </c>
      <c s="563">
        <f>SUM(K109,P109,U109)</f>
        <v>285</v>
      </c>
      <c s="563">
        <f>SUM(L109,Q109,V109)</f>
        <v>0</v>
      </c>
      <c s="563">
        <f>SUM(I109:L109)</f>
        <v>28</v>
      </c>
      <c s="563">
        <f>SUM(I110:I117)</f>
        <v>28</v>
      </c>
      <c s="563">
        <f>SUM(J110:J117)</f>
        <v>0</v>
      </c>
      <c s="563">
        <f>SUM(K110:K117)</f>
        <v>0</v>
      </c>
      <c s="563">
        <f>SUM(L110:L117)</f>
        <v>0</v>
      </c>
      <c s="563">
        <f>SUM(N109:Q109)</f>
        <v>1578</v>
      </c>
      <c s="563">
        <f>SUM(N110:N117)</f>
        <v>1292</v>
      </c>
      <c s="563">
        <f>SUM(O110:O117)</f>
        <v>1</v>
      </c>
      <c s="563">
        <f>SUM(P110:P117)</f>
        <v>285</v>
      </c>
      <c s="563">
        <f>SUM(Q110:Q117)</f>
        <v>0</v>
      </c>
      <c s="563">
        <f>SUM(S109:V109)</f>
        <v>0</v>
      </c>
      <c s="563">
        <f>SUM(S110:S117)</f>
        <v>0</v>
      </c>
      <c s="563">
        <f>SUM(T110:T117)</f>
        <v>0</v>
      </c>
      <c s="563">
        <f>SUM(U110:U117)</f>
        <v>0</v>
      </c>
      <c s="563">
        <f>SUM(V110:V117)</f>
        <v>0</v>
      </c>
      <c s="563">
        <f>SUM(W110:W117)</f>
        <v>0</v>
      </c>
    </row>
    <row customHeight="1" ht="16.5">
      <c s="89" t="s">
        <v>1523</v>
      </c>
      <c s="565">
        <v>2</v>
      </c>
      <c s="563">
        <f>SUM(D110:G110)</f>
        <v>38</v>
      </c>
      <c s="563">
        <f>SUM(I110,N110,S110)</f>
        <v>37</v>
      </c>
      <c s="563">
        <f>SUM(J110,O110,T110)</f>
        <v>0</v>
      </c>
      <c s="563">
        <f>SUM(K110,P110,U110)</f>
        <v>1</v>
      </c>
      <c s="563">
        <f>SUM(L110,Q110,V110)</f>
        <v>0</v>
      </c>
      <c s="563">
        <f>SUM(I110:L110)</f>
        <v>0</v>
      </c>
      <c s="565"/>
      <c s="565"/>
      <c s="565"/>
      <c s="565"/>
      <c s="563">
        <f>SUM(N110:Q110)</f>
        <v>38</v>
      </c>
      <c s="565">
        <v>37</v>
      </c>
      <c s="565"/>
      <c s="565">
        <v>1</v>
      </c>
      <c s="565"/>
      <c s="563">
        <f>SUM(S110:V110)</f>
        <v>0</v>
      </c>
      <c s="565"/>
      <c s="565"/>
      <c s="565"/>
      <c s="565"/>
      <c s="565"/>
    </row>
    <row customHeight="1" ht="16.5">
      <c s="89" t="s">
        <v>1525</v>
      </c>
      <c s="565">
        <v>3</v>
      </c>
      <c s="563">
        <f>SUM(D111:G111)</f>
        <v>794</v>
      </c>
      <c s="563">
        <f>SUM(I111,N111,S111)</f>
        <v>570</v>
      </c>
      <c s="563">
        <f>SUM(J111,O111,T111)</f>
        <v>1</v>
      </c>
      <c s="563">
        <f>SUM(K111,P111,U111)</f>
        <v>223</v>
      </c>
      <c s="563">
        <f>SUM(L111,Q111,V111)</f>
        <v>0</v>
      </c>
      <c s="563">
        <f>SUM(I111:L111)</f>
        <v>0</v>
      </c>
      <c s="565"/>
      <c s="565"/>
      <c s="565"/>
      <c s="565"/>
      <c s="563">
        <f>SUM(N111:Q111)</f>
        <v>794</v>
      </c>
      <c s="565">
        <v>570</v>
      </c>
      <c s="565">
        <v>1</v>
      </c>
      <c s="565">
        <v>223</v>
      </c>
      <c s="565"/>
      <c s="563">
        <f>SUM(S111:V111)</f>
        <v>0</v>
      </c>
      <c s="565"/>
      <c s="565"/>
      <c s="565"/>
      <c s="565"/>
      <c s="565"/>
    </row>
    <row customHeight="1" ht="16.5">
      <c s="89" t="s">
        <v>1538</v>
      </c>
      <c s="565">
        <v>28</v>
      </c>
      <c s="563">
        <f>SUM(D112:G112)</f>
        <v>642</v>
      </c>
      <c s="563">
        <f>SUM(I112,N112,S112)</f>
        <v>582</v>
      </c>
      <c s="563">
        <f>SUM(J112,O112,T112)</f>
        <v>0</v>
      </c>
      <c s="563">
        <f>SUM(K112,P112,U112)</f>
        <v>60</v>
      </c>
      <c s="563">
        <f>SUM(L112,Q112,V112)</f>
        <v>0</v>
      </c>
      <c s="563">
        <f>SUM(I112:L112)</f>
        <v>0</v>
      </c>
      <c s="565"/>
      <c s="565"/>
      <c s="565"/>
      <c s="565"/>
      <c s="563">
        <f>SUM(N112:Q112)</f>
        <v>642</v>
      </c>
      <c s="565">
        <v>582</v>
      </c>
      <c s="565"/>
      <c s="565">
        <v>60</v>
      </c>
      <c s="565"/>
      <c s="563">
        <f>SUM(S112:V112)</f>
        <v>0</v>
      </c>
      <c s="565"/>
      <c s="565"/>
      <c s="565"/>
      <c s="565"/>
      <c s="565"/>
    </row>
    <row customHeight="1" ht="16.5">
      <c s="89" t="s">
        <v>1542</v>
      </c>
      <c s="565">
        <v>3</v>
      </c>
      <c s="563">
        <f>SUM(D113:G113)</f>
        <v>117</v>
      </c>
      <c s="563">
        <f>SUM(I113,N113,S113)</f>
        <v>117</v>
      </c>
      <c s="563">
        <f>SUM(J113,O113,T113)</f>
        <v>0</v>
      </c>
      <c s="563">
        <f>SUM(K113,P113,U113)</f>
        <v>0</v>
      </c>
      <c s="563">
        <f>SUM(L113,Q113,V113)</f>
        <v>0</v>
      </c>
      <c s="563">
        <f>SUM(I113:L113)</f>
        <v>28</v>
      </c>
      <c s="565">
        <v>28</v>
      </c>
      <c s="565"/>
      <c s="565"/>
      <c s="565"/>
      <c s="563">
        <f>SUM(N113:Q113)</f>
        <v>89</v>
      </c>
      <c s="565">
        <v>89</v>
      </c>
      <c s="565"/>
      <c s="565"/>
      <c s="565"/>
      <c s="563">
        <f>SUM(S113:V113)</f>
        <v>0</v>
      </c>
      <c s="565"/>
      <c s="565"/>
      <c s="565"/>
      <c s="565"/>
      <c s="565"/>
    </row>
    <row customHeight="1" ht="16.5">
      <c s="89" t="s">
        <v>1554</v>
      </c>
      <c s="565"/>
      <c s="563">
        <f>SUM(D114:G114)</f>
        <v>0</v>
      </c>
      <c s="563">
        <f>SUM(I114,N114,S114)</f>
        <v>0</v>
      </c>
      <c s="563">
        <f>SUM(J114,O114,T114)</f>
        <v>0</v>
      </c>
      <c s="563">
        <f>SUM(K114,P114,U114)</f>
        <v>0</v>
      </c>
      <c s="563">
        <f>SUM(L114,Q114,V114)</f>
        <v>0</v>
      </c>
      <c s="563">
        <f>SUM(I114:L114)</f>
        <v>0</v>
      </c>
      <c s="565"/>
      <c s="565"/>
      <c s="565"/>
      <c s="565"/>
      <c s="563">
        <f>SUM(N114:Q114)</f>
        <v>0</v>
      </c>
      <c s="565"/>
      <c s="565"/>
      <c s="565"/>
      <c s="565"/>
      <c s="563">
        <f>SUM(S114:V114)</f>
        <v>0</v>
      </c>
      <c s="565"/>
      <c s="565"/>
      <c s="565"/>
      <c s="565"/>
      <c s="565"/>
    </row>
    <row customHeight="1" ht="16.5">
      <c s="89" t="s">
        <v>1564</v>
      </c>
      <c s="565"/>
      <c s="563">
        <f>SUM(D115:G115)</f>
        <v>0</v>
      </c>
      <c s="563">
        <f>SUM(I115,N115,S115)</f>
        <v>0</v>
      </c>
      <c s="563">
        <f>SUM(J115,O115,T115)</f>
        <v>0</v>
      </c>
      <c s="563">
        <f>SUM(K115,P115,U115)</f>
        <v>0</v>
      </c>
      <c s="563">
        <f>SUM(L115,Q115,V115)</f>
        <v>0</v>
      </c>
      <c s="563">
        <f>SUM(I115:L115)</f>
        <v>0</v>
      </c>
      <c s="565"/>
      <c s="565"/>
      <c s="565"/>
      <c s="565"/>
      <c s="563">
        <f>SUM(N115:Q115)</f>
        <v>0</v>
      </c>
      <c s="565"/>
      <c s="565"/>
      <c s="565"/>
      <c s="565"/>
      <c s="563">
        <f>SUM(S115:V115)</f>
        <v>0</v>
      </c>
      <c s="565"/>
      <c s="565"/>
      <c s="565"/>
      <c s="565"/>
      <c s="565"/>
    </row>
    <row customHeight="1" ht="16.5">
      <c s="89" t="s">
        <v>1567</v>
      </c>
      <c s="565">
        <v>1</v>
      </c>
      <c s="563">
        <f>SUM(D116:G116)</f>
        <v>15</v>
      </c>
      <c s="563">
        <f>SUM(I116,N116,S116)</f>
        <v>14</v>
      </c>
      <c s="563">
        <f>SUM(J116,O116,T116)</f>
        <v>0</v>
      </c>
      <c s="563">
        <f>SUM(K116,P116,U116)</f>
        <v>1</v>
      </c>
      <c s="563">
        <f>SUM(L116,Q116,V116)</f>
        <v>0</v>
      </c>
      <c s="563">
        <f>SUM(I116:L116)</f>
        <v>0</v>
      </c>
      <c s="565"/>
      <c s="565"/>
      <c s="565"/>
      <c s="565"/>
      <c s="563">
        <f>SUM(N116:Q116)</f>
        <v>15</v>
      </c>
      <c s="565">
        <v>14</v>
      </c>
      <c s="565"/>
      <c s="565">
        <v>1</v>
      </c>
      <c s="565"/>
      <c s="563">
        <f>SUM(S116:V116)</f>
        <v>0</v>
      </c>
      <c s="565"/>
      <c s="565"/>
      <c s="565"/>
      <c s="565"/>
      <c s="565"/>
    </row>
    <row customHeight="1" ht="16.5">
      <c s="89" t="s">
        <v>2319</v>
      </c>
      <c s="565"/>
      <c s="563">
        <f>SUM(D117:G117)</f>
        <v>0</v>
      </c>
      <c s="563">
        <f>SUM(I117,N117,S117)</f>
        <v>0</v>
      </c>
      <c s="563">
        <f>SUM(J117,O117,T117)</f>
        <v>0</v>
      </c>
      <c s="563">
        <f>SUM(K117,P117,U117)</f>
        <v>0</v>
      </c>
      <c s="563">
        <f>SUM(L117,Q117,V117)</f>
        <v>0</v>
      </c>
      <c s="563">
        <f>SUM(I117:L117)</f>
        <v>0</v>
      </c>
      <c s="565"/>
      <c s="565"/>
      <c s="565"/>
      <c s="565"/>
      <c s="563">
        <f>SUM(N117:Q117)</f>
        <v>0</v>
      </c>
      <c s="565"/>
      <c s="565"/>
      <c s="565"/>
      <c s="565"/>
      <c s="563">
        <f>SUM(S117:V117)</f>
        <v>0</v>
      </c>
      <c s="565"/>
      <c s="565"/>
      <c s="565"/>
      <c s="565"/>
      <c s="565"/>
    </row>
    <row customHeight="1" ht="16.5">
      <c s="92" t="s">
        <v>1579</v>
      </c>
      <c s="563">
        <f>SUM(B119:B133)</f>
        <v>1</v>
      </c>
      <c s="563">
        <f>SUM(D118:G118)</f>
        <v>95</v>
      </c>
      <c s="563">
        <f>SUM(I118,N118,S118)</f>
        <v>95</v>
      </c>
      <c s="563">
        <f>SUM(J118,O118,T118)</f>
        <v>0</v>
      </c>
      <c s="563">
        <f>SUM(K118,P118,U118)</f>
        <v>0</v>
      </c>
      <c s="563">
        <f>SUM(L118,Q118,V118)</f>
        <v>0</v>
      </c>
      <c s="563">
        <f>SUM(I118:L118)</f>
        <v>95</v>
      </c>
      <c s="563">
        <f>SUM(I119:I133)</f>
        <v>95</v>
      </c>
      <c s="563">
        <f>SUM(J119:J133)</f>
        <v>0</v>
      </c>
      <c s="563">
        <f>SUM(K119:K133)</f>
        <v>0</v>
      </c>
      <c s="563">
        <f>SUM(L119:L133)</f>
        <v>0</v>
      </c>
      <c s="563">
        <f>SUM(N118:Q118)</f>
        <v>0</v>
      </c>
      <c s="563">
        <f>SUM(N119:N133)</f>
        <v>0</v>
      </c>
      <c s="563">
        <f>SUM(O119:O133)</f>
        <v>0</v>
      </c>
      <c s="563">
        <f>SUM(P119:P133)</f>
        <v>0</v>
      </c>
      <c s="563">
        <f>SUM(Q119:Q133)</f>
        <v>0</v>
      </c>
      <c s="563">
        <f>SUM(S118:V118)</f>
        <v>0</v>
      </c>
      <c s="563">
        <f>SUM(S119:S133)</f>
        <v>0</v>
      </c>
      <c s="563">
        <f>SUM(T119:T133)</f>
        <v>0</v>
      </c>
      <c s="563">
        <f>SUM(U119:U133)</f>
        <v>0</v>
      </c>
      <c s="563">
        <f>SUM(V119:V133)</f>
        <v>0</v>
      </c>
      <c s="563">
        <f>SUM(W119:W133)</f>
        <v>0</v>
      </c>
    </row>
    <row customHeight="1" ht="16.5">
      <c s="89" t="s">
        <v>1580</v>
      </c>
      <c s="565">
        <v>1</v>
      </c>
      <c s="563">
        <f>SUM(D119:G119)</f>
        <v>95</v>
      </c>
      <c s="563">
        <f>SUM(I119,N119,S119)</f>
        <v>95</v>
      </c>
      <c s="563">
        <f>SUM(J119,O119,T119)</f>
        <v>0</v>
      </c>
      <c s="563">
        <f>SUM(K119,P119,U119)</f>
        <v>0</v>
      </c>
      <c s="563">
        <f>SUM(L119,Q119,V119)</f>
        <v>0</v>
      </c>
      <c s="563">
        <f>SUM(I119:L119)</f>
        <v>95</v>
      </c>
      <c s="565">
        <v>95</v>
      </c>
      <c s="565"/>
      <c s="565"/>
      <c s="565"/>
      <c s="563">
        <f>SUM(N119:Q119)</f>
        <v>0</v>
      </c>
      <c s="565"/>
      <c s="565"/>
      <c s="565"/>
      <c s="565"/>
      <c s="563">
        <f>SUM(S119:V119)</f>
        <v>0</v>
      </c>
      <c s="565"/>
      <c s="565"/>
      <c s="565"/>
      <c s="565"/>
      <c s="565"/>
    </row>
    <row customHeight="1" ht="16.5">
      <c s="89" t="s">
        <v>1586</v>
      </c>
      <c s="565"/>
      <c s="563">
        <f>SUM(D120:G120)</f>
        <v>0</v>
      </c>
      <c s="563">
        <f>SUM(I120,N120,S120)</f>
        <v>0</v>
      </c>
      <c s="563">
        <f>SUM(J120,O120,T120)</f>
        <v>0</v>
      </c>
      <c s="563">
        <f>SUM(K120,P120,U120)</f>
        <v>0</v>
      </c>
      <c s="563">
        <f>SUM(L120,Q120,V120)</f>
        <v>0</v>
      </c>
      <c s="563">
        <f>SUM(I120:L120)</f>
        <v>0</v>
      </c>
      <c s="565"/>
      <c s="565"/>
      <c s="565"/>
      <c s="565"/>
      <c s="563">
        <f>SUM(N120:Q120)</f>
        <v>0</v>
      </c>
      <c s="565"/>
      <c s="565"/>
      <c s="565"/>
      <c s="565"/>
      <c s="563">
        <f>SUM(S120:V120)</f>
        <v>0</v>
      </c>
      <c s="565"/>
      <c s="565"/>
      <c s="565"/>
      <c s="565"/>
      <c s="565"/>
    </row>
    <row customHeight="1" ht="16.5">
      <c s="89" t="s">
        <v>1590</v>
      </c>
      <c s="565"/>
      <c s="563">
        <f>SUM(D121:G121)</f>
        <v>0</v>
      </c>
      <c s="563">
        <f>SUM(I121,N121,S121)</f>
        <v>0</v>
      </c>
      <c s="563">
        <f>SUM(J121,O121,T121)</f>
        <v>0</v>
      </c>
      <c s="563">
        <f>SUM(K121,P121,U121)</f>
        <v>0</v>
      </c>
      <c s="563">
        <f>SUM(L121,Q121,V121)</f>
        <v>0</v>
      </c>
      <c s="563">
        <f>SUM(I121:L121)</f>
        <v>0</v>
      </c>
      <c s="565"/>
      <c s="565"/>
      <c s="565"/>
      <c s="565"/>
      <c s="563">
        <f>SUM(N121:Q121)</f>
        <v>0</v>
      </c>
      <c s="565"/>
      <c s="565"/>
      <c s="565"/>
      <c s="565"/>
      <c s="563">
        <f>SUM(S121:V121)</f>
        <v>0</v>
      </c>
      <c s="565"/>
      <c s="565"/>
      <c s="565"/>
      <c s="565"/>
      <c s="565"/>
    </row>
    <row customHeight="1" ht="16.5">
      <c s="89" t="s">
        <v>1599</v>
      </c>
      <c s="565"/>
      <c s="563">
        <f>SUM(D122:G122)</f>
        <v>0</v>
      </c>
      <c s="563">
        <f>SUM(I122,N122,S122)</f>
        <v>0</v>
      </c>
      <c s="563">
        <f>SUM(J122,O122,T122)</f>
        <v>0</v>
      </c>
      <c s="563">
        <f>SUM(K122,P122,U122)</f>
        <v>0</v>
      </c>
      <c s="563">
        <f>SUM(L122,Q122,V122)</f>
        <v>0</v>
      </c>
      <c s="563">
        <f>SUM(I122:L122)</f>
        <v>0</v>
      </c>
      <c s="565"/>
      <c s="565"/>
      <c s="565"/>
      <c s="565"/>
      <c s="563">
        <f>SUM(N122:Q122)</f>
        <v>0</v>
      </c>
      <c s="565"/>
      <c s="565"/>
      <c s="565"/>
      <c s="565"/>
      <c s="563">
        <f>SUM(S122:V122)</f>
        <v>0</v>
      </c>
      <c s="565"/>
      <c s="565"/>
      <c s="565"/>
      <c s="565"/>
      <c s="565"/>
    </row>
    <row customHeight="1" ht="16.5">
      <c s="89" t="s">
        <v>1605</v>
      </c>
      <c s="565"/>
      <c s="563">
        <f>SUM(D123:G123)</f>
        <v>0</v>
      </c>
      <c s="563">
        <f>SUM(I123,N123,S123)</f>
        <v>0</v>
      </c>
      <c s="563">
        <f>SUM(J123,O123,T123)</f>
        <v>0</v>
      </c>
      <c s="563">
        <f>SUM(K123,P123,U123)</f>
        <v>0</v>
      </c>
      <c s="563">
        <f>SUM(L123,Q123,V123)</f>
        <v>0</v>
      </c>
      <c s="563">
        <f>SUM(I123:L123)</f>
        <v>0</v>
      </c>
      <c s="565"/>
      <c s="565"/>
      <c s="565"/>
      <c s="565"/>
      <c s="563">
        <f>SUM(N123:Q123)</f>
        <v>0</v>
      </c>
      <c s="565"/>
      <c s="565"/>
      <c s="565"/>
      <c s="565"/>
      <c s="563">
        <f>SUM(S123:V123)</f>
        <v>0</v>
      </c>
      <c s="565"/>
      <c s="565"/>
      <c s="565"/>
      <c s="565"/>
      <c s="565"/>
    </row>
    <row customHeight="1" ht="16.5">
      <c s="89" t="s">
        <v>1613</v>
      </c>
      <c s="565"/>
      <c s="563">
        <f>SUM(D124:G124)</f>
        <v>0</v>
      </c>
      <c s="563">
        <f>SUM(I124,N124,S124)</f>
        <v>0</v>
      </c>
      <c s="563">
        <f>SUM(J124,O124,T124)</f>
        <v>0</v>
      </c>
      <c s="563">
        <f>SUM(K124,P124,U124)</f>
        <v>0</v>
      </c>
      <c s="563">
        <f>SUM(L124,Q124,V124)</f>
        <v>0</v>
      </c>
      <c s="563">
        <f>SUM(I124:L124)</f>
        <v>0</v>
      </c>
      <c s="565"/>
      <c s="565"/>
      <c s="565"/>
      <c s="565"/>
      <c s="563">
        <f>SUM(N124:Q124)</f>
        <v>0</v>
      </c>
      <c s="565"/>
      <c s="565"/>
      <c s="565"/>
      <c s="565"/>
      <c s="563">
        <f>SUM(S124:V124)</f>
        <v>0</v>
      </c>
      <c s="565"/>
      <c s="565"/>
      <c s="565"/>
      <c s="565"/>
      <c s="565"/>
    </row>
    <row customHeight="1" ht="16.5">
      <c s="89" t="s">
        <v>1620</v>
      </c>
      <c s="565"/>
      <c s="563">
        <f>SUM(D125:G125)</f>
        <v>0</v>
      </c>
      <c s="563">
        <f>SUM(I125,N125,S125)</f>
        <v>0</v>
      </c>
      <c s="563">
        <f>SUM(J125,O125,T125)</f>
        <v>0</v>
      </c>
      <c s="563">
        <f>SUM(K125,P125,U125)</f>
        <v>0</v>
      </c>
      <c s="563">
        <f>SUM(L125,Q125,V125)</f>
        <v>0</v>
      </c>
      <c s="563">
        <f>SUM(I125:L125)</f>
        <v>0</v>
      </c>
      <c s="565"/>
      <c s="565"/>
      <c s="565"/>
      <c s="565"/>
      <c s="563">
        <f>SUM(N125:Q125)</f>
        <v>0</v>
      </c>
      <c s="565"/>
      <c s="565"/>
      <c s="565"/>
      <c s="565"/>
      <c s="563">
        <f>SUM(S125:V125)</f>
        <v>0</v>
      </c>
      <c s="565"/>
      <c s="565"/>
      <c s="565"/>
      <c s="565"/>
      <c s="565"/>
    </row>
    <row customHeight="1" ht="16.5">
      <c s="89" t="s">
        <v>1626</v>
      </c>
      <c s="565"/>
      <c s="563">
        <f>SUM(D126:G126)</f>
        <v>0</v>
      </c>
      <c s="563">
        <f>SUM(I126,N126,S126)</f>
        <v>0</v>
      </c>
      <c s="563">
        <f>SUM(J126,O126,T126)</f>
        <v>0</v>
      </c>
      <c s="563">
        <f>SUM(K126,P126,U126)</f>
        <v>0</v>
      </c>
      <c s="563">
        <f>SUM(L126,Q126,V126)</f>
        <v>0</v>
      </c>
      <c s="563">
        <f>SUM(I126:L126)</f>
        <v>0</v>
      </c>
      <c s="565"/>
      <c s="565"/>
      <c s="565"/>
      <c s="565"/>
      <c s="563">
        <f>SUM(N126:Q126)</f>
        <v>0</v>
      </c>
      <c s="565"/>
      <c s="565"/>
      <c s="565"/>
      <c s="565"/>
      <c s="563">
        <f>SUM(S126:V126)</f>
        <v>0</v>
      </c>
      <c s="565"/>
      <c s="565"/>
      <c s="565"/>
      <c s="565"/>
      <c s="565"/>
    </row>
    <row customHeight="1" ht="16.5">
      <c s="89" t="s">
        <v>2321</v>
      </c>
      <c s="565"/>
      <c s="563">
        <f>SUM(D127:G127)</f>
        <v>0</v>
      </c>
      <c s="563">
        <f>SUM(I127,N127,S127)</f>
        <v>0</v>
      </c>
      <c s="563">
        <f>SUM(J127,O127,T127)</f>
        <v>0</v>
      </c>
      <c s="563">
        <f>SUM(K127,P127,U127)</f>
        <v>0</v>
      </c>
      <c s="563">
        <f>SUM(L127,Q127,V127)</f>
        <v>0</v>
      </c>
      <c s="563">
        <f>SUM(I127:L127)</f>
        <v>0</v>
      </c>
      <c s="565"/>
      <c s="565"/>
      <c s="565"/>
      <c s="565"/>
      <c s="563">
        <f>SUM(N127:Q127)</f>
        <v>0</v>
      </c>
      <c s="565"/>
      <c s="565"/>
      <c s="565"/>
      <c s="565"/>
      <c s="563">
        <f>SUM(S127:V127)</f>
        <v>0</v>
      </c>
      <c s="565"/>
      <c s="565"/>
      <c s="565"/>
      <c s="565"/>
      <c s="565"/>
    </row>
    <row customHeight="1" ht="16.5">
      <c s="89" t="s">
        <v>2322</v>
      </c>
      <c s="565"/>
      <c s="563">
        <f>SUM(D128:G128)</f>
        <v>0</v>
      </c>
      <c s="563">
        <f>SUM(I128,N128,S128)</f>
        <v>0</v>
      </c>
      <c s="563">
        <f>SUM(J128,O128,T128)</f>
        <v>0</v>
      </c>
      <c s="563">
        <f>SUM(K128,P128,U128)</f>
        <v>0</v>
      </c>
      <c s="563">
        <f>SUM(L128,Q128,V128)</f>
        <v>0</v>
      </c>
      <c s="563">
        <f>SUM(I128:L128)</f>
        <v>0</v>
      </c>
      <c s="565"/>
      <c s="565"/>
      <c s="565"/>
      <c s="565"/>
      <c s="563">
        <f>SUM(N128:Q128)</f>
        <v>0</v>
      </c>
      <c s="565"/>
      <c s="565"/>
      <c s="565"/>
      <c s="565"/>
      <c s="563">
        <f>SUM(S128:V128)</f>
        <v>0</v>
      </c>
      <c s="565"/>
      <c s="565"/>
      <c s="565"/>
      <c s="565"/>
      <c s="565"/>
    </row>
    <row customHeight="1" ht="16.5">
      <c s="89" t="s">
        <v>1636</v>
      </c>
      <c s="565"/>
      <c s="563">
        <f>SUM(D129:G129)</f>
        <v>0</v>
      </c>
      <c s="563">
        <f>SUM(I129,N129,S129)</f>
        <v>0</v>
      </c>
      <c s="563">
        <f>SUM(J129,O129,T129)</f>
        <v>0</v>
      </c>
      <c s="563">
        <f>SUM(K129,P129,U129)</f>
        <v>0</v>
      </c>
      <c s="563">
        <f>SUM(L129,Q129,V129)</f>
        <v>0</v>
      </c>
      <c s="563">
        <f>SUM(I129:L129)</f>
        <v>0</v>
      </c>
      <c s="565"/>
      <c s="565"/>
      <c s="565"/>
      <c s="565"/>
      <c s="563">
        <f>SUM(N129:Q129)</f>
        <v>0</v>
      </c>
      <c s="565"/>
      <c s="565"/>
      <c s="565"/>
      <c s="565"/>
      <c s="563">
        <f>SUM(S129:V129)</f>
        <v>0</v>
      </c>
      <c s="565"/>
      <c s="565"/>
      <c s="565"/>
      <c s="565"/>
      <c s="565"/>
    </row>
    <row customHeight="1" ht="16.5">
      <c s="89" t="s">
        <v>2323</v>
      </c>
      <c s="565"/>
      <c s="563">
        <f>SUM(D130:G130)</f>
        <v>0</v>
      </c>
      <c s="563">
        <f>SUM(I130,N130,S130)</f>
        <v>0</v>
      </c>
      <c s="563">
        <f>SUM(J130,O130,T130)</f>
        <v>0</v>
      </c>
      <c s="563">
        <f>SUM(K130,P130,U130)</f>
        <v>0</v>
      </c>
      <c s="563">
        <f>SUM(L130,Q130,V130)</f>
        <v>0</v>
      </c>
      <c s="563">
        <f>SUM(I130:L130)</f>
        <v>0</v>
      </c>
      <c s="565"/>
      <c s="565"/>
      <c s="565"/>
      <c s="565"/>
      <c s="563">
        <f>SUM(N130:Q130)</f>
        <v>0</v>
      </c>
      <c s="565"/>
      <c s="565"/>
      <c s="565"/>
      <c s="565"/>
      <c s="563">
        <f>SUM(S130:V130)</f>
        <v>0</v>
      </c>
      <c s="565"/>
      <c s="565"/>
      <c s="565"/>
      <c s="565"/>
      <c s="565"/>
    </row>
    <row customHeight="1" ht="16.5">
      <c s="89" t="s">
        <v>2324</v>
      </c>
      <c s="565"/>
      <c s="563">
        <f>SUM(D131:G131)</f>
        <v>0</v>
      </c>
      <c s="563">
        <f>SUM(I131,N131,S131)</f>
        <v>0</v>
      </c>
      <c s="563">
        <f>SUM(J131,O131,T131)</f>
        <v>0</v>
      </c>
      <c s="563">
        <f>SUM(K131,P131,U131)</f>
        <v>0</v>
      </c>
      <c s="563">
        <f>SUM(L131,Q131,V131)</f>
        <v>0</v>
      </c>
      <c s="563">
        <f>SUM(I131:L131)</f>
        <v>0</v>
      </c>
      <c s="565"/>
      <c s="565"/>
      <c s="565"/>
      <c s="565"/>
      <c s="563">
        <f>SUM(N131:Q131)</f>
        <v>0</v>
      </c>
      <c s="565"/>
      <c s="565"/>
      <c s="565"/>
      <c s="565"/>
      <c s="563">
        <f>SUM(S131:V131)</f>
        <v>0</v>
      </c>
      <c s="565"/>
      <c s="565"/>
      <c s="565"/>
      <c s="565"/>
      <c s="565"/>
    </row>
    <row customHeight="1" ht="16.5">
      <c s="89" t="s">
        <v>1646</v>
      </c>
      <c s="565"/>
      <c s="563">
        <f>SUM(D132:G132)</f>
        <v>0</v>
      </c>
      <c s="563">
        <f>SUM(I132,N132,S132)</f>
        <v>0</v>
      </c>
      <c s="563">
        <f>SUM(J132,O132,T132)</f>
        <v>0</v>
      </c>
      <c s="563">
        <f>SUM(K132,P132,U132)</f>
        <v>0</v>
      </c>
      <c s="563">
        <f>SUM(L132,Q132,V132)</f>
        <v>0</v>
      </c>
      <c s="563">
        <f>SUM(I132:L132)</f>
        <v>0</v>
      </c>
      <c s="565"/>
      <c s="565"/>
      <c s="565"/>
      <c s="565"/>
      <c s="563">
        <f>SUM(N132:Q132)</f>
        <v>0</v>
      </c>
      <c s="565"/>
      <c s="565"/>
      <c s="565"/>
      <c s="565"/>
      <c s="563">
        <f>SUM(S132:V132)</f>
        <v>0</v>
      </c>
      <c s="565"/>
      <c s="565"/>
      <c s="565"/>
      <c s="565"/>
      <c s="565"/>
    </row>
    <row customHeight="1" ht="16.5">
      <c s="89" t="s">
        <v>2325</v>
      </c>
      <c s="565"/>
      <c s="563">
        <f>SUM(D133:G133)</f>
        <v>0</v>
      </c>
      <c s="563">
        <f>SUM(I133,N133,S133)</f>
        <v>0</v>
      </c>
      <c s="563">
        <f>SUM(J133,O133,T133)</f>
        <v>0</v>
      </c>
      <c s="563">
        <f>SUM(K133,P133,U133)</f>
        <v>0</v>
      </c>
      <c s="563">
        <f>SUM(L133,Q133,V133)</f>
        <v>0</v>
      </c>
      <c s="563">
        <f>SUM(I133:L133)</f>
        <v>0</v>
      </c>
      <c s="565"/>
      <c s="565"/>
      <c s="565"/>
      <c s="565"/>
      <c s="563">
        <f>SUM(N133:Q133)</f>
        <v>0</v>
      </c>
      <c s="565"/>
      <c s="565"/>
      <c s="565"/>
      <c s="565"/>
      <c s="563">
        <f>SUM(S133:V133)</f>
        <v>0</v>
      </c>
      <c s="565"/>
      <c s="565"/>
      <c s="565"/>
      <c s="565"/>
      <c s="565"/>
    </row>
    <row customHeight="1" ht="16.5">
      <c s="92" t="s">
        <v>1657</v>
      </c>
      <c s="563">
        <f>SUM(B135:B147)</f>
        <v>8</v>
      </c>
      <c s="563">
        <f>SUM(D134:G134)</f>
        <v>416</v>
      </c>
      <c s="563">
        <f>SUM(I134,N134,S134)</f>
        <v>393</v>
      </c>
      <c s="563">
        <f>SUM(J134,O134,T134)</f>
        <v>0</v>
      </c>
      <c s="563">
        <f>SUM(K134,P134,U134)</f>
        <v>23</v>
      </c>
      <c s="563">
        <f>SUM(L134,Q134,V134)</f>
        <v>0</v>
      </c>
      <c s="563">
        <f>SUM(I134:L134)</f>
        <v>182</v>
      </c>
      <c s="563">
        <f>SUM(I135:I147)</f>
        <v>160</v>
      </c>
      <c s="563">
        <f>SUM(J135:J147)</f>
        <v>0</v>
      </c>
      <c s="563">
        <f>SUM(K135:K147)</f>
        <v>22</v>
      </c>
      <c s="563">
        <f>SUM(L135:L147)</f>
        <v>0</v>
      </c>
      <c s="563">
        <f>SUM(N134:Q134)</f>
        <v>234</v>
      </c>
      <c s="563">
        <f>SUM(N135:N147)</f>
        <v>233</v>
      </c>
      <c s="563">
        <f>SUM(O135:O147)</f>
        <v>0</v>
      </c>
      <c s="563">
        <f>SUM(P135:P147)</f>
        <v>1</v>
      </c>
      <c s="563">
        <f>SUM(Q135:Q147)</f>
        <v>0</v>
      </c>
      <c s="563">
        <f>SUM(S134:V134)</f>
        <v>0</v>
      </c>
      <c s="563">
        <f>SUM(S135:S147)</f>
        <v>0</v>
      </c>
      <c s="563">
        <f>SUM(T135:T147)</f>
        <v>0</v>
      </c>
      <c s="563">
        <f>SUM(U135:U147)</f>
        <v>0</v>
      </c>
      <c s="563">
        <f>SUM(V135:V147)</f>
        <v>0</v>
      </c>
      <c s="563">
        <f>SUM(W135:W147)</f>
        <v>0</v>
      </c>
    </row>
    <row customHeight="1" ht="16.5">
      <c s="89" t="s">
        <v>1658</v>
      </c>
      <c s="565">
        <v>5</v>
      </c>
      <c s="563">
        <f>SUM(D135:G135)</f>
        <v>287</v>
      </c>
      <c s="563">
        <f>SUM(I135,N135,S135)</f>
        <v>265</v>
      </c>
      <c s="563">
        <f>SUM(J135,O135,T135)</f>
        <v>0</v>
      </c>
      <c s="563">
        <f>SUM(K135,P135,U135)</f>
        <v>22</v>
      </c>
      <c s="563">
        <f>SUM(L135,Q135,V135)</f>
        <v>0</v>
      </c>
      <c s="563">
        <f>SUM(I135:L135)</f>
        <v>181</v>
      </c>
      <c s="565">
        <v>159</v>
      </c>
      <c s="565"/>
      <c s="565">
        <v>22</v>
      </c>
      <c s="565"/>
      <c s="563">
        <f>SUM(N135:Q135)</f>
        <v>106</v>
      </c>
      <c s="565">
        <v>106</v>
      </c>
      <c s="565"/>
      <c s="565"/>
      <c s="565"/>
      <c s="563">
        <f>SUM(S135:V135)</f>
        <v>0</v>
      </c>
      <c s="565"/>
      <c s="565"/>
      <c s="565"/>
      <c s="565"/>
      <c s="565"/>
    </row>
    <row customHeight="1" ht="16.5">
      <c s="89" t="s">
        <v>2326</v>
      </c>
      <c s="565"/>
      <c s="563">
        <f>SUM(D136:G136)</f>
        <v>1</v>
      </c>
      <c s="563">
        <f>SUM(I136,N136,S136)</f>
        <v>1</v>
      </c>
      <c s="563">
        <f>SUM(J136,O136,T136)</f>
        <v>0</v>
      </c>
      <c s="563">
        <f>SUM(K136,P136,U136)</f>
        <v>0</v>
      </c>
      <c s="563">
        <f>SUM(L136,Q136,V136)</f>
        <v>0</v>
      </c>
      <c s="563">
        <f>SUM(I136:L136)</f>
        <v>1</v>
      </c>
      <c s="565">
        <v>1</v>
      </c>
      <c s="565"/>
      <c s="565"/>
      <c s="565"/>
      <c s="563">
        <f>SUM(N136:Q136)</f>
        <v>0</v>
      </c>
      <c s="565"/>
      <c s="565"/>
      <c s="565"/>
      <c s="565"/>
      <c s="563">
        <f>SUM(S136:V136)</f>
        <v>0</v>
      </c>
      <c s="565"/>
      <c s="565"/>
      <c s="565"/>
      <c s="565"/>
      <c s="565"/>
    </row>
    <row customHeight="1" ht="16.5">
      <c s="89" t="s">
        <v>1669</v>
      </c>
      <c s="565">
        <v>1</v>
      </c>
      <c s="563">
        <f>SUM(D137:G137)</f>
        <v>13</v>
      </c>
      <c s="563">
        <f>SUM(I137,N137,S137)</f>
        <v>13</v>
      </c>
      <c s="563">
        <f>SUM(J137,O137,T137)</f>
        <v>0</v>
      </c>
      <c s="563">
        <f>SUM(K137,P137,U137)</f>
        <v>0</v>
      </c>
      <c s="563">
        <f>SUM(L137,Q137,V137)</f>
        <v>0</v>
      </c>
      <c s="563">
        <f>SUM(I137:L137)</f>
        <v>0</v>
      </c>
      <c s="565"/>
      <c s="565"/>
      <c s="565"/>
      <c s="565"/>
      <c s="563">
        <f>SUM(N137:Q137)</f>
        <v>13</v>
      </c>
      <c s="565">
        <v>13</v>
      </c>
      <c s="565"/>
      <c s="565"/>
      <c s="565"/>
      <c s="563">
        <f>SUM(S137:V137)</f>
        <v>0</v>
      </c>
      <c s="565"/>
      <c s="565"/>
      <c s="565"/>
      <c s="565"/>
      <c s="565"/>
    </row>
    <row customHeight="1" ht="16.5">
      <c s="89" t="s">
        <v>2327</v>
      </c>
      <c s="565">
        <v>2</v>
      </c>
      <c s="563">
        <f>SUM(D138:G138)</f>
        <v>115</v>
      </c>
      <c s="563">
        <f>SUM(I138,N138,S138)</f>
        <v>114</v>
      </c>
      <c s="563">
        <f>SUM(J138,O138,T138)</f>
        <v>0</v>
      </c>
      <c s="563">
        <f>SUM(K138,P138,U138)</f>
        <v>1</v>
      </c>
      <c s="563">
        <f>SUM(L138,Q138,V138)</f>
        <v>0</v>
      </c>
      <c s="563">
        <f>SUM(I138:L138)</f>
        <v>0</v>
      </c>
      <c s="565"/>
      <c s="565"/>
      <c s="565"/>
      <c s="565"/>
      <c s="563">
        <f>SUM(N138:Q138)</f>
        <v>115</v>
      </c>
      <c s="565">
        <v>114</v>
      </c>
      <c s="565"/>
      <c s="565">
        <v>1</v>
      </c>
      <c s="565"/>
      <c s="563">
        <f>SUM(S138:V138)</f>
        <v>0</v>
      </c>
      <c s="565"/>
      <c s="565"/>
      <c s="565"/>
      <c s="565"/>
      <c s="565"/>
    </row>
    <row customHeight="1" ht="16.5">
      <c s="89" t="s">
        <v>2328</v>
      </c>
      <c s="565"/>
      <c s="563">
        <f>SUM(D139:G139)</f>
        <v>0</v>
      </c>
      <c s="563">
        <f>SUM(I139,N139,S139)</f>
        <v>0</v>
      </c>
      <c s="563">
        <f>SUM(J139,O139,T139)</f>
        <v>0</v>
      </c>
      <c s="563">
        <f>SUM(K139,P139,U139)</f>
        <v>0</v>
      </c>
      <c s="563">
        <f>SUM(L139,Q139,V139)</f>
        <v>0</v>
      </c>
      <c s="563">
        <f>SUM(I139:L139)</f>
        <v>0</v>
      </c>
      <c s="565"/>
      <c s="565"/>
      <c s="565"/>
      <c s="565"/>
      <c s="563">
        <f>SUM(N139:Q139)</f>
        <v>0</v>
      </c>
      <c s="565"/>
      <c s="565"/>
      <c s="565"/>
      <c s="565"/>
      <c s="563">
        <f>SUM(S139:V139)</f>
        <v>0</v>
      </c>
      <c s="565"/>
      <c s="565"/>
      <c s="565"/>
      <c s="565"/>
      <c s="565"/>
    </row>
    <row customHeight="1" ht="16.5">
      <c s="89" t="s">
        <v>2423</v>
      </c>
      <c s="565"/>
      <c s="563">
        <f>SUM(D140:G140)</f>
        <v>0</v>
      </c>
      <c s="563">
        <f>SUM(I140,N140,S140)</f>
        <v>0</v>
      </c>
      <c s="563">
        <f>SUM(J140,O140,T140)</f>
        <v>0</v>
      </c>
      <c s="563">
        <f>SUM(K140,P140,U140)</f>
        <v>0</v>
      </c>
      <c s="563">
        <f>SUM(L140,Q140,V140)</f>
        <v>0</v>
      </c>
      <c s="563">
        <f>SUM(I140:L140)</f>
        <v>0</v>
      </c>
      <c s="565"/>
      <c s="565"/>
      <c s="565"/>
      <c s="565"/>
      <c s="563">
        <f>SUM(N140:Q140)</f>
        <v>0</v>
      </c>
      <c s="565"/>
      <c s="565"/>
      <c s="565"/>
      <c s="565"/>
      <c s="563">
        <f>SUM(S140:V140)</f>
        <v>0</v>
      </c>
      <c s="565"/>
      <c s="565"/>
      <c s="565"/>
      <c s="565"/>
      <c s="565"/>
    </row>
    <row customHeight="1" ht="16.5">
      <c s="89" t="s">
        <v>2440</v>
      </c>
      <c s="565"/>
      <c s="563">
        <f>SUM(D141:G141)</f>
        <v>0</v>
      </c>
      <c s="563">
        <f>SUM(I141,N141,S141)</f>
        <v>0</v>
      </c>
      <c s="563">
        <f>SUM(J141,O141,T141)</f>
        <v>0</v>
      </c>
      <c s="563">
        <f>SUM(K141,P141,U141)</f>
        <v>0</v>
      </c>
      <c s="563">
        <f>SUM(L141,Q141,V141)</f>
        <v>0</v>
      </c>
      <c s="563">
        <f>SUM(I141:L141)</f>
        <v>0</v>
      </c>
      <c s="565"/>
      <c s="565"/>
      <c s="565"/>
      <c s="565"/>
      <c s="563">
        <f>SUM(N141:Q141)</f>
        <v>0</v>
      </c>
      <c s="565"/>
      <c s="565"/>
      <c s="565"/>
      <c s="565"/>
      <c s="563">
        <f>SUM(S141:V141)</f>
        <v>0</v>
      </c>
      <c s="565"/>
      <c s="565"/>
      <c s="565"/>
      <c s="565"/>
      <c s="565"/>
    </row>
    <row customHeight="1" ht="16.5">
      <c s="89" t="s">
        <v>2466</v>
      </c>
      <c s="565"/>
      <c s="563">
        <f>SUM(D142:G142)</f>
        <v>0</v>
      </c>
      <c s="563">
        <f>SUM(I142,N142,S142)</f>
        <v>0</v>
      </c>
      <c s="563">
        <f>SUM(J142,O142,T142)</f>
        <v>0</v>
      </c>
      <c s="563">
        <f>SUM(K142,P142,U142)</f>
        <v>0</v>
      </c>
      <c s="563">
        <f>SUM(L142,Q142,V142)</f>
        <v>0</v>
      </c>
      <c s="563">
        <f>SUM(I142:L142)</f>
        <v>0</v>
      </c>
      <c s="565"/>
      <c s="565"/>
      <c s="565"/>
      <c s="565"/>
      <c s="563">
        <f>SUM(N142:Q142)</f>
        <v>0</v>
      </c>
      <c s="565"/>
      <c s="565"/>
      <c s="565"/>
      <c s="565"/>
      <c s="563">
        <f>SUM(S142:V142)</f>
        <v>0</v>
      </c>
      <c s="565"/>
      <c s="565"/>
      <c s="565"/>
      <c s="565"/>
      <c s="565"/>
    </row>
    <row customHeight="1" ht="16.5">
      <c s="89" t="s">
        <v>2474</v>
      </c>
      <c s="565"/>
      <c s="563">
        <f>SUM(D143:G143)</f>
        <v>0</v>
      </c>
      <c s="563">
        <f>SUM(I143,N143,S143)</f>
        <v>0</v>
      </c>
      <c s="563">
        <f>SUM(J143,O143,T143)</f>
        <v>0</v>
      </c>
      <c s="563">
        <f>SUM(K143,P143,U143)</f>
        <v>0</v>
      </c>
      <c s="563">
        <f>SUM(L143,Q143,V143)</f>
        <v>0</v>
      </c>
      <c s="563">
        <f>SUM(I143:L143)</f>
        <v>0</v>
      </c>
      <c s="565"/>
      <c s="565"/>
      <c s="565"/>
      <c s="565"/>
      <c s="563">
        <f>SUM(N143:Q143)</f>
        <v>0</v>
      </c>
      <c s="565"/>
      <c s="565"/>
      <c s="565"/>
      <c s="565"/>
      <c s="563">
        <f>SUM(S143:V143)</f>
        <v>0</v>
      </c>
      <c s="565"/>
      <c s="565"/>
      <c s="565"/>
      <c s="565"/>
      <c s="565"/>
    </row>
    <row customHeight="1" ht="16.5">
      <c s="89" t="s">
        <v>2478</v>
      </c>
      <c s="565"/>
      <c s="563">
        <f>SUM(D144:G144)</f>
        <v>0</v>
      </c>
      <c s="563">
        <f>SUM(I144,N144,S144)</f>
        <v>0</v>
      </c>
      <c s="563">
        <f>SUM(J144,O144,T144)</f>
        <v>0</v>
      </c>
      <c s="563">
        <f>SUM(K144,P144,U144)</f>
        <v>0</v>
      </c>
      <c s="563">
        <f>SUM(L144,Q144,V144)</f>
        <v>0</v>
      </c>
      <c s="563">
        <f>SUM(I144:L144)</f>
        <v>0</v>
      </c>
      <c s="565"/>
      <c s="565"/>
      <c s="565"/>
      <c s="565"/>
      <c s="563">
        <f>SUM(N144:Q144)</f>
        <v>0</v>
      </c>
      <c s="565"/>
      <c s="565"/>
      <c s="565"/>
      <c s="565"/>
      <c s="563">
        <f>SUM(S144:V144)</f>
        <v>0</v>
      </c>
      <c s="565"/>
      <c s="565"/>
      <c s="565"/>
      <c s="565"/>
      <c s="565"/>
    </row>
    <row customHeight="1" ht="16.5">
      <c s="89" t="s">
        <v>2481</v>
      </c>
      <c s="565"/>
      <c s="563">
        <f>SUM(D145:G145)</f>
        <v>0</v>
      </c>
      <c s="563">
        <f>SUM(I145,N145,S145)</f>
        <v>0</v>
      </c>
      <c s="563">
        <f>SUM(J145,O145,T145)</f>
        <v>0</v>
      </c>
      <c s="563">
        <f>SUM(K145,P145,U145)</f>
        <v>0</v>
      </c>
      <c s="563">
        <f>SUM(L145,Q145,V145)</f>
        <v>0</v>
      </c>
      <c s="563">
        <f>SUM(I145:L145)</f>
        <v>0</v>
      </c>
      <c s="565"/>
      <c s="565"/>
      <c s="565"/>
      <c s="565"/>
      <c s="563">
        <f>SUM(N145:Q145)</f>
        <v>0</v>
      </c>
      <c s="565"/>
      <c s="565"/>
      <c s="565"/>
      <c s="565"/>
      <c s="563">
        <f>SUM(S145:V145)</f>
        <v>0</v>
      </c>
      <c s="565"/>
      <c s="565"/>
      <c s="565"/>
      <c s="565"/>
      <c s="565"/>
    </row>
    <row customHeight="1" ht="16.5">
      <c s="89" t="s">
        <v>2492</v>
      </c>
      <c s="565"/>
      <c s="563">
        <f>SUM(D146:G146)</f>
        <v>0</v>
      </c>
      <c s="563">
        <f>SUM(I146,N146,S146)</f>
        <v>0</v>
      </c>
      <c s="563">
        <f>SUM(J146,O146,T146)</f>
        <v>0</v>
      </c>
      <c s="563">
        <f>SUM(K146,P146,U146)</f>
        <v>0</v>
      </c>
      <c s="563">
        <f>SUM(L146,Q146,V146)</f>
        <v>0</v>
      </c>
      <c s="563">
        <f>SUM(I146:L146)</f>
        <v>0</v>
      </c>
      <c s="565"/>
      <c s="565"/>
      <c s="565"/>
      <c s="565"/>
      <c s="563">
        <f>SUM(N146:Q146)</f>
        <v>0</v>
      </c>
      <c s="565"/>
      <c s="565"/>
      <c s="565"/>
      <c s="565"/>
      <c s="563">
        <f>SUM(S146:V146)</f>
        <v>0</v>
      </c>
      <c s="565"/>
      <c s="565"/>
      <c s="565"/>
      <c s="565"/>
      <c s="565"/>
    </row>
    <row customHeight="1" ht="16.5">
      <c s="89" t="s">
        <v>2329</v>
      </c>
      <c s="565"/>
      <c s="563">
        <f>SUM(D147:G147)</f>
        <v>0</v>
      </c>
      <c s="563">
        <f>SUM(I147,N147,S147)</f>
        <v>0</v>
      </c>
      <c s="563">
        <f>SUM(J147,O147,T147)</f>
        <v>0</v>
      </c>
      <c s="563">
        <f>SUM(K147,P147,U147)</f>
        <v>0</v>
      </c>
      <c s="563">
        <f>SUM(L147,Q147,V147)</f>
        <v>0</v>
      </c>
      <c s="563">
        <f>SUM(I147:L147)</f>
        <v>0</v>
      </c>
      <c s="565"/>
      <c s="565"/>
      <c s="565"/>
      <c s="565"/>
      <c s="563">
        <f>SUM(N147:Q147)</f>
        <v>0</v>
      </c>
      <c s="565"/>
      <c s="565"/>
      <c s="565"/>
      <c s="565"/>
      <c s="563">
        <f>SUM(S147:V147)</f>
        <v>0</v>
      </c>
      <c s="565"/>
      <c s="565"/>
      <c s="565"/>
      <c s="565"/>
      <c s="565"/>
    </row>
    <row customHeight="1" ht="16.5">
      <c s="92" t="s">
        <v>1678</v>
      </c>
      <c s="563">
        <f>SUM(B149:B166)</f>
        <v>18</v>
      </c>
      <c s="563">
        <f>SUM(D148:G148)</f>
        <v>1421</v>
      </c>
      <c s="563">
        <f>SUM(I148,N148,S148)</f>
        <v>1411</v>
      </c>
      <c s="563">
        <f>SUM(J148,O148,T148)</f>
        <v>0</v>
      </c>
      <c s="563">
        <f>SUM(K148,P148,U148)</f>
        <v>10</v>
      </c>
      <c s="563">
        <f>SUM(L148,Q148,V148)</f>
        <v>0</v>
      </c>
      <c s="563">
        <f>SUM(I148:L148)</f>
        <v>791</v>
      </c>
      <c s="563">
        <f>SUM(I149:I166)</f>
        <v>781</v>
      </c>
      <c s="563">
        <f>SUM(J149:J166)</f>
        <v>0</v>
      </c>
      <c s="563">
        <f>SUM(K149:K166)</f>
        <v>10</v>
      </c>
      <c s="563">
        <f>SUM(L149:L166)</f>
        <v>0</v>
      </c>
      <c s="563">
        <f>SUM(N148:Q148)</f>
        <v>630</v>
      </c>
      <c s="563">
        <f>SUM(N149:N166)</f>
        <v>630</v>
      </c>
      <c s="563">
        <f>SUM(O149:O166)</f>
        <v>0</v>
      </c>
      <c s="563">
        <f>SUM(P149:P166)</f>
        <v>0</v>
      </c>
      <c s="563">
        <f>SUM(Q149:Q166)</f>
        <v>0</v>
      </c>
      <c s="563">
        <f>SUM(S148:V148)</f>
        <v>0</v>
      </c>
      <c s="563">
        <f>SUM(S149:S166)</f>
        <v>0</v>
      </c>
      <c s="563">
        <f>SUM(T149:T166)</f>
        <v>0</v>
      </c>
      <c s="563">
        <f>SUM(U149:U166)</f>
        <v>0</v>
      </c>
      <c s="563">
        <f>SUM(V149:V166)</f>
        <v>0</v>
      </c>
      <c s="563">
        <f>SUM(W149:W166)</f>
        <v>0</v>
      </c>
    </row>
    <row customHeight="1" ht="16.5">
      <c s="89" t="s">
        <v>1679</v>
      </c>
      <c s="565">
        <v>11</v>
      </c>
      <c s="563">
        <f>SUM(D149:G149)</f>
        <v>790</v>
      </c>
      <c s="563">
        <f>SUM(I149,N149,S149)</f>
        <v>784</v>
      </c>
      <c s="563">
        <f>SUM(J149,O149,T149)</f>
        <v>0</v>
      </c>
      <c s="563">
        <f>SUM(K149,P149,U149)</f>
        <v>6</v>
      </c>
      <c s="563">
        <f>SUM(L149,Q149,V149)</f>
        <v>0</v>
      </c>
      <c s="563">
        <f>SUM(I149:L149)</f>
        <v>489</v>
      </c>
      <c s="565">
        <v>483</v>
      </c>
      <c s="565"/>
      <c s="565">
        <v>6</v>
      </c>
      <c s="565"/>
      <c s="563">
        <f>SUM(N149:Q149)</f>
        <v>301</v>
      </c>
      <c s="565">
        <v>301</v>
      </c>
      <c s="565"/>
      <c s="565"/>
      <c s="565"/>
      <c s="563">
        <f>SUM(S149:V149)</f>
        <v>0</v>
      </c>
      <c s="565"/>
      <c s="565"/>
      <c s="565"/>
      <c s="565"/>
      <c s="565"/>
    </row>
    <row customHeight="1" ht="16.5">
      <c s="89" t="s">
        <v>1704</v>
      </c>
      <c s="565">
        <v>3</v>
      </c>
      <c s="563">
        <f>SUM(D150:G150)</f>
        <v>312</v>
      </c>
      <c s="563">
        <f>SUM(I150,N150,S150)</f>
        <v>310</v>
      </c>
      <c s="563">
        <f>SUM(J150,O150,T150)</f>
        <v>0</v>
      </c>
      <c s="563">
        <f>SUM(K150,P150,U150)</f>
        <v>2</v>
      </c>
      <c s="563">
        <f>SUM(L150,Q150,V150)</f>
        <v>0</v>
      </c>
      <c s="563">
        <f>SUM(I150:L150)</f>
        <v>259</v>
      </c>
      <c s="565">
        <v>257</v>
      </c>
      <c s="565"/>
      <c s="565">
        <v>2</v>
      </c>
      <c s="565"/>
      <c s="563">
        <f>SUM(N150:Q150)</f>
        <v>53</v>
      </c>
      <c s="565">
        <v>53</v>
      </c>
      <c s="565"/>
      <c s="565"/>
      <c s="565"/>
      <c s="563">
        <f>SUM(S150:V150)</f>
        <v>0</v>
      </c>
      <c s="565"/>
      <c s="565"/>
      <c s="565"/>
      <c s="565"/>
      <c s="565"/>
    </row>
    <row customHeight="1" ht="16.5">
      <c s="89" t="s">
        <v>1732</v>
      </c>
      <c s="565">
        <v>2</v>
      </c>
      <c s="563">
        <f>SUM(D151:G151)</f>
        <v>276</v>
      </c>
      <c s="563">
        <f>SUM(I151,N151,S151)</f>
        <v>276</v>
      </c>
      <c s="563">
        <f>SUM(J151,O151,T151)</f>
        <v>0</v>
      </c>
      <c s="563">
        <f>SUM(K151,P151,U151)</f>
        <v>0</v>
      </c>
      <c s="563">
        <f>SUM(L151,Q151,V151)</f>
        <v>0</v>
      </c>
      <c s="563">
        <f>SUM(I151:L151)</f>
        <v>0</v>
      </c>
      <c s="565"/>
      <c s="565"/>
      <c s="565"/>
      <c s="565"/>
      <c s="563">
        <f>SUM(N151:Q151)</f>
        <v>276</v>
      </c>
      <c s="565">
        <v>276</v>
      </c>
      <c s="565"/>
      <c s="565"/>
      <c s="565"/>
      <c s="563">
        <f>SUM(S151:V151)</f>
        <v>0</v>
      </c>
      <c s="565"/>
      <c s="565"/>
      <c s="565"/>
      <c s="565"/>
      <c s="565"/>
    </row>
    <row customHeight="1" ht="16.5">
      <c s="89" t="s">
        <v>1755</v>
      </c>
      <c s="565"/>
      <c s="563">
        <f>SUM(D152:G152)</f>
        <v>0</v>
      </c>
      <c s="563">
        <f>SUM(I152,N152,S152)</f>
        <v>0</v>
      </c>
      <c s="563">
        <f>SUM(J152,O152,T152)</f>
        <v>0</v>
      </c>
      <c s="563">
        <f>SUM(K152,P152,U152)</f>
        <v>0</v>
      </c>
      <c s="563">
        <f>SUM(L152,Q152,V152)</f>
        <v>0</v>
      </c>
      <c s="563">
        <f>SUM(I152:L152)</f>
        <v>0</v>
      </c>
      <c s="565"/>
      <c s="565"/>
      <c s="565"/>
      <c s="565"/>
      <c s="563">
        <f>SUM(N152:Q152)</f>
        <v>0</v>
      </c>
      <c s="565"/>
      <c s="565"/>
      <c s="565"/>
      <c s="565"/>
      <c s="563">
        <f>SUM(S152:V152)</f>
        <v>0</v>
      </c>
      <c s="565"/>
      <c s="565"/>
      <c s="565"/>
      <c s="565"/>
      <c s="565"/>
    </row>
    <row customHeight="1" ht="16.5">
      <c s="89" t="s">
        <v>1763</v>
      </c>
      <c s="565">
        <v>1</v>
      </c>
      <c s="563">
        <f>SUM(D153:G153)</f>
        <v>18</v>
      </c>
      <c s="563">
        <f>SUM(I153,N153,S153)</f>
        <v>18</v>
      </c>
      <c s="563">
        <f>SUM(J153,O153,T153)</f>
        <v>0</v>
      </c>
      <c s="563">
        <f>SUM(K153,P153,U153)</f>
        <v>0</v>
      </c>
      <c s="563">
        <f>SUM(L153,Q153,V153)</f>
        <v>0</v>
      </c>
      <c s="563">
        <f>SUM(I153:L153)</f>
        <v>18</v>
      </c>
      <c s="565">
        <v>18</v>
      </c>
      <c s="565"/>
      <c s="565"/>
      <c s="565"/>
      <c s="563">
        <f>SUM(N153:Q153)</f>
        <v>0</v>
      </c>
      <c s="565"/>
      <c s="565"/>
      <c s="565"/>
      <c s="565"/>
      <c s="563">
        <f>SUM(S153:V153)</f>
        <v>0</v>
      </c>
      <c s="565"/>
      <c s="565"/>
      <c s="565"/>
      <c s="565"/>
      <c s="565"/>
    </row>
    <row customHeight="1" ht="16.5">
      <c s="89" t="s">
        <v>1771</v>
      </c>
      <c s="565">
        <v>1</v>
      </c>
      <c s="563">
        <f>SUM(D154:G154)</f>
        <v>25</v>
      </c>
      <c s="563">
        <f>SUM(I154,N154,S154)</f>
        <v>23</v>
      </c>
      <c s="563">
        <f>SUM(J154,O154,T154)</f>
        <v>0</v>
      </c>
      <c s="563">
        <f>SUM(K154,P154,U154)</f>
        <v>2</v>
      </c>
      <c s="563">
        <f>SUM(L154,Q154,V154)</f>
        <v>0</v>
      </c>
      <c s="563">
        <f>SUM(I154:L154)</f>
        <v>25</v>
      </c>
      <c s="565">
        <v>23</v>
      </c>
      <c s="565"/>
      <c s="565">
        <v>2</v>
      </c>
      <c s="565"/>
      <c s="563">
        <f>SUM(N154:Q154)</f>
        <v>0</v>
      </c>
      <c s="565"/>
      <c s="565"/>
      <c s="565"/>
      <c s="565"/>
      <c s="563">
        <f>SUM(S154:V154)</f>
        <v>0</v>
      </c>
      <c s="565"/>
      <c s="565"/>
      <c s="565"/>
      <c s="565"/>
      <c s="565"/>
    </row>
    <row customHeight="1" ht="16.5">
      <c s="89" t="s">
        <v>1776</v>
      </c>
      <c s="565"/>
      <c s="563">
        <f>SUM(D155:G155)</f>
        <v>0</v>
      </c>
      <c s="563">
        <f>SUM(I155,N155,S155)</f>
        <v>0</v>
      </c>
      <c s="563">
        <f>SUM(J155,O155,T155)</f>
        <v>0</v>
      </c>
      <c s="563">
        <f>SUM(K155,P155,U155)</f>
        <v>0</v>
      </c>
      <c s="563">
        <f>SUM(L155,Q155,V155)</f>
        <v>0</v>
      </c>
      <c s="563">
        <f>SUM(I155:L155)</f>
        <v>0</v>
      </c>
      <c s="565"/>
      <c s="565"/>
      <c s="565"/>
      <c s="565"/>
      <c s="563">
        <f>SUM(N155:Q155)</f>
        <v>0</v>
      </c>
      <c s="565"/>
      <c s="565"/>
      <c s="565"/>
      <c s="565"/>
      <c s="563">
        <f>SUM(S155:V155)</f>
        <v>0</v>
      </c>
      <c s="565"/>
      <c s="565"/>
      <c s="565"/>
      <c s="565"/>
      <c s="565"/>
    </row>
    <row customHeight="1" ht="16.5">
      <c s="89" t="s">
        <v>2496</v>
      </c>
      <c s="372"/>
      <c s="563">
        <f>SUM(D156:G156)</f>
        <v>0</v>
      </c>
      <c s="563">
        <f>SUM(I156,N156,S156)</f>
        <v>0</v>
      </c>
      <c s="563">
        <f>SUM(J156,O156,T156)</f>
        <v>0</v>
      </c>
      <c s="563">
        <f>SUM(K156,P156,U156)</f>
        <v>0</v>
      </c>
      <c s="563">
        <f>SUM(L156,Q156,V156)</f>
        <v>0</v>
      </c>
      <c s="563">
        <f>SUM(I156:L156)</f>
        <v>0</v>
      </c>
      <c s="372"/>
      <c s="372"/>
      <c s="372"/>
      <c s="372"/>
      <c s="563">
        <f>SUM(N156:Q156)</f>
        <v>0</v>
      </c>
      <c s="372"/>
      <c s="372"/>
      <c s="372"/>
      <c s="372"/>
      <c s="563">
        <f>SUM(S156:V156)</f>
        <v>0</v>
      </c>
      <c s="372"/>
      <c s="372"/>
      <c s="372"/>
      <c s="372"/>
      <c s="372"/>
    </row>
    <row customHeight="1" ht="16.5">
      <c s="89" t="s">
        <v>2504</v>
      </c>
      <c s="372"/>
      <c s="563">
        <f>SUM(D157:G157)</f>
        <v>0</v>
      </c>
      <c s="563">
        <f>SUM(I157,N157,S157)</f>
        <v>0</v>
      </c>
      <c s="563">
        <f>SUM(J157,O157,T157)</f>
        <v>0</v>
      </c>
      <c s="563">
        <f>SUM(K157,P157,U157)</f>
        <v>0</v>
      </c>
      <c s="563">
        <f>SUM(L157,Q157,V157)</f>
        <v>0</v>
      </c>
      <c s="563">
        <f>SUM(I157:L157)</f>
        <v>0</v>
      </c>
      <c s="372"/>
      <c s="372"/>
      <c s="372"/>
      <c s="372"/>
      <c s="563">
        <f>SUM(N157:Q157)</f>
        <v>0</v>
      </c>
      <c s="372"/>
      <c s="372"/>
      <c s="372"/>
      <c s="372"/>
      <c s="563">
        <f>SUM(S157:V157)</f>
        <v>0</v>
      </c>
      <c s="372"/>
      <c s="372"/>
      <c s="372"/>
      <c s="372"/>
      <c s="372"/>
    </row>
    <row customHeight="1" ht="16.5">
      <c s="89" t="s">
        <v>2512</v>
      </c>
      <c s="372"/>
      <c s="563">
        <f>SUM(D158:G158)</f>
        <v>0</v>
      </c>
      <c s="563">
        <f>SUM(I158,N158,S158)</f>
        <v>0</v>
      </c>
      <c s="563">
        <f>SUM(J158,O158,T158)</f>
        <v>0</v>
      </c>
      <c s="563">
        <f>SUM(K158,P158,U158)</f>
        <v>0</v>
      </c>
      <c s="563">
        <f>SUM(L158,Q158,V158)</f>
        <v>0</v>
      </c>
      <c s="563">
        <f>SUM(I158:L158)</f>
        <v>0</v>
      </c>
      <c s="372"/>
      <c s="372"/>
      <c s="372"/>
      <c s="372"/>
      <c s="563">
        <f>SUM(N158:Q158)</f>
        <v>0</v>
      </c>
      <c s="372"/>
      <c s="372"/>
      <c s="372"/>
      <c s="372"/>
      <c s="563">
        <f>SUM(S158:V158)</f>
        <v>0</v>
      </c>
      <c s="372"/>
      <c s="372"/>
      <c s="372"/>
      <c s="372"/>
      <c s="372"/>
    </row>
    <row customHeight="1" ht="16.5">
      <c s="89" t="s">
        <v>2523</v>
      </c>
      <c s="372"/>
      <c s="563">
        <f>SUM(D159:G159)</f>
        <v>0</v>
      </c>
      <c s="563">
        <f>SUM(I159,N159,S159)</f>
        <v>0</v>
      </c>
      <c s="563">
        <f>SUM(J159,O159,T159)</f>
        <v>0</v>
      </c>
      <c s="563">
        <f>SUM(K159,P159,U159)</f>
        <v>0</v>
      </c>
      <c s="563">
        <f>SUM(L159,Q159,V159)</f>
        <v>0</v>
      </c>
      <c s="563">
        <f>SUM(I159:L159)</f>
        <v>0</v>
      </c>
      <c s="372"/>
      <c s="372"/>
      <c s="372"/>
      <c s="372"/>
      <c s="563">
        <f>SUM(N159:Q159)</f>
        <v>0</v>
      </c>
      <c s="372"/>
      <c s="372"/>
      <c s="372"/>
      <c s="372"/>
      <c s="563">
        <f>SUM(S159:V159)</f>
        <v>0</v>
      </c>
      <c s="372"/>
      <c s="372"/>
      <c s="372"/>
      <c s="372"/>
      <c s="372"/>
    </row>
    <row customHeight="1" ht="16.5">
      <c s="89" t="s">
        <v>2533</v>
      </c>
      <c s="372"/>
      <c s="563">
        <f>SUM(D160:G160)</f>
        <v>0</v>
      </c>
      <c s="563">
        <f>SUM(I160,N160,S160)</f>
        <v>0</v>
      </c>
      <c s="563">
        <f>SUM(J160,O160,T160)</f>
        <v>0</v>
      </c>
      <c s="563">
        <f>SUM(K160,P160,U160)</f>
        <v>0</v>
      </c>
      <c s="563">
        <f>SUM(L160,Q160,V160)</f>
        <v>0</v>
      </c>
      <c s="563">
        <f>SUM(I160:L160)</f>
        <v>0</v>
      </c>
      <c s="372"/>
      <c s="372"/>
      <c s="372"/>
      <c s="372"/>
      <c s="563">
        <f>SUM(N160:Q160)</f>
        <v>0</v>
      </c>
      <c s="372"/>
      <c s="372"/>
      <c s="372"/>
      <c s="372"/>
      <c s="563">
        <f>SUM(S160:V160)</f>
        <v>0</v>
      </c>
      <c s="372"/>
      <c s="372"/>
      <c s="372"/>
      <c s="372"/>
      <c s="372"/>
    </row>
    <row customHeight="1" ht="16.5">
      <c s="89" t="s">
        <v>2541</v>
      </c>
      <c s="372"/>
      <c s="563">
        <f>SUM(D161:G161)</f>
        <v>0</v>
      </c>
      <c s="563">
        <f>SUM(I161,N161,S161)</f>
        <v>0</v>
      </c>
      <c s="563">
        <f>SUM(J161,O161,T161)</f>
        <v>0</v>
      </c>
      <c s="563">
        <f>SUM(K161,P161,U161)</f>
        <v>0</v>
      </c>
      <c s="563">
        <f>SUM(L161,Q161,V161)</f>
        <v>0</v>
      </c>
      <c s="563">
        <f>SUM(I161:L161)</f>
        <v>0</v>
      </c>
      <c s="372"/>
      <c s="372"/>
      <c s="372"/>
      <c s="372"/>
      <c s="563">
        <f>SUM(N161:Q161)</f>
        <v>0</v>
      </c>
      <c s="372"/>
      <c s="372"/>
      <c s="372"/>
      <c s="372"/>
      <c s="563">
        <f>SUM(S161:V161)</f>
        <v>0</v>
      </c>
      <c s="372"/>
      <c s="372"/>
      <c s="372"/>
      <c s="372"/>
      <c s="372"/>
    </row>
    <row customHeight="1" ht="16.5">
      <c s="89" t="s">
        <v>2546</v>
      </c>
      <c s="372"/>
      <c s="563">
        <f>SUM(D162:G162)</f>
        <v>0</v>
      </c>
      <c s="563">
        <f>SUM(I162,N162,S162)</f>
        <v>0</v>
      </c>
      <c s="563">
        <f>SUM(J162,O162,T162)</f>
        <v>0</v>
      </c>
      <c s="563">
        <f>SUM(K162,P162,U162)</f>
        <v>0</v>
      </c>
      <c s="563">
        <f>SUM(L162,Q162,V162)</f>
        <v>0</v>
      </c>
      <c s="563">
        <f>SUM(I162:L162)</f>
        <v>0</v>
      </c>
      <c s="372"/>
      <c s="372"/>
      <c s="372"/>
      <c s="372"/>
      <c s="563">
        <f>SUM(N162:Q162)</f>
        <v>0</v>
      </c>
      <c s="372"/>
      <c s="372"/>
      <c s="372"/>
      <c s="372"/>
      <c s="563">
        <f>SUM(S162:V162)</f>
        <v>0</v>
      </c>
      <c s="372"/>
      <c s="372"/>
      <c s="372"/>
      <c s="372"/>
      <c s="372"/>
    </row>
    <row customHeight="1" ht="16.5">
      <c s="89" t="s">
        <v>2556</v>
      </c>
      <c s="372"/>
      <c s="563">
        <f>SUM(D163:G163)</f>
        <v>0</v>
      </c>
      <c s="563">
        <f>SUM(I163,N163,S163)</f>
        <v>0</v>
      </c>
      <c s="563">
        <f>SUM(J163,O163,T163)</f>
        <v>0</v>
      </c>
      <c s="563">
        <f>SUM(K163,P163,U163)</f>
        <v>0</v>
      </c>
      <c s="563">
        <f>SUM(L163,Q163,V163)</f>
        <v>0</v>
      </c>
      <c s="563">
        <f>SUM(I163:L163)</f>
        <v>0</v>
      </c>
      <c s="372"/>
      <c s="372"/>
      <c s="372"/>
      <c s="372"/>
      <c s="563">
        <f>SUM(N163:Q163)</f>
        <v>0</v>
      </c>
      <c s="372"/>
      <c s="372"/>
      <c s="372"/>
      <c s="372"/>
      <c s="563">
        <f>SUM(S163:V163)</f>
        <v>0</v>
      </c>
      <c s="372"/>
      <c s="372"/>
      <c s="372"/>
      <c s="372"/>
      <c s="372"/>
    </row>
    <row customHeight="1" ht="16.5">
      <c s="89" t="s">
        <v>2561</v>
      </c>
      <c s="372"/>
      <c s="563">
        <f>SUM(D164:G164)</f>
        <v>0</v>
      </c>
      <c s="563">
        <f>SUM(I164,N164,S164)</f>
        <v>0</v>
      </c>
      <c s="563">
        <f>SUM(J164,O164,T164)</f>
        <v>0</v>
      </c>
      <c s="563">
        <f>SUM(K164,P164,U164)</f>
        <v>0</v>
      </c>
      <c s="563">
        <f>SUM(L164,Q164,V164)</f>
        <v>0</v>
      </c>
      <c s="563">
        <f>SUM(I164:L164)</f>
        <v>0</v>
      </c>
      <c s="372"/>
      <c s="372"/>
      <c s="372"/>
      <c s="372"/>
      <c s="563">
        <f>SUM(N164:Q164)</f>
        <v>0</v>
      </c>
      <c s="372"/>
      <c s="372"/>
      <c s="372"/>
      <c s="372"/>
      <c s="563">
        <f>SUM(S164:V164)</f>
        <v>0</v>
      </c>
      <c s="372"/>
      <c s="372"/>
      <c s="372"/>
      <c s="372"/>
      <c s="372"/>
    </row>
    <row customHeight="1" ht="16.5">
      <c s="89" t="s">
        <v>2565</v>
      </c>
      <c s="372"/>
      <c s="563">
        <f>SUM(D165:G165)</f>
        <v>0</v>
      </c>
      <c s="563">
        <f>SUM(I165,N165,S165)</f>
        <v>0</v>
      </c>
      <c s="563">
        <f>SUM(J165,O165,T165)</f>
        <v>0</v>
      </c>
      <c s="563">
        <f>SUM(K165,P165,U165)</f>
        <v>0</v>
      </c>
      <c s="563">
        <f>SUM(L165,Q165,V165)</f>
        <v>0</v>
      </c>
      <c s="563">
        <f>SUM(I165:L165)</f>
        <v>0</v>
      </c>
      <c s="372"/>
      <c s="372"/>
      <c s="372"/>
      <c s="372"/>
      <c s="563">
        <f>SUM(N165:Q165)</f>
        <v>0</v>
      </c>
      <c s="372"/>
      <c s="372"/>
      <c s="372"/>
      <c s="372"/>
      <c s="563">
        <f>SUM(S165:V165)</f>
        <v>0</v>
      </c>
      <c s="372"/>
      <c s="372"/>
      <c s="372"/>
      <c s="372"/>
      <c s="372"/>
    </row>
    <row customHeight="1" ht="16.5">
      <c s="89" t="s">
        <v>2331</v>
      </c>
      <c s="565"/>
      <c s="563">
        <f>SUM(D166:G166)</f>
        <v>0</v>
      </c>
      <c s="563">
        <f>SUM(I166,N166,S166)</f>
        <v>0</v>
      </c>
      <c s="563">
        <f>SUM(J166,O166,T166)</f>
        <v>0</v>
      </c>
      <c s="563">
        <f>SUM(K166,P166,U166)</f>
        <v>0</v>
      </c>
      <c s="563">
        <f>SUM(L166,Q166,V166)</f>
        <v>0</v>
      </c>
      <c s="563">
        <f>SUM(I166:L166)</f>
        <v>0</v>
      </c>
      <c s="565"/>
      <c s="565"/>
      <c s="565"/>
      <c s="565"/>
      <c s="563">
        <f>SUM(N166:Q166)</f>
        <v>0</v>
      </c>
      <c s="565"/>
      <c s="565"/>
      <c s="565"/>
      <c s="565"/>
      <c s="563">
        <f>SUM(S166:V166)</f>
        <v>0</v>
      </c>
      <c s="565"/>
      <c s="565"/>
      <c s="565"/>
      <c s="565"/>
      <c s="565"/>
    </row>
    <row customHeight="1" ht="16.5">
      <c s="92" t="s">
        <v>1786</v>
      </c>
      <c s="563">
        <f>SUM(B168:B179)</f>
        <v>5</v>
      </c>
      <c s="563">
        <f>SUM(D167:G167)</f>
        <v>164</v>
      </c>
      <c s="563">
        <f>SUM(I167,N167,S167)</f>
        <v>164</v>
      </c>
      <c s="563">
        <f>SUM(J167,O167,T167)</f>
        <v>0</v>
      </c>
      <c s="563">
        <f>SUM(K167,P167,U167)</f>
        <v>0</v>
      </c>
      <c s="563">
        <f>SUM(L167,Q167,V167)</f>
        <v>0</v>
      </c>
      <c s="563">
        <f>SUM(I167:L167)</f>
        <v>29</v>
      </c>
      <c s="563">
        <f>SUM(I168:I179)</f>
        <v>29</v>
      </c>
      <c s="563">
        <f>SUM(J168:J179)</f>
        <v>0</v>
      </c>
      <c s="563">
        <f>SUM(K168:K179)</f>
        <v>0</v>
      </c>
      <c s="563">
        <f>SUM(L168:L179)</f>
        <v>0</v>
      </c>
      <c s="563">
        <f>SUM(N167:Q167)</f>
        <v>135</v>
      </c>
      <c s="563">
        <f>SUM(N168:N179)</f>
        <v>135</v>
      </c>
      <c s="563">
        <f>SUM(O168:O179)</f>
        <v>0</v>
      </c>
      <c s="563">
        <f>SUM(P168:P179)</f>
        <v>0</v>
      </c>
      <c s="563">
        <f>SUM(Q168:Q179)</f>
        <v>0</v>
      </c>
      <c s="563">
        <f>SUM(S167:V167)</f>
        <v>0</v>
      </c>
      <c s="563">
        <f>SUM(S168:S179)</f>
        <v>0</v>
      </c>
      <c s="563">
        <f>SUM(T168:T179)</f>
        <v>0</v>
      </c>
      <c s="563">
        <f>SUM(U168:U179)</f>
        <v>0</v>
      </c>
      <c s="563">
        <f>SUM(V168:V179)</f>
        <v>0</v>
      </c>
      <c s="563">
        <f>SUM(W168:W179)</f>
        <v>0</v>
      </c>
    </row>
    <row customHeight="1" ht="16.5">
      <c s="89" t="s">
        <v>1787</v>
      </c>
      <c s="565">
        <v>5</v>
      </c>
      <c s="563">
        <f>SUM(D168:G168)</f>
        <v>164</v>
      </c>
      <c s="563">
        <f>SUM(I168,N168,S168)</f>
        <v>164</v>
      </c>
      <c s="563">
        <f>SUM(J168,O168,T168)</f>
        <v>0</v>
      </c>
      <c s="563">
        <f>SUM(K168,P168,U168)</f>
        <v>0</v>
      </c>
      <c s="563">
        <f>SUM(L168,Q168,V168)</f>
        <v>0</v>
      </c>
      <c s="563">
        <f>SUM(I168:L168)</f>
        <v>29</v>
      </c>
      <c s="565">
        <v>29</v>
      </c>
      <c s="565"/>
      <c s="565"/>
      <c s="565"/>
      <c s="563">
        <f>SUM(N168:Q168)</f>
        <v>135</v>
      </c>
      <c s="565">
        <v>135</v>
      </c>
      <c s="565"/>
      <c s="565"/>
      <c s="565"/>
      <c s="563">
        <f>SUM(S168:V168)</f>
        <v>0</v>
      </c>
      <c s="565"/>
      <c s="565"/>
      <c s="565"/>
      <c s="565"/>
      <c s="565"/>
    </row>
    <row customHeight="1" ht="16.5">
      <c s="89" t="s">
        <v>1814</v>
      </c>
      <c s="565"/>
      <c s="563">
        <f>SUM(D169:G169)</f>
        <v>0</v>
      </c>
      <c s="563">
        <f>SUM(I169,N169,S169)</f>
        <v>0</v>
      </c>
      <c s="563">
        <f>SUM(J169,O169,T169)</f>
        <v>0</v>
      </c>
      <c s="563">
        <f>SUM(K169,P169,U169)</f>
        <v>0</v>
      </c>
      <c s="563">
        <f>SUM(L169,Q169,V169)</f>
        <v>0</v>
      </c>
      <c s="563">
        <f>SUM(I169:L169)</f>
        <v>0</v>
      </c>
      <c s="565"/>
      <c s="565"/>
      <c s="565"/>
      <c s="565"/>
      <c s="563">
        <f>SUM(N169:Q169)</f>
        <v>0</v>
      </c>
      <c s="565"/>
      <c s="565"/>
      <c s="565"/>
      <c s="565"/>
      <c s="563">
        <f>SUM(S169:V169)</f>
        <v>0</v>
      </c>
      <c s="565"/>
      <c s="565"/>
      <c s="565"/>
      <c s="565"/>
      <c s="565"/>
    </row>
    <row customHeight="1" ht="16.5">
      <c s="89" t="s">
        <v>1820</v>
      </c>
      <c s="565"/>
      <c s="563">
        <f>SUM(D170:G170)</f>
        <v>0</v>
      </c>
      <c s="563">
        <f>SUM(I170,N170,S170)</f>
        <v>0</v>
      </c>
      <c s="563">
        <f>SUM(J170,O170,T170)</f>
        <v>0</v>
      </c>
      <c s="563">
        <f>SUM(K170,P170,U170)</f>
        <v>0</v>
      </c>
      <c s="563">
        <f>SUM(L170,Q170,V170)</f>
        <v>0</v>
      </c>
      <c s="563">
        <f>SUM(I170:L170)</f>
        <v>0</v>
      </c>
      <c s="565"/>
      <c s="565"/>
      <c s="565"/>
      <c s="565"/>
      <c s="563">
        <f>SUM(N170:Q170)</f>
        <v>0</v>
      </c>
      <c s="565"/>
      <c s="565"/>
      <c s="565"/>
      <c s="565"/>
      <c s="563">
        <f>SUM(S170:V170)</f>
        <v>0</v>
      </c>
      <c s="565"/>
      <c s="565"/>
      <c s="565"/>
      <c s="565"/>
      <c s="565"/>
    </row>
    <row customHeight="1" ht="16.5">
      <c s="89" t="s">
        <v>1833</v>
      </c>
      <c s="565"/>
      <c s="563">
        <f>SUM(D171:G171)</f>
        <v>0</v>
      </c>
      <c s="563">
        <f>SUM(I171,N171,S171)</f>
        <v>0</v>
      </c>
      <c s="563">
        <f>SUM(J171,O171,T171)</f>
        <v>0</v>
      </c>
      <c s="563">
        <f>SUM(K171,P171,U171)</f>
        <v>0</v>
      </c>
      <c s="563">
        <f>SUM(L171,Q171,V171)</f>
        <v>0</v>
      </c>
      <c s="563">
        <f>SUM(I171:L171)</f>
        <v>0</v>
      </c>
      <c s="565"/>
      <c s="565"/>
      <c s="565"/>
      <c s="565"/>
      <c s="563">
        <f>SUM(N171:Q171)</f>
        <v>0</v>
      </c>
      <c s="565"/>
      <c s="565"/>
      <c s="565"/>
      <c s="565"/>
      <c s="563">
        <f>SUM(S171:V171)</f>
        <v>0</v>
      </c>
      <c s="565"/>
      <c s="565"/>
      <c s="565"/>
      <c s="565"/>
      <c s="565"/>
    </row>
    <row customHeight="1" ht="16.5">
      <c s="89" t="s">
        <v>1837</v>
      </c>
      <c s="372"/>
      <c s="563">
        <f>SUM(D172:G172)</f>
        <v>0</v>
      </c>
      <c s="563">
        <f>SUM(I172,N172,S172)</f>
        <v>0</v>
      </c>
      <c s="563">
        <f>SUM(J172,O172,T172)</f>
        <v>0</v>
      </c>
      <c s="563">
        <f>SUM(K172,P172,U172)</f>
        <v>0</v>
      </c>
      <c s="563">
        <f>SUM(L172,Q172,V172)</f>
        <v>0</v>
      </c>
      <c s="563">
        <f>SUM(I172:L172)</f>
        <v>0</v>
      </c>
      <c s="372"/>
      <c s="372"/>
      <c s="372"/>
      <c s="372"/>
      <c s="563">
        <f>SUM(N172:Q172)</f>
        <v>0</v>
      </c>
      <c s="372"/>
      <c s="372"/>
      <c s="372"/>
      <c s="372"/>
      <c s="563">
        <f>SUM(S172:V172)</f>
        <v>0</v>
      </c>
      <c s="372"/>
      <c s="372"/>
      <c s="372"/>
      <c s="372"/>
      <c s="372"/>
    </row>
    <row customHeight="1" ht="16.5">
      <c s="89" t="s">
        <v>2582</v>
      </c>
      <c s="372"/>
      <c s="563">
        <f>SUM(D173:G173)</f>
        <v>0</v>
      </c>
      <c s="563">
        <f>SUM(I173,N173,S173)</f>
        <v>0</v>
      </c>
      <c s="563">
        <f>SUM(J173,O173,T173)</f>
        <v>0</v>
      </c>
      <c s="563">
        <f>SUM(K173,P173,U173)</f>
        <v>0</v>
      </c>
      <c s="563">
        <f>SUM(L173,Q173,V173)</f>
        <v>0</v>
      </c>
      <c s="563">
        <f>SUM(I173:L173)</f>
        <v>0</v>
      </c>
      <c s="372"/>
      <c s="372"/>
      <c s="372"/>
      <c s="372"/>
      <c s="563">
        <f>SUM(N173:Q173)</f>
        <v>0</v>
      </c>
      <c s="372"/>
      <c s="372"/>
      <c s="372"/>
      <c s="372"/>
      <c s="563">
        <f>SUM(S173:V173)</f>
        <v>0</v>
      </c>
      <c s="372"/>
      <c s="372"/>
      <c s="372"/>
      <c s="372"/>
      <c s="372"/>
    </row>
    <row customHeight="1" ht="16.5">
      <c s="89" t="s">
        <v>2588</v>
      </c>
      <c s="372"/>
      <c s="563">
        <f>SUM(D174:G174)</f>
        <v>0</v>
      </c>
      <c s="563">
        <f>SUM(I174,N174,S174)</f>
        <v>0</v>
      </c>
      <c s="563">
        <f>SUM(J174,O174,T174)</f>
        <v>0</v>
      </c>
      <c s="563">
        <f>SUM(K174,P174,U174)</f>
        <v>0</v>
      </c>
      <c s="563">
        <f>SUM(L174,Q174,V174)</f>
        <v>0</v>
      </c>
      <c s="563">
        <f>SUM(I174:L174)</f>
        <v>0</v>
      </c>
      <c s="372"/>
      <c s="372"/>
      <c s="372"/>
      <c s="372"/>
      <c s="563">
        <f>SUM(N174:Q174)</f>
        <v>0</v>
      </c>
      <c s="372"/>
      <c s="372"/>
      <c s="372"/>
      <c s="372"/>
      <c s="563">
        <f>SUM(S174:V174)</f>
        <v>0</v>
      </c>
      <c s="372"/>
      <c s="372"/>
      <c s="372"/>
      <c s="372"/>
      <c s="372"/>
    </row>
    <row customHeight="1" ht="16.5">
      <c s="89" t="s">
        <v>2596</v>
      </c>
      <c s="372"/>
      <c s="563">
        <f>SUM(D175:G175)</f>
        <v>0</v>
      </c>
      <c s="563">
        <f>SUM(I175,N175,S175)</f>
        <v>0</v>
      </c>
      <c s="563">
        <f>SUM(J175,O175,T175)</f>
        <v>0</v>
      </c>
      <c s="563">
        <f>SUM(K175,P175,U175)</f>
        <v>0</v>
      </c>
      <c s="563">
        <f>SUM(L175,Q175,V175)</f>
        <v>0</v>
      </c>
      <c s="563">
        <f>SUM(I175:L175)</f>
        <v>0</v>
      </c>
      <c s="372"/>
      <c s="372"/>
      <c s="372"/>
      <c s="372"/>
      <c s="563">
        <f>SUM(N175:Q175)</f>
        <v>0</v>
      </c>
      <c s="372"/>
      <c s="372"/>
      <c s="372"/>
      <c s="372"/>
      <c s="563">
        <f>SUM(S175:V175)</f>
        <v>0</v>
      </c>
      <c s="372"/>
      <c s="372"/>
      <c s="372"/>
      <c s="372"/>
      <c s="372"/>
    </row>
    <row customHeight="1" ht="16.5">
      <c s="89" t="s">
        <v>2601</v>
      </c>
      <c s="372"/>
      <c s="563">
        <f>SUM(D176:G176)</f>
        <v>0</v>
      </c>
      <c s="563">
        <f>SUM(I176,N176,S176)</f>
        <v>0</v>
      </c>
      <c s="563">
        <f>SUM(J176,O176,T176)</f>
        <v>0</v>
      </c>
      <c s="563">
        <f>SUM(K176,P176,U176)</f>
        <v>0</v>
      </c>
      <c s="563">
        <f>SUM(L176,Q176,V176)</f>
        <v>0</v>
      </c>
      <c s="563">
        <f>SUM(I176:L176)</f>
        <v>0</v>
      </c>
      <c s="372"/>
      <c s="372"/>
      <c s="372"/>
      <c s="372"/>
      <c s="563">
        <f>SUM(N176:Q176)</f>
        <v>0</v>
      </c>
      <c s="372"/>
      <c s="372"/>
      <c s="372"/>
      <c s="372"/>
      <c s="563">
        <f>SUM(S176:V176)</f>
        <v>0</v>
      </c>
      <c s="372"/>
      <c s="372"/>
      <c s="372"/>
      <c s="372"/>
      <c s="372"/>
    </row>
    <row customHeight="1" ht="16.5">
      <c s="89" t="s">
        <v>2618</v>
      </c>
      <c s="372"/>
      <c s="563">
        <f>SUM(D177:G177)</f>
        <v>0</v>
      </c>
      <c s="563">
        <f>SUM(I177,N177,S177)</f>
        <v>0</v>
      </c>
      <c s="563">
        <f>SUM(J177,O177,T177)</f>
        <v>0</v>
      </c>
      <c s="563">
        <f>SUM(K177,P177,U177)</f>
        <v>0</v>
      </c>
      <c s="563">
        <f>SUM(L177,Q177,V177)</f>
        <v>0</v>
      </c>
      <c s="563">
        <f>SUM(I177:L177)</f>
        <v>0</v>
      </c>
      <c s="372"/>
      <c s="372"/>
      <c s="372"/>
      <c s="372"/>
      <c s="563">
        <f>SUM(N177:Q177)</f>
        <v>0</v>
      </c>
      <c s="372"/>
      <c s="372"/>
      <c s="372"/>
      <c s="372"/>
      <c s="563">
        <f>SUM(S177:V177)</f>
        <v>0</v>
      </c>
      <c s="372"/>
      <c s="372"/>
      <c s="372"/>
      <c s="372"/>
      <c s="372"/>
    </row>
    <row customHeight="1" ht="16.5">
      <c s="89" t="s">
        <v>2630</v>
      </c>
      <c s="372"/>
      <c s="563">
        <f>SUM(D178:G178)</f>
        <v>0</v>
      </c>
      <c s="563">
        <f>SUM(I178,N178,S178)</f>
        <v>0</v>
      </c>
      <c s="563">
        <f>SUM(J178,O178,T178)</f>
        <v>0</v>
      </c>
      <c s="563">
        <f>SUM(K178,P178,U178)</f>
        <v>0</v>
      </c>
      <c s="563">
        <f>SUM(L178,Q178,V178)</f>
        <v>0</v>
      </c>
      <c s="563">
        <f>SUM(I178:L178)</f>
        <v>0</v>
      </c>
      <c s="372"/>
      <c s="372"/>
      <c s="372"/>
      <c s="372"/>
      <c s="563">
        <f>SUM(N178:Q178)</f>
        <v>0</v>
      </c>
      <c s="372"/>
      <c s="372"/>
      <c s="372"/>
      <c s="372"/>
      <c s="563">
        <f>SUM(S178:V178)</f>
        <v>0</v>
      </c>
      <c s="372"/>
      <c s="372"/>
      <c s="372"/>
      <c s="372"/>
      <c s="372"/>
    </row>
    <row customHeight="1" ht="16.5">
      <c s="89" t="s">
        <v>2332</v>
      </c>
      <c s="565"/>
      <c s="563">
        <f>SUM(D179:G179)</f>
        <v>0</v>
      </c>
      <c s="563">
        <f>SUM(I179,N179,S179)</f>
        <v>0</v>
      </c>
      <c s="563">
        <f>SUM(J179,O179,T179)</f>
        <v>0</v>
      </c>
      <c s="563">
        <f>SUM(K179,P179,U179)</f>
        <v>0</v>
      </c>
      <c s="563">
        <f>SUM(L179,Q179,V179)</f>
        <v>0</v>
      </c>
      <c s="563">
        <f>SUM(I179:L179)</f>
        <v>0</v>
      </c>
      <c s="565"/>
      <c s="565"/>
      <c s="565"/>
      <c s="565"/>
      <c s="563">
        <f>SUM(N179:Q179)</f>
        <v>0</v>
      </c>
      <c s="565"/>
      <c s="565"/>
      <c s="565"/>
      <c s="565"/>
      <c s="563">
        <f>SUM(S179:V179)</f>
        <v>0</v>
      </c>
      <c s="565"/>
      <c s="565"/>
      <c s="565"/>
      <c s="565"/>
      <c s="565"/>
    </row>
    <row customHeight="1" ht="16.5">
      <c s="92" t="s">
        <v>1846</v>
      </c>
      <c s="563">
        <f>SUM(B181:B193)</f>
        <v>3</v>
      </c>
      <c s="563">
        <f>SUM(D180:G180)</f>
        <v>82</v>
      </c>
      <c s="563">
        <f>SUM(I180,N180,S180)</f>
        <v>82</v>
      </c>
      <c s="563">
        <f>SUM(J180,O180,T180)</f>
        <v>0</v>
      </c>
      <c s="563">
        <f>SUM(K180,P180,U180)</f>
        <v>0</v>
      </c>
      <c s="563">
        <f>SUM(L180,Q180,V180)</f>
        <v>0</v>
      </c>
      <c s="563">
        <f>SUM(I180:L180)</f>
        <v>55</v>
      </c>
      <c s="563">
        <f>SUM(I181:I193)</f>
        <v>55</v>
      </c>
      <c s="563">
        <f>SUM(J181:J193)</f>
        <v>0</v>
      </c>
      <c s="563">
        <f>SUM(K181:K193)</f>
        <v>0</v>
      </c>
      <c s="563">
        <f>SUM(L181:L193)</f>
        <v>0</v>
      </c>
      <c s="563">
        <f>SUM(N180:Q180)</f>
        <v>27</v>
      </c>
      <c s="563">
        <f>SUM(N181:N193)</f>
        <v>27</v>
      </c>
      <c s="563">
        <f>SUM(O181:O193)</f>
        <v>0</v>
      </c>
      <c s="563">
        <f>SUM(P181:P193)</f>
        <v>0</v>
      </c>
      <c s="563">
        <f>SUM(Q181:Q193)</f>
        <v>0</v>
      </c>
      <c s="563">
        <f>SUM(S180:V180)</f>
        <v>0</v>
      </c>
      <c s="563">
        <f>SUM(S181:S193)</f>
        <v>0</v>
      </c>
      <c s="563">
        <f>SUM(T181:T193)</f>
        <v>0</v>
      </c>
      <c s="563">
        <f>SUM(U181:U193)</f>
        <v>0</v>
      </c>
      <c s="563">
        <f>SUM(V181:V193)</f>
        <v>0</v>
      </c>
      <c s="563">
        <f>SUM(W181:W193)</f>
        <v>0</v>
      </c>
    </row>
    <row customHeight="1" ht="16.5">
      <c s="89" t="s">
        <v>1847</v>
      </c>
      <c s="565"/>
      <c s="563">
        <f>SUM(D181:G181)</f>
        <v>0</v>
      </c>
      <c s="563">
        <f>SUM(I181,N181,S181)</f>
        <v>0</v>
      </c>
      <c s="563">
        <f>SUM(J181,O181,T181)</f>
        <v>0</v>
      </c>
      <c s="563">
        <f>SUM(K181,P181,U181)</f>
        <v>0</v>
      </c>
      <c s="563">
        <f>SUM(L181,Q181,V181)</f>
        <v>0</v>
      </c>
      <c s="563">
        <f>SUM(I181:L181)</f>
        <v>0</v>
      </c>
      <c s="565"/>
      <c s="565"/>
      <c s="565"/>
      <c s="565"/>
      <c s="563">
        <f>SUM(N181:Q181)</f>
        <v>0</v>
      </c>
      <c s="565"/>
      <c s="565"/>
      <c s="565"/>
      <c s="565"/>
      <c s="563">
        <f>SUM(S181:V181)</f>
        <v>0</v>
      </c>
      <c s="565"/>
      <c s="565"/>
      <c s="565"/>
      <c s="565"/>
      <c s="565"/>
    </row>
    <row customHeight="1" ht="16.5">
      <c s="89" t="s">
        <v>1854</v>
      </c>
      <c s="565">
        <v>1</v>
      </c>
      <c s="563">
        <f>SUM(D182:G182)</f>
        <v>14</v>
      </c>
      <c s="563">
        <f>SUM(I182,N182,S182)</f>
        <v>14</v>
      </c>
      <c s="563">
        <f>SUM(J182,O182,T182)</f>
        <v>0</v>
      </c>
      <c s="563">
        <f>SUM(K182,P182,U182)</f>
        <v>0</v>
      </c>
      <c s="563">
        <f>SUM(L182,Q182,V182)</f>
        <v>0</v>
      </c>
      <c s="563">
        <f>SUM(I182:L182)</f>
        <v>0</v>
      </c>
      <c s="565"/>
      <c s="565"/>
      <c s="565"/>
      <c s="565"/>
      <c s="563">
        <f>SUM(N182:Q182)</f>
        <v>14</v>
      </c>
      <c s="565">
        <v>14</v>
      </c>
      <c s="565"/>
      <c s="565"/>
      <c s="565"/>
      <c s="563">
        <f>SUM(S182:V182)</f>
        <v>0</v>
      </c>
      <c s="565"/>
      <c s="565"/>
      <c s="565"/>
      <c s="565"/>
      <c s="565"/>
    </row>
    <row customHeight="1" ht="16.5">
      <c s="89" t="s">
        <v>1867</v>
      </c>
      <c s="565"/>
      <c s="563">
        <f>SUM(D183:G183)</f>
        <v>0</v>
      </c>
      <c s="563">
        <f>SUM(I183,N183,S183)</f>
        <v>0</v>
      </c>
      <c s="563">
        <f>SUM(J183,O183,T183)</f>
        <v>0</v>
      </c>
      <c s="563">
        <f>SUM(K183,P183,U183)</f>
        <v>0</v>
      </c>
      <c s="563">
        <f>SUM(L183,Q183,V183)</f>
        <v>0</v>
      </c>
      <c s="563">
        <f>SUM(I183:L183)</f>
        <v>0</v>
      </c>
      <c s="565"/>
      <c s="565"/>
      <c s="565"/>
      <c s="565"/>
      <c s="563">
        <f>SUM(N183:Q183)</f>
        <v>0</v>
      </c>
      <c s="565"/>
      <c s="565"/>
      <c s="565"/>
      <c s="565"/>
      <c s="563">
        <f>SUM(S183:V183)</f>
        <v>0</v>
      </c>
      <c s="565"/>
      <c s="565"/>
      <c s="565"/>
      <c s="565"/>
      <c s="565"/>
    </row>
    <row customHeight="1" ht="16.5">
      <c s="89" t="s">
        <v>1869</v>
      </c>
      <c s="565"/>
      <c s="563">
        <f>SUM(D184:G184)</f>
        <v>0</v>
      </c>
      <c s="563">
        <f>SUM(I184,N184,S184)</f>
        <v>0</v>
      </c>
      <c s="563">
        <f>SUM(J184,O184,T184)</f>
        <v>0</v>
      </c>
      <c s="563">
        <f>SUM(K184,P184,U184)</f>
        <v>0</v>
      </c>
      <c s="563">
        <f>SUM(L184,Q184,V184)</f>
        <v>0</v>
      </c>
      <c s="563">
        <f>SUM(I184:L184)</f>
        <v>0</v>
      </c>
      <c s="565"/>
      <c s="565"/>
      <c s="565"/>
      <c s="565"/>
      <c s="563">
        <f>SUM(N184:Q184)</f>
        <v>0</v>
      </c>
      <c s="565"/>
      <c s="565"/>
      <c s="565"/>
      <c s="565"/>
      <c s="563">
        <f>SUM(S184:V184)</f>
        <v>0</v>
      </c>
      <c s="565"/>
      <c s="565"/>
      <c s="565"/>
      <c s="565"/>
      <c s="565"/>
    </row>
    <row customHeight="1" ht="16.5">
      <c s="89" t="s">
        <v>1880</v>
      </c>
      <c s="565"/>
      <c s="563">
        <f>SUM(D185:G185)</f>
        <v>0</v>
      </c>
      <c s="563">
        <f>SUM(I185,N185,S185)</f>
        <v>0</v>
      </c>
      <c s="563">
        <f>SUM(J185,O185,T185)</f>
        <v>0</v>
      </c>
      <c s="563">
        <f>SUM(K185,P185,U185)</f>
        <v>0</v>
      </c>
      <c s="563">
        <f>SUM(L185,Q185,V185)</f>
        <v>0</v>
      </c>
      <c s="563">
        <f>SUM(I185:L185)</f>
        <v>0</v>
      </c>
      <c s="565"/>
      <c s="565"/>
      <c s="565"/>
      <c s="565"/>
      <c s="563">
        <f>SUM(N185:Q185)</f>
        <v>0</v>
      </c>
      <c s="565"/>
      <c s="565"/>
      <c s="565"/>
      <c s="565"/>
      <c s="563">
        <f>SUM(S185:V185)</f>
        <v>0</v>
      </c>
      <c s="565"/>
      <c s="565"/>
      <c s="565"/>
      <c s="565"/>
      <c s="565"/>
    </row>
    <row customHeight="1" ht="16.5">
      <c s="89" t="s">
        <v>1891</v>
      </c>
      <c s="565">
        <v>1</v>
      </c>
      <c s="563">
        <f>SUM(D186:G186)</f>
        <v>61</v>
      </c>
      <c s="563">
        <f>SUM(I186,N186,S186)</f>
        <v>61</v>
      </c>
      <c s="563">
        <f>SUM(J186,O186,T186)</f>
        <v>0</v>
      </c>
      <c s="563">
        <f>SUM(K186,P186,U186)</f>
        <v>0</v>
      </c>
      <c s="563">
        <f>SUM(L186,Q186,V186)</f>
        <v>0</v>
      </c>
      <c s="563">
        <f>SUM(I186:L186)</f>
        <v>48</v>
      </c>
      <c s="565">
        <v>48</v>
      </c>
      <c s="565"/>
      <c s="565"/>
      <c s="565"/>
      <c s="563">
        <f>SUM(N186:Q186)</f>
        <v>13</v>
      </c>
      <c s="565">
        <v>13</v>
      </c>
      <c s="565"/>
      <c s="565"/>
      <c s="565"/>
      <c s="563">
        <f>SUM(S186:V186)</f>
        <v>0</v>
      </c>
      <c s="565"/>
      <c s="565"/>
      <c s="565"/>
      <c s="565"/>
      <c s="565"/>
    </row>
    <row customHeight="1" ht="16.5">
      <c s="89" t="s">
        <v>1897</v>
      </c>
      <c s="565"/>
      <c s="563">
        <f>SUM(D187:G187)</f>
        <v>0</v>
      </c>
      <c s="563">
        <f>SUM(I187,N187,S187)</f>
        <v>0</v>
      </c>
      <c s="563">
        <f>SUM(J187,O187,T187)</f>
        <v>0</v>
      </c>
      <c s="563">
        <f>SUM(K187,P187,U187)</f>
        <v>0</v>
      </c>
      <c s="563">
        <f>SUM(L187,Q187,V187)</f>
        <v>0</v>
      </c>
      <c s="563">
        <f>SUM(I187:L187)</f>
        <v>0</v>
      </c>
      <c s="565"/>
      <c s="565"/>
      <c s="565"/>
      <c s="565"/>
      <c s="563">
        <f>SUM(N187:Q187)</f>
        <v>0</v>
      </c>
      <c s="565"/>
      <c s="565"/>
      <c s="565"/>
      <c s="565"/>
      <c s="563">
        <f>SUM(S187:V187)</f>
        <v>0</v>
      </c>
      <c s="565"/>
      <c s="565"/>
      <c s="565"/>
      <c s="565"/>
      <c s="565"/>
    </row>
    <row customHeight="1" ht="16.5">
      <c s="89" t="s">
        <v>1901</v>
      </c>
      <c s="565">
        <v>1</v>
      </c>
      <c s="563">
        <f>SUM(D188:G188)</f>
        <v>7</v>
      </c>
      <c s="563">
        <f>SUM(I188,N188,S188)</f>
        <v>7</v>
      </c>
      <c s="563">
        <f>SUM(J188,O188,T188)</f>
        <v>0</v>
      </c>
      <c s="563">
        <f>SUM(K188,P188,U188)</f>
        <v>0</v>
      </c>
      <c s="563">
        <f>SUM(L188,Q188,V188)</f>
        <v>0</v>
      </c>
      <c s="563">
        <f>SUM(I188:L188)</f>
        <v>7</v>
      </c>
      <c s="565">
        <v>7</v>
      </c>
      <c s="565"/>
      <c s="565"/>
      <c s="565"/>
      <c s="563">
        <f>SUM(N188:Q188)</f>
        <v>0</v>
      </c>
      <c s="565"/>
      <c s="565"/>
      <c s="565"/>
      <c s="565"/>
      <c s="563">
        <f>SUM(S188:V188)</f>
        <v>0</v>
      </c>
      <c s="565"/>
      <c s="565"/>
      <c s="565"/>
      <c s="565"/>
      <c s="565"/>
    </row>
    <row customHeight="1" ht="16.5">
      <c s="89" t="s">
        <v>2640</v>
      </c>
      <c s="372"/>
      <c s="563">
        <f>SUM(D189:G189)</f>
        <v>0</v>
      </c>
      <c s="563">
        <f>SUM(I189,N189,S189)</f>
        <v>0</v>
      </c>
      <c s="563">
        <f>SUM(J189,O189,T189)</f>
        <v>0</v>
      </c>
      <c s="563">
        <f>SUM(K189,P189,U189)</f>
        <v>0</v>
      </c>
      <c s="563">
        <f>SUM(L189,Q189,V189)</f>
        <v>0</v>
      </c>
      <c s="563">
        <f>SUM(I189:L189)</f>
        <v>0</v>
      </c>
      <c s="372"/>
      <c s="372"/>
      <c s="372"/>
      <c s="372"/>
      <c s="563">
        <f>SUM(N189:Q189)</f>
        <v>0</v>
      </c>
      <c s="372"/>
      <c s="372"/>
      <c s="372"/>
      <c s="372"/>
      <c s="563">
        <f>SUM(S189:V189)</f>
        <v>0</v>
      </c>
      <c s="372"/>
      <c s="372"/>
      <c s="372"/>
      <c s="372"/>
      <c s="372"/>
    </row>
    <row customHeight="1" ht="16.5">
      <c s="89" t="s">
        <v>2648</v>
      </c>
      <c s="372"/>
      <c s="563">
        <f>SUM(D190:G190)</f>
        <v>0</v>
      </c>
      <c s="563">
        <f>SUM(I190,N190,S190)</f>
        <v>0</v>
      </c>
      <c s="563">
        <f>SUM(J190,O190,T190)</f>
        <v>0</v>
      </c>
      <c s="563">
        <f>SUM(K190,P190,U190)</f>
        <v>0</v>
      </c>
      <c s="563">
        <f>SUM(L190,Q190,V190)</f>
        <v>0</v>
      </c>
      <c s="563">
        <f>SUM(I190:L190)</f>
        <v>0</v>
      </c>
      <c s="372"/>
      <c s="372"/>
      <c s="372"/>
      <c s="372"/>
      <c s="563">
        <f>SUM(N190:Q190)</f>
        <v>0</v>
      </c>
      <c s="372"/>
      <c s="372"/>
      <c s="372"/>
      <c s="372"/>
      <c s="563">
        <f>SUM(S190:V190)</f>
        <v>0</v>
      </c>
      <c s="372"/>
      <c s="372"/>
      <c s="372"/>
      <c s="372"/>
      <c s="372"/>
    </row>
    <row customHeight="1" ht="16.5">
      <c s="89" t="s">
        <v>2656</v>
      </c>
      <c s="372"/>
      <c s="563">
        <f>SUM(D191:G191)</f>
        <v>0</v>
      </c>
      <c s="563">
        <f>SUM(I191,N191,S191)</f>
        <v>0</v>
      </c>
      <c s="563">
        <f>SUM(J191,O191,T191)</f>
        <v>0</v>
      </c>
      <c s="563">
        <f>SUM(K191,P191,U191)</f>
        <v>0</v>
      </c>
      <c s="563">
        <f>SUM(L191,Q191,V191)</f>
        <v>0</v>
      </c>
      <c s="563">
        <f>SUM(I191:L191)</f>
        <v>0</v>
      </c>
      <c s="372"/>
      <c s="372"/>
      <c s="372"/>
      <c s="372"/>
      <c s="563">
        <f>SUM(N191:Q191)</f>
        <v>0</v>
      </c>
      <c s="372"/>
      <c s="372"/>
      <c s="372"/>
      <c s="372"/>
      <c s="563">
        <f>SUM(S191:V191)</f>
        <v>0</v>
      </c>
      <c s="372"/>
      <c s="372"/>
      <c s="372"/>
      <c s="372"/>
      <c s="372"/>
    </row>
    <row customHeight="1" ht="16.5">
      <c s="89" t="s">
        <v>2667</v>
      </c>
      <c s="372"/>
      <c s="563">
        <f>SUM(D192:G192)</f>
        <v>0</v>
      </c>
      <c s="563">
        <f>SUM(I192,N192,S192)</f>
        <v>0</v>
      </c>
      <c s="563">
        <f>SUM(J192,O192,T192)</f>
        <v>0</v>
      </c>
      <c s="563">
        <f>SUM(K192,P192,U192)</f>
        <v>0</v>
      </c>
      <c s="563">
        <f>SUM(L192,Q192,V192)</f>
        <v>0</v>
      </c>
      <c s="563">
        <f>SUM(I192:L192)</f>
        <v>0</v>
      </c>
      <c s="372"/>
      <c s="372"/>
      <c s="372"/>
      <c s="372"/>
      <c s="563">
        <f>SUM(N192:Q192)</f>
        <v>0</v>
      </c>
      <c s="372"/>
      <c s="372"/>
      <c s="372"/>
      <c s="372"/>
      <c s="563">
        <f>SUM(S192:V192)</f>
        <v>0</v>
      </c>
      <c s="372"/>
      <c s="372"/>
      <c s="372"/>
      <c s="372"/>
      <c s="372"/>
    </row>
    <row customHeight="1" ht="16.5">
      <c s="89" t="s">
        <v>2334</v>
      </c>
      <c s="565"/>
      <c s="563">
        <f>SUM(D193:G193)</f>
        <v>0</v>
      </c>
      <c s="563">
        <f>SUM(I193,N193,S193)</f>
        <v>0</v>
      </c>
      <c s="563">
        <f>SUM(J193,O193,T193)</f>
        <v>0</v>
      </c>
      <c s="563">
        <f>SUM(K193,P193,U193)</f>
        <v>0</v>
      </c>
      <c s="563">
        <f>SUM(L193,Q193,V193)</f>
        <v>0</v>
      </c>
      <c s="563">
        <f>SUM(I193:L193)</f>
        <v>0</v>
      </c>
      <c s="565"/>
      <c s="565"/>
      <c s="565"/>
      <c s="565"/>
      <c s="563">
        <f>SUM(N193:Q193)</f>
        <v>0</v>
      </c>
      <c s="565"/>
      <c s="565"/>
      <c s="565"/>
      <c s="565"/>
      <c s="563">
        <f>SUM(S193:V193)</f>
        <v>0</v>
      </c>
      <c s="565"/>
      <c s="565"/>
      <c s="565"/>
      <c s="565"/>
      <c s="565"/>
    </row>
    <row customHeight="1" ht="16.5">
      <c s="92" t="s">
        <v>1912</v>
      </c>
      <c s="563">
        <f>SUM(B195:B199)</f>
        <v>4</v>
      </c>
      <c s="563">
        <f>SUM(D194:G194)</f>
        <v>64</v>
      </c>
      <c s="563">
        <f>SUM(I194,N194,S194)</f>
        <v>58</v>
      </c>
      <c s="563">
        <f>SUM(J194,O194,T194)</f>
        <v>0</v>
      </c>
      <c s="563">
        <f>SUM(K194,P194,U194)</f>
        <v>6</v>
      </c>
      <c s="563">
        <f>SUM(L194,Q194,V194)</f>
        <v>0</v>
      </c>
      <c s="563">
        <f>SUM(I194:L194)</f>
        <v>39</v>
      </c>
      <c s="563">
        <f>SUM(I195:I199)</f>
        <v>36</v>
      </c>
      <c s="563">
        <f>SUM(J195:J199)</f>
        <v>0</v>
      </c>
      <c s="563">
        <f>SUM(K195:K199)</f>
        <v>3</v>
      </c>
      <c s="563">
        <f>SUM(L195:L199)</f>
        <v>0</v>
      </c>
      <c s="563">
        <f>SUM(N194:Q194)</f>
        <v>25</v>
      </c>
      <c s="563">
        <f>SUM(N195:N199)</f>
        <v>22</v>
      </c>
      <c s="563">
        <f>SUM(O195:O199)</f>
        <v>0</v>
      </c>
      <c s="563">
        <f>SUM(P195:P199)</f>
        <v>3</v>
      </c>
      <c s="563">
        <f>SUM(Q195:Q199)</f>
        <v>0</v>
      </c>
      <c s="563">
        <f>SUM(S194:V194)</f>
        <v>0</v>
      </c>
      <c s="563">
        <f>SUM(S195:S199)</f>
        <v>0</v>
      </c>
      <c s="563">
        <f>SUM(T195:T199)</f>
        <v>0</v>
      </c>
      <c s="563">
        <f>SUM(U195:U199)</f>
        <v>0</v>
      </c>
      <c s="563">
        <f>SUM(V195:V199)</f>
        <v>0</v>
      </c>
      <c s="563">
        <f>SUM(W195:W199)</f>
        <v>0</v>
      </c>
    </row>
    <row customHeight="1" ht="16.5">
      <c s="89" t="s">
        <v>1913</v>
      </c>
      <c s="565">
        <v>2</v>
      </c>
      <c s="563">
        <f>SUM(D195:G195)</f>
        <v>34</v>
      </c>
      <c s="563">
        <f>SUM(I195,N195,S195)</f>
        <v>31</v>
      </c>
      <c s="563">
        <f>SUM(J195,O195,T195)</f>
        <v>0</v>
      </c>
      <c s="563">
        <f>SUM(K195,P195,U195)</f>
        <v>3</v>
      </c>
      <c s="563">
        <f>SUM(L195,Q195,V195)</f>
        <v>0</v>
      </c>
      <c s="563">
        <f>SUM(I195:L195)</f>
        <v>13</v>
      </c>
      <c s="565">
        <v>10</v>
      </c>
      <c s="565"/>
      <c s="565">
        <v>3</v>
      </c>
      <c s="565"/>
      <c s="563">
        <f>SUM(N195:Q195)</f>
        <v>21</v>
      </c>
      <c s="565">
        <v>21</v>
      </c>
      <c s="565"/>
      <c s="565"/>
      <c s="565"/>
      <c s="563">
        <f>SUM(S195:V195)</f>
        <v>0</v>
      </c>
      <c s="565"/>
      <c s="565"/>
      <c s="565"/>
      <c s="565"/>
      <c s="565"/>
    </row>
    <row customHeight="1" ht="16.5">
      <c s="89" t="s">
        <v>1918</v>
      </c>
      <c s="565">
        <v>1</v>
      </c>
      <c s="563">
        <f>SUM(D196:G196)</f>
        <v>10</v>
      </c>
      <c s="563">
        <f>SUM(I196,N196,S196)</f>
        <v>10</v>
      </c>
      <c s="563">
        <f>SUM(J196,O196,T196)</f>
        <v>0</v>
      </c>
      <c s="563">
        <f>SUM(K196,P196,U196)</f>
        <v>0</v>
      </c>
      <c s="563">
        <f>SUM(L196,Q196,V196)</f>
        <v>0</v>
      </c>
      <c s="563">
        <f>SUM(I196:L196)</f>
        <v>10</v>
      </c>
      <c s="565">
        <v>10</v>
      </c>
      <c s="565"/>
      <c s="565"/>
      <c s="565"/>
      <c s="563">
        <f>SUM(N196:Q196)</f>
        <v>0</v>
      </c>
      <c s="565"/>
      <c s="565"/>
      <c s="565"/>
      <c s="565"/>
      <c s="563">
        <f>SUM(S196:V196)</f>
        <v>0</v>
      </c>
      <c s="565"/>
      <c s="565"/>
      <c s="565"/>
      <c s="565"/>
      <c s="565"/>
    </row>
    <row customHeight="1" ht="16.5">
      <c s="89" t="s">
        <v>1922</v>
      </c>
      <c s="565">
        <v>1</v>
      </c>
      <c s="563">
        <f>SUM(D197:G197)</f>
        <v>20</v>
      </c>
      <c s="563">
        <f>SUM(I197,N197,S197)</f>
        <v>17</v>
      </c>
      <c s="563">
        <f>SUM(J197,O197,T197)</f>
        <v>0</v>
      </c>
      <c s="563">
        <f>SUM(K197,P197,U197)</f>
        <v>3</v>
      </c>
      <c s="563">
        <f>SUM(L197,Q197,V197)</f>
        <v>0</v>
      </c>
      <c s="563">
        <f>SUM(I197:L197)</f>
        <v>16</v>
      </c>
      <c s="565">
        <v>16</v>
      </c>
      <c s="565"/>
      <c s="565"/>
      <c s="565"/>
      <c s="563">
        <f>SUM(N197:Q197)</f>
        <v>4</v>
      </c>
      <c s="565">
        <v>1</v>
      </c>
      <c s="565"/>
      <c s="565">
        <v>3</v>
      </c>
      <c s="565"/>
      <c s="563">
        <f>SUM(S197:V197)</f>
        <v>0</v>
      </c>
      <c s="565"/>
      <c s="565"/>
      <c s="565"/>
      <c s="565"/>
      <c s="565"/>
    </row>
    <row customHeight="1" ht="16.5">
      <c s="89" t="s">
        <v>2679</v>
      </c>
      <c s="372"/>
      <c s="563">
        <f>SUM(D198:G198)</f>
        <v>0</v>
      </c>
      <c s="563">
        <f>SUM(I198,N198,S198)</f>
        <v>0</v>
      </c>
      <c s="563">
        <f>SUM(J198,O198,T198)</f>
        <v>0</v>
      </c>
      <c s="563">
        <f>SUM(K198,P198,U198)</f>
        <v>0</v>
      </c>
      <c s="563">
        <f>SUM(L198,Q198,V198)</f>
        <v>0</v>
      </c>
      <c s="563">
        <f>SUM(I198:L198)</f>
        <v>0</v>
      </c>
      <c s="372"/>
      <c s="372"/>
      <c s="372"/>
      <c s="372"/>
      <c s="563">
        <f>SUM(N198:Q198)</f>
        <v>0</v>
      </c>
      <c s="372"/>
      <c s="372"/>
      <c s="372"/>
      <c s="372"/>
      <c s="563">
        <f>SUM(S198:V198)</f>
        <v>0</v>
      </c>
      <c s="372"/>
      <c s="372"/>
      <c s="372"/>
      <c s="372"/>
      <c s="372"/>
    </row>
    <row customHeight="1" ht="16.5">
      <c s="89" t="s">
        <v>2335</v>
      </c>
      <c s="565"/>
      <c s="563">
        <f>SUM(D199:G199)</f>
        <v>0</v>
      </c>
      <c s="563">
        <f>SUM(I199,N199,S199)</f>
        <v>0</v>
      </c>
      <c s="563">
        <f>SUM(J199,O199,T199)</f>
        <v>0</v>
      </c>
      <c s="563">
        <f>SUM(K199,P199,U199)</f>
        <v>0</v>
      </c>
      <c s="563">
        <f>SUM(L199,Q199,V199)</f>
        <v>0</v>
      </c>
      <c s="563">
        <f>SUM(I199:L199)</f>
        <v>0</v>
      </c>
      <c s="565"/>
      <c s="565"/>
      <c s="565"/>
      <c s="565"/>
      <c s="563">
        <f>SUM(N199:Q199)</f>
        <v>0</v>
      </c>
      <c s="565"/>
      <c s="565"/>
      <c s="565"/>
      <c s="565"/>
      <c s="563">
        <f>SUM(S199:V199)</f>
        <v>0</v>
      </c>
      <c s="565"/>
      <c s="565"/>
      <c s="565"/>
      <c s="565"/>
      <c s="565"/>
    </row>
    <row customHeight="1" ht="16.5">
      <c s="92" t="s">
        <v>1928</v>
      </c>
      <c s="563">
        <f>SUM(B201:B206)</f>
        <v>0</v>
      </c>
      <c s="563">
        <f>SUM(D200:G200)</f>
        <v>0</v>
      </c>
      <c s="563">
        <f>SUM(I200,N200,S200)</f>
        <v>0</v>
      </c>
      <c s="563">
        <f>SUM(J200,O200,T200)</f>
        <v>0</v>
      </c>
      <c s="563">
        <f>SUM(K200,P200,U200)</f>
        <v>0</v>
      </c>
      <c s="563">
        <f>SUM(L200,Q200,V200)</f>
        <v>0</v>
      </c>
      <c s="563">
        <f>SUM(I200:L200)</f>
        <v>0</v>
      </c>
      <c s="563">
        <f>SUM(I201:I206)</f>
        <v>0</v>
      </c>
      <c s="563">
        <f>SUM(J201:J206)</f>
        <v>0</v>
      </c>
      <c s="563">
        <f>SUM(K201:K206)</f>
        <v>0</v>
      </c>
      <c s="563">
        <f>SUM(L201:L206)</f>
        <v>0</v>
      </c>
      <c s="563">
        <f>SUM(N200:Q200)</f>
        <v>0</v>
      </c>
      <c s="563">
        <f>SUM(N201:N206)</f>
        <v>0</v>
      </c>
      <c s="563">
        <f>SUM(O201:O206)</f>
        <v>0</v>
      </c>
      <c s="563">
        <f>SUM(P201:P206)</f>
        <v>0</v>
      </c>
      <c s="563">
        <f>SUM(Q201:Q206)</f>
        <v>0</v>
      </c>
      <c s="563">
        <f>SUM(S200:V200)</f>
        <v>0</v>
      </c>
      <c s="563">
        <f>SUM(S201:S206)</f>
        <v>0</v>
      </c>
      <c s="563">
        <f>SUM(T201:T206)</f>
        <v>0</v>
      </c>
      <c s="563">
        <f>SUM(U201:U206)</f>
        <v>0</v>
      </c>
      <c s="563">
        <f>SUM(V201:V206)</f>
        <v>0</v>
      </c>
      <c s="563">
        <f>SUM(W201:W206)</f>
        <v>0</v>
      </c>
    </row>
    <row customHeight="1" ht="16.5">
      <c s="89" t="s">
        <v>1929</v>
      </c>
      <c s="565"/>
      <c s="563">
        <f>SUM(D201:G201)</f>
        <v>0</v>
      </c>
      <c s="563">
        <f>SUM(I201,N201,S201)</f>
        <v>0</v>
      </c>
      <c s="563">
        <f>SUM(J201,O201,T201)</f>
        <v>0</v>
      </c>
      <c s="563">
        <f>SUM(K201,P201,U201)</f>
        <v>0</v>
      </c>
      <c s="563">
        <f>SUM(L201,Q201,V201)</f>
        <v>0</v>
      </c>
      <c s="563">
        <f>SUM(I201:L201)</f>
        <v>0</v>
      </c>
      <c s="565"/>
      <c s="565"/>
      <c s="565"/>
      <c s="565"/>
      <c s="563">
        <f>SUM(N201:Q201)</f>
        <v>0</v>
      </c>
      <c s="565"/>
      <c s="565"/>
      <c s="565"/>
      <c s="565"/>
      <c s="563">
        <f>SUM(S201:V201)</f>
        <v>0</v>
      </c>
      <c s="565"/>
      <c s="565"/>
      <c s="565"/>
      <c s="565"/>
      <c s="565"/>
    </row>
    <row customHeight="1" ht="16.5">
      <c s="89" t="s">
        <v>1932</v>
      </c>
      <c s="565"/>
      <c s="563">
        <f>SUM(D202:G202)</f>
        <v>0</v>
      </c>
      <c s="563">
        <f>SUM(I202,N202,S202)</f>
        <v>0</v>
      </c>
      <c s="563">
        <f>SUM(J202,O202,T202)</f>
        <v>0</v>
      </c>
      <c s="563">
        <f>SUM(K202,P202,U202)</f>
        <v>0</v>
      </c>
      <c s="563">
        <f>SUM(L202,Q202,V202)</f>
        <v>0</v>
      </c>
      <c s="563">
        <f>SUM(I202:L202)</f>
        <v>0</v>
      </c>
      <c s="565"/>
      <c s="565"/>
      <c s="565"/>
      <c s="565"/>
      <c s="563">
        <f>SUM(N202:Q202)</f>
        <v>0</v>
      </c>
      <c s="565"/>
      <c s="565"/>
      <c s="565"/>
      <c s="565"/>
      <c s="563">
        <f>SUM(S202:V202)</f>
        <v>0</v>
      </c>
      <c s="565"/>
      <c s="565"/>
      <c s="565"/>
      <c s="565"/>
      <c s="565"/>
    </row>
    <row customHeight="1" ht="16.5">
      <c s="89" t="s">
        <v>1941</v>
      </c>
      <c s="565"/>
      <c s="563">
        <f>SUM(D203:G203)</f>
        <v>0</v>
      </c>
      <c s="563">
        <f>SUM(I203,N203,S203)</f>
        <v>0</v>
      </c>
      <c s="563">
        <f>SUM(J203,O203,T203)</f>
        <v>0</v>
      </c>
      <c s="563">
        <f>SUM(K203,P203,U203)</f>
        <v>0</v>
      </c>
      <c s="563">
        <f>SUM(L203,Q203,V203)</f>
        <v>0</v>
      </c>
      <c s="563">
        <f>SUM(I203:L203)</f>
        <v>0</v>
      </c>
      <c s="565"/>
      <c s="565"/>
      <c s="565"/>
      <c s="565"/>
      <c s="563">
        <f>SUM(N203:Q203)</f>
        <v>0</v>
      </c>
      <c s="565"/>
      <c s="565"/>
      <c s="565"/>
      <c s="565"/>
      <c s="563">
        <f>SUM(S203:V203)</f>
        <v>0</v>
      </c>
      <c s="565"/>
      <c s="565"/>
      <c s="565"/>
      <c s="565"/>
      <c s="565"/>
    </row>
    <row customHeight="1" ht="16.5">
      <c s="89" t="s">
        <v>1947</v>
      </c>
      <c s="565"/>
      <c s="563">
        <f>SUM(D204:G204)</f>
        <v>0</v>
      </c>
      <c s="563">
        <f>SUM(I204,N204,S204)</f>
        <v>0</v>
      </c>
      <c s="563">
        <f>SUM(J204,O204,T204)</f>
        <v>0</v>
      </c>
      <c s="563">
        <f>SUM(K204,P204,U204)</f>
        <v>0</v>
      </c>
      <c s="563">
        <f>SUM(L204,Q204,V204)</f>
        <v>0</v>
      </c>
      <c s="563">
        <f>SUM(I204:L204)</f>
        <v>0</v>
      </c>
      <c s="565"/>
      <c s="565"/>
      <c s="565"/>
      <c s="565"/>
      <c s="563">
        <f>SUM(N204:Q204)</f>
        <v>0</v>
      </c>
      <c s="565"/>
      <c s="565"/>
      <c s="565"/>
      <c s="565"/>
      <c s="563">
        <f>SUM(S204:V204)</f>
        <v>0</v>
      </c>
      <c s="565"/>
      <c s="565"/>
      <c s="565"/>
      <c s="565"/>
      <c s="565"/>
    </row>
    <row customHeight="1" ht="16.5">
      <c s="89" t="s">
        <v>1950</v>
      </c>
      <c s="565"/>
      <c s="563">
        <f>SUM(D205:G205)</f>
        <v>0</v>
      </c>
      <c s="563">
        <f>SUM(I205,N205,S205)</f>
        <v>0</v>
      </c>
      <c s="563">
        <f>SUM(J205,O205,T205)</f>
        <v>0</v>
      </c>
      <c s="563">
        <f>SUM(K205,P205,U205)</f>
        <v>0</v>
      </c>
      <c s="563">
        <f>SUM(L205,Q205,V205)</f>
        <v>0</v>
      </c>
      <c s="563">
        <f>SUM(I205:L205)</f>
        <v>0</v>
      </c>
      <c s="565"/>
      <c s="565"/>
      <c s="565"/>
      <c s="565"/>
      <c s="563">
        <f>SUM(N205:Q205)</f>
        <v>0</v>
      </c>
      <c s="565"/>
      <c s="565"/>
      <c s="565"/>
      <c s="565"/>
      <c s="563">
        <f>SUM(S205:V205)</f>
        <v>0</v>
      </c>
      <c s="565"/>
      <c s="565"/>
      <c s="565"/>
      <c s="565"/>
      <c s="565"/>
    </row>
    <row customHeight="1" ht="16.5">
      <c s="89" t="s">
        <v>2336</v>
      </c>
      <c s="565"/>
      <c s="563">
        <f>SUM(D206:G206)</f>
        <v>0</v>
      </c>
      <c s="563">
        <f>SUM(I206,N206,S206)</f>
        <v>0</v>
      </c>
      <c s="563">
        <f>SUM(J206,O206,T206)</f>
        <v>0</v>
      </c>
      <c s="563">
        <f>SUM(K206,P206,U206)</f>
        <v>0</v>
      </c>
      <c s="563">
        <f>SUM(L206,Q206,V206)</f>
        <v>0</v>
      </c>
      <c s="563">
        <f>SUM(I206:L206)</f>
        <v>0</v>
      </c>
      <c s="565"/>
      <c s="565"/>
      <c s="565"/>
      <c s="565"/>
      <c s="563">
        <f>SUM(N206:Q206)</f>
        <v>0</v>
      </c>
      <c s="565"/>
      <c s="565"/>
      <c s="565"/>
      <c s="565"/>
      <c s="563">
        <f>SUM(S206:V206)</f>
        <v>0</v>
      </c>
      <c s="565"/>
      <c s="565"/>
      <c s="565"/>
      <c s="565"/>
      <c s="565"/>
    </row>
    <row customHeight="1" ht="16.5">
      <c s="92" t="s">
        <v>1956</v>
      </c>
      <c s="563">
        <f>SUM(B208:B215)</f>
        <v>0</v>
      </c>
      <c s="563">
        <f>SUM(D207:G207)</f>
        <v>0</v>
      </c>
      <c s="563">
        <f>SUM(I207,N207,S207)</f>
        <v>0</v>
      </c>
      <c s="563">
        <f>SUM(J207,O207,T207)</f>
        <v>0</v>
      </c>
      <c s="563">
        <f>SUM(K207,P207,U207)</f>
        <v>0</v>
      </c>
      <c s="563">
        <f>SUM(L207,Q207,V207)</f>
        <v>0</v>
      </c>
      <c s="563">
        <f>SUM(I207:L207)</f>
        <v>0</v>
      </c>
      <c s="563">
        <f>SUM(I208:I215)</f>
        <v>0</v>
      </c>
      <c s="563">
        <f>SUM(J208:J215)</f>
        <v>0</v>
      </c>
      <c s="563">
        <f>SUM(K208:K215)</f>
        <v>0</v>
      </c>
      <c s="563">
        <f>SUM(L208:L215)</f>
        <v>0</v>
      </c>
      <c s="563">
        <f>SUM(N207:Q207)</f>
        <v>0</v>
      </c>
      <c s="563">
        <f>SUM(N208:N215)</f>
        <v>0</v>
      </c>
      <c s="563">
        <f>SUM(O208:O215)</f>
        <v>0</v>
      </c>
      <c s="563">
        <f>SUM(P208:P215)</f>
        <v>0</v>
      </c>
      <c s="563">
        <f>SUM(Q208:Q215)</f>
        <v>0</v>
      </c>
      <c s="563">
        <f>SUM(S207:V207)</f>
        <v>0</v>
      </c>
      <c s="563">
        <f>SUM(S208:S215)</f>
        <v>0</v>
      </c>
      <c s="563">
        <f>SUM(T208:T215)</f>
        <v>0</v>
      </c>
      <c s="563">
        <f>SUM(U208:U215)</f>
        <v>0</v>
      </c>
      <c s="563">
        <f>SUM(V208:V215)</f>
        <v>0</v>
      </c>
      <c s="563">
        <f>SUM(W208:W215)</f>
        <v>0</v>
      </c>
    </row>
    <row customHeight="1" ht="16.5">
      <c s="89" t="s">
        <v>1957</v>
      </c>
      <c s="565"/>
      <c s="563">
        <f>SUM(D208:G208)</f>
        <v>0</v>
      </c>
      <c s="563">
        <f>SUM(I208,N208,S208)</f>
        <v>0</v>
      </c>
      <c s="563">
        <f>SUM(J208,O208,T208)</f>
        <v>0</v>
      </c>
      <c s="563">
        <f>SUM(K208,P208,U208)</f>
        <v>0</v>
      </c>
      <c s="563">
        <f>SUM(L208,Q208,V208)</f>
        <v>0</v>
      </c>
      <c s="563">
        <f>SUM(I208:L208)</f>
        <v>0</v>
      </c>
      <c s="565"/>
      <c s="565"/>
      <c s="565"/>
      <c s="565"/>
      <c s="563">
        <f>SUM(N208:Q208)</f>
        <v>0</v>
      </c>
      <c s="565"/>
      <c s="565"/>
      <c s="565"/>
      <c s="565"/>
      <c s="563">
        <f>SUM(S208:V208)</f>
        <v>0</v>
      </c>
      <c s="565"/>
      <c s="565"/>
      <c s="565"/>
      <c s="565"/>
      <c s="565"/>
    </row>
    <row customHeight="1" ht="16.5">
      <c s="89" t="s">
        <v>1960</v>
      </c>
      <c s="565"/>
      <c s="563">
        <f>SUM(D209:G209)</f>
        <v>0</v>
      </c>
      <c s="563">
        <f>SUM(I209,N209,S209)</f>
        <v>0</v>
      </c>
      <c s="563">
        <f>SUM(J209,O209,T209)</f>
        <v>0</v>
      </c>
      <c s="563">
        <f>SUM(K209,P209,U209)</f>
        <v>0</v>
      </c>
      <c s="563">
        <f>SUM(L209,Q209,V209)</f>
        <v>0</v>
      </c>
      <c s="563">
        <f>SUM(I209:L209)</f>
        <v>0</v>
      </c>
      <c s="565"/>
      <c s="565"/>
      <c s="565"/>
      <c s="565"/>
      <c s="563">
        <f>SUM(N209:Q209)</f>
        <v>0</v>
      </c>
      <c s="565"/>
      <c s="565"/>
      <c s="565"/>
      <c s="565"/>
      <c s="563">
        <f>SUM(S209:V209)</f>
        <v>0</v>
      </c>
      <c s="565"/>
      <c s="565"/>
      <c s="565"/>
      <c s="565"/>
      <c s="565"/>
    </row>
    <row customHeight="1" ht="16.5">
      <c s="89" t="s">
        <v>1976</v>
      </c>
      <c s="565"/>
      <c s="563">
        <f>SUM(D210:G210)</f>
        <v>0</v>
      </c>
      <c s="563">
        <f>SUM(I210,N210,S210)</f>
        <v>0</v>
      </c>
      <c s="563">
        <f>SUM(J210,O210,T210)</f>
        <v>0</v>
      </c>
      <c s="563">
        <f>SUM(K210,P210,U210)</f>
        <v>0</v>
      </c>
      <c s="563">
        <f>SUM(L210,Q210,V210)</f>
        <v>0</v>
      </c>
      <c s="563">
        <f>SUM(I210:L210)</f>
        <v>0</v>
      </c>
      <c s="565"/>
      <c s="565"/>
      <c s="565"/>
      <c s="565"/>
      <c s="563">
        <f>SUM(N210:Q210)</f>
        <v>0</v>
      </c>
      <c s="565"/>
      <c s="565"/>
      <c s="565"/>
      <c s="565"/>
      <c s="563">
        <f>SUM(S210:V210)</f>
        <v>0</v>
      </c>
      <c s="565"/>
      <c s="565"/>
      <c s="565"/>
      <c s="565"/>
      <c s="565"/>
    </row>
    <row customHeight="1" ht="16.5">
      <c s="89" t="s">
        <v>1990</v>
      </c>
      <c s="565"/>
      <c s="563">
        <f>SUM(D211:G211)</f>
        <v>0</v>
      </c>
      <c s="563">
        <f>SUM(I211,N211,S211)</f>
        <v>0</v>
      </c>
      <c s="563">
        <f>SUM(J211,O211,T211)</f>
        <v>0</v>
      </c>
      <c s="563">
        <f>SUM(K211,P211,U211)</f>
        <v>0</v>
      </c>
      <c s="563">
        <f>SUM(L211,Q211,V211)</f>
        <v>0</v>
      </c>
      <c s="563">
        <f>SUM(I211:L211)</f>
        <v>0</v>
      </c>
      <c s="565"/>
      <c s="565"/>
      <c s="565"/>
      <c s="565"/>
      <c s="563">
        <f>SUM(N211:Q211)</f>
        <v>0</v>
      </c>
      <c s="565"/>
      <c s="565"/>
      <c s="565"/>
      <c s="565"/>
      <c s="563">
        <f>SUM(S211:V211)</f>
        <v>0</v>
      </c>
      <c s="565"/>
      <c s="565"/>
      <c s="565"/>
      <c s="565"/>
      <c s="565"/>
    </row>
    <row customHeight="1" ht="16.5">
      <c s="89" t="s">
        <v>2000</v>
      </c>
      <c s="565"/>
      <c s="563">
        <f>SUM(D212:G212)</f>
        <v>0</v>
      </c>
      <c s="563">
        <f>SUM(I212,N212,S212)</f>
        <v>0</v>
      </c>
      <c s="563">
        <f>SUM(J212,O212,T212)</f>
        <v>0</v>
      </c>
      <c s="563">
        <f>SUM(K212,P212,U212)</f>
        <v>0</v>
      </c>
      <c s="563">
        <f>SUM(L212,Q212,V212)</f>
        <v>0</v>
      </c>
      <c s="563">
        <f>SUM(I212:L212)</f>
        <v>0</v>
      </c>
      <c s="565"/>
      <c s="565"/>
      <c s="565"/>
      <c s="565"/>
      <c s="563">
        <f>SUM(N212:Q212)</f>
        <v>0</v>
      </c>
      <c s="565"/>
      <c s="565"/>
      <c s="565"/>
      <c s="565"/>
      <c s="563">
        <f>SUM(S212:V212)</f>
        <v>0</v>
      </c>
      <c s="565"/>
      <c s="565"/>
      <c s="565"/>
      <c s="565"/>
      <c s="565"/>
    </row>
    <row customHeight="1" ht="16.5">
      <c s="89" t="s">
        <v>2005</v>
      </c>
      <c s="565"/>
      <c s="563">
        <f>SUM(D213:G213)</f>
        <v>0</v>
      </c>
      <c s="563">
        <f>SUM(I213,N213,S213)</f>
        <v>0</v>
      </c>
      <c s="563">
        <f>SUM(J213,O213,T213)</f>
        <v>0</v>
      </c>
      <c s="563">
        <f>SUM(K213,P213,U213)</f>
        <v>0</v>
      </c>
      <c s="563">
        <f>SUM(L213,Q213,V213)</f>
        <v>0</v>
      </c>
      <c s="563">
        <f>SUM(I213:L213)</f>
        <v>0</v>
      </c>
      <c s="565"/>
      <c s="565"/>
      <c s="565"/>
      <c s="565"/>
      <c s="563">
        <f>SUM(N213:Q213)</f>
        <v>0</v>
      </c>
      <c s="565"/>
      <c s="565"/>
      <c s="565"/>
      <c s="565"/>
      <c s="563">
        <f>SUM(S213:V213)</f>
        <v>0</v>
      </c>
      <c s="565"/>
      <c s="565"/>
      <c s="565"/>
      <c s="565"/>
      <c s="565"/>
    </row>
    <row customHeight="1" ht="16.5">
      <c s="89" t="s">
        <v>2016</v>
      </c>
      <c s="565"/>
      <c s="563">
        <f>SUM(D214:G214)</f>
        <v>0</v>
      </c>
      <c s="563">
        <f>SUM(I214,N214,S214)</f>
        <v>0</v>
      </c>
      <c s="563">
        <f>SUM(J214,O214,T214)</f>
        <v>0</v>
      </c>
      <c s="563">
        <f>SUM(K214,P214,U214)</f>
        <v>0</v>
      </c>
      <c s="563">
        <f>SUM(L214,Q214,V214)</f>
        <v>0</v>
      </c>
      <c s="563">
        <f>SUM(I214:L214)</f>
        <v>0</v>
      </c>
      <c s="565"/>
      <c s="565"/>
      <c s="565"/>
      <c s="565"/>
      <c s="563">
        <f>SUM(N214:Q214)</f>
        <v>0</v>
      </c>
      <c s="565"/>
      <c s="565"/>
      <c s="565"/>
      <c s="565"/>
      <c s="563">
        <f>SUM(S214:V214)</f>
        <v>0</v>
      </c>
      <c s="565"/>
      <c s="565"/>
      <c s="565"/>
      <c s="565"/>
      <c s="565"/>
    </row>
    <row customHeight="1" ht="16.5">
      <c s="89" t="s">
        <v>2337</v>
      </c>
      <c s="565"/>
      <c s="563">
        <f>SUM(D215:G215)</f>
        <v>0</v>
      </c>
      <c s="563">
        <f>SUM(I215,N215,S215)</f>
        <v>0</v>
      </c>
      <c s="563">
        <f>SUM(J215,O215,T215)</f>
        <v>0</v>
      </c>
      <c s="563">
        <f>SUM(K215,P215,U215)</f>
        <v>0</v>
      </c>
      <c s="563">
        <f>SUM(L215,Q215,V215)</f>
        <v>0</v>
      </c>
      <c s="563">
        <f>SUM(I215:L215)</f>
        <v>0</v>
      </c>
      <c s="565"/>
      <c s="565"/>
      <c s="565"/>
      <c s="565"/>
      <c s="563">
        <f>SUM(N215:Q215)</f>
        <v>0</v>
      </c>
      <c s="565"/>
      <c s="565"/>
      <c s="565"/>
      <c s="565"/>
      <c s="563">
        <f>SUM(S215:V215)</f>
        <v>0</v>
      </c>
      <c s="565"/>
      <c s="565"/>
      <c s="565"/>
      <c s="565"/>
      <c s="565"/>
    </row>
    <row customHeight="1" ht="16.5">
      <c s="92" t="s">
        <v>2022</v>
      </c>
      <c s="563">
        <f>SUM(B217:B221)</f>
        <v>7</v>
      </c>
      <c s="563">
        <f>SUM(D216:G216)</f>
        <v>169</v>
      </c>
      <c s="563">
        <f>SUM(I216,N216,S216)</f>
        <v>166</v>
      </c>
      <c s="563">
        <f>SUM(J216,O216,T216)</f>
        <v>0</v>
      </c>
      <c s="563">
        <f>SUM(K216,P216,U216)</f>
        <v>3</v>
      </c>
      <c s="563">
        <f>SUM(L216,Q216,V216)</f>
        <v>0</v>
      </c>
      <c s="563">
        <f>SUM(I216:L216)</f>
        <v>17</v>
      </c>
      <c s="563">
        <f>SUM(I217:I221)</f>
        <v>15</v>
      </c>
      <c s="563">
        <f>SUM(J217:J221)</f>
        <v>0</v>
      </c>
      <c s="563">
        <f>SUM(K217:K221)</f>
        <v>2</v>
      </c>
      <c s="563">
        <f>SUM(L217:L221)</f>
        <v>0</v>
      </c>
      <c s="563">
        <f>SUM(N216:Q216)</f>
        <v>152</v>
      </c>
      <c s="563">
        <f>SUM(N217:N221)</f>
        <v>151</v>
      </c>
      <c s="563">
        <f>SUM(O217:O221)</f>
        <v>0</v>
      </c>
      <c s="563">
        <f>SUM(P217:P221)</f>
        <v>1</v>
      </c>
      <c s="563">
        <f>SUM(Q217:Q221)</f>
        <v>0</v>
      </c>
      <c s="563">
        <f>SUM(S216:V216)</f>
        <v>0</v>
      </c>
      <c s="563">
        <f>SUM(S217:S221)</f>
        <v>0</v>
      </c>
      <c s="563">
        <f>SUM(T217:T221)</f>
        <v>0</v>
      </c>
      <c s="563">
        <f>SUM(U217:U221)</f>
        <v>0</v>
      </c>
      <c s="563">
        <f>SUM(V217:V221)</f>
        <v>0</v>
      </c>
      <c s="563">
        <f>SUM(W217:W221)</f>
        <v>0</v>
      </c>
    </row>
    <row customHeight="1" ht="16.5">
      <c s="89" t="s">
        <v>2023</v>
      </c>
      <c s="565">
        <v>7</v>
      </c>
      <c s="563">
        <f>SUM(D217:G217)</f>
        <v>169</v>
      </c>
      <c s="563">
        <f>SUM(I217,N217,S217)</f>
        <v>166</v>
      </c>
      <c s="563">
        <f>SUM(J217,O217,T217)</f>
        <v>0</v>
      </c>
      <c s="563">
        <f>SUM(K217,P217,U217)</f>
        <v>3</v>
      </c>
      <c s="563">
        <f>SUM(L217,Q217,V217)</f>
        <v>0</v>
      </c>
      <c s="563">
        <f>SUM(I217:L217)</f>
        <v>17</v>
      </c>
      <c s="565">
        <v>15</v>
      </c>
      <c s="565"/>
      <c s="565">
        <v>2</v>
      </c>
      <c s="565"/>
      <c s="563">
        <f>SUM(N217:Q217)</f>
        <v>152</v>
      </c>
      <c s="565">
        <v>151</v>
      </c>
      <c s="565"/>
      <c s="565">
        <v>1</v>
      </c>
      <c s="565"/>
      <c s="563">
        <f>SUM(S217:V217)</f>
        <v>0</v>
      </c>
      <c s="565"/>
      <c s="565"/>
      <c s="565"/>
      <c s="565"/>
      <c s="565"/>
    </row>
    <row customHeight="1" ht="16.5">
      <c s="89" t="s">
        <v>2040</v>
      </c>
      <c s="565"/>
      <c s="563">
        <f>SUM(D218:G218)</f>
        <v>0</v>
      </c>
      <c s="563">
        <f>SUM(I218,N218,S218)</f>
        <v>0</v>
      </c>
      <c s="563">
        <f>SUM(J218,O218,T218)</f>
        <v>0</v>
      </c>
      <c s="563">
        <f>SUM(K218,P218,U218)</f>
        <v>0</v>
      </c>
      <c s="563">
        <f>SUM(L218,Q218,V218)</f>
        <v>0</v>
      </c>
      <c s="563">
        <f>SUM(I218:L218)</f>
        <v>0</v>
      </c>
      <c s="565"/>
      <c s="565"/>
      <c s="565"/>
      <c s="565"/>
      <c s="563">
        <f>SUM(N218:Q218)</f>
        <v>0</v>
      </c>
      <c s="565"/>
      <c s="565"/>
      <c s="565"/>
      <c s="565"/>
      <c s="563">
        <f>SUM(S218:V218)</f>
        <v>0</v>
      </c>
      <c s="565"/>
      <c s="565"/>
      <c s="565"/>
      <c s="565"/>
      <c s="565"/>
    </row>
    <row customHeight="1" ht="16.5">
      <c s="89" t="s">
        <v>2056</v>
      </c>
      <c s="565"/>
      <c s="563">
        <f>SUM(D219:G219)</f>
        <v>0</v>
      </c>
      <c s="563">
        <f>SUM(I219,N219,S219)</f>
        <v>0</v>
      </c>
      <c s="563">
        <f>SUM(J219,O219,T219)</f>
        <v>0</v>
      </c>
      <c s="563">
        <f>SUM(K219,P219,U219)</f>
        <v>0</v>
      </c>
      <c s="563">
        <f>SUM(L219,Q219,V219)</f>
        <v>0</v>
      </c>
      <c s="563">
        <f>SUM(I219:L219)</f>
        <v>0</v>
      </c>
      <c s="565"/>
      <c s="565"/>
      <c s="565"/>
      <c s="565"/>
      <c s="563">
        <f>SUM(N219:Q219)</f>
        <v>0</v>
      </c>
      <c s="565"/>
      <c s="565"/>
      <c s="565"/>
      <c s="565"/>
      <c s="563">
        <f>SUM(S219:V219)</f>
        <v>0</v>
      </c>
      <c s="565"/>
      <c s="565"/>
      <c s="565"/>
      <c s="565"/>
      <c s="565"/>
    </row>
    <row customHeight="1" ht="16.5">
      <c s="89" t="s">
        <v>2061</v>
      </c>
      <c s="565"/>
      <c s="563">
        <f>SUM(D220:G220)</f>
        <v>0</v>
      </c>
      <c s="563">
        <f>SUM(I220,N220,S220)</f>
        <v>0</v>
      </c>
      <c s="563">
        <f>SUM(J220,O220,T220)</f>
        <v>0</v>
      </c>
      <c s="563">
        <f>SUM(K220,P220,U220)</f>
        <v>0</v>
      </c>
      <c s="563">
        <f>SUM(L220,Q220,V220)</f>
        <v>0</v>
      </c>
      <c s="563">
        <f>SUM(I220:L220)</f>
        <v>0</v>
      </c>
      <c s="565"/>
      <c s="565"/>
      <c s="565"/>
      <c s="565"/>
      <c s="563">
        <f>SUM(N220:Q220)</f>
        <v>0</v>
      </c>
      <c s="565"/>
      <c s="565"/>
      <c s="565"/>
      <c s="565"/>
      <c s="563">
        <f>SUM(S220:V220)</f>
        <v>0</v>
      </c>
      <c s="565"/>
      <c s="565"/>
      <c s="565"/>
      <c s="565"/>
      <c s="565"/>
    </row>
    <row customHeight="1" ht="16.5">
      <c s="89" t="s">
        <v>2072</v>
      </c>
      <c s="565"/>
      <c s="563">
        <f>SUM(D221:G221)</f>
        <v>0</v>
      </c>
      <c s="563">
        <f>SUM(I221,N221,S221)</f>
        <v>0</v>
      </c>
      <c s="563">
        <f>SUM(J221,O221,T221)</f>
        <v>0</v>
      </c>
      <c s="563">
        <f>SUM(K221,P221,U221)</f>
        <v>0</v>
      </c>
      <c s="563">
        <f>SUM(L221,Q221,V221)</f>
        <v>0</v>
      </c>
      <c s="563">
        <f>SUM(I221:L221)</f>
        <v>0</v>
      </c>
      <c s="565"/>
      <c s="565"/>
      <c s="565"/>
      <c s="565"/>
      <c s="563">
        <f>SUM(N221:Q221)</f>
        <v>0</v>
      </c>
      <c s="565"/>
      <c s="565"/>
      <c s="565"/>
      <c s="565"/>
      <c s="563">
        <f>SUM(S221:V221)</f>
        <v>0</v>
      </c>
      <c s="565"/>
      <c s="565"/>
      <c s="565"/>
      <c s="565"/>
      <c s="565"/>
    </row>
    <row customHeight="1" ht="16.5">
      <c s="92" t="s">
        <v>2085</v>
      </c>
      <c s="563">
        <f>SUM(B223:B225)</f>
        <v>0</v>
      </c>
      <c s="563">
        <f>SUM(D222:G222)</f>
        <v>0</v>
      </c>
      <c s="563">
        <f>SUM(I222,N222,S222)</f>
        <v>0</v>
      </c>
      <c s="569">
        <f>SUM(J222,O222,T222)</f>
        <v>0</v>
      </c>
      <c s="563">
        <f>SUM(K222,P222,U222)</f>
        <v>0</v>
      </c>
      <c s="563">
        <f>SUM(L222,Q222,V222)</f>
        <v>0</v>
      </c>
      <c s="563">
        <f>SUM(I222:L222)</f>
        <v>0</v>
      </c>
      <c s="563">
        <f>SUM(I223:I225)</f>
        <v>0</v>
      </c>
      <c s="563">
        <f>SUM(J223:J225)</f>
        <v>0</v>
      </c>
      <c s="563">
        <f>SUM(K223:K225)</f>
        <v>0</v>
      </c>
      <c s="563">
        <f>SUM(L223:L225)</f>
        <v>0</v>
      </c>
      <c s="563">
        <f>SUM(N222:Q222)</f>
        <v>0</v>
      </c>
      <c s="563">
        <f>SUM(N223:N225)</f>
        <v>0</v>
      </c>
      <c s="563">
        <f>SUM(O223:O225)</f>
        <v>0</v>
      </c>
      <c s="563">
        <f>SUM(P223:P225)</f>
        <v>0</v>
      </c>
      <c s="563">
        <f>SUM(Q223:Q225)</f>
        <v>0</v>
      </c>
      <c s="563">
        <f>SUM(S222:V222)</f>
        <v>0</v>
      </c>
      <c s="563">
        <f>SUM(S223:S225)</f>
        <v>0</v>
      </c>
      <c s="563">
        <f>SUM(T223:T225)</f>
        <v>0</v>
      </c>
      <c s="563">
        <f>SUM(U223:U225)</f>
        <v>0</v>
      </c>
      <c s="563">
        <f>SUM(V223:V225)</f>
        <v>0</v>
      </c>
      <c s="563">
        <f>SUM(W223:W225)</f>
        <v>0</v>
      </c>
    </row>
    <row customHeight="1" ht="16.5">
      <c s="89" t="s">
        <v>2086</v>
      </c>
      <c s="565"/>
      <c s="563">
        <f>SUM(D223:G223)</f>
        <v>0</v>
      </c>
      <c s="570">
        <f>SUM(I223,N223,S223)</f>
        <v>0</v>
      </c>
      <c s="563">
        <f>SUM(J223,O223,T223)</f>
        <v>0</v>
      </c>
      <c s="571">
        <f>SUM(K223,P223,U223)</f>
        <v>0</v>
      </c>
      <c s="563">
        <f>SUM(L223,Q223,V223)</f>
        <v>0</v>
      </c>
      <c s="563">
        <f>SUM(I223:L223)</f>
        <v>0</v>
      </c>
      <c s="565"/>
      <c s="565"/>
      <c s="565"/>
      <c s="565"/>
      <c s="563">
        <f>SUM(N223:Q223)</f>
        <v>0</v>
      </c>
      <c s="565"/>
      <c s="565"/>
      <c s="565"/>
      <c s="565"/>
      <c s="569">
        <f>SUM(S223:V223)</f>
        <v>0</v>
      </c>
      <c s="565"/>
      <c s="565"/>
      <c s="565"/>
      <c s="565"/>
      <c s="565"/>
    </row>
    <row customHeight="1" ht="16.5">
      <c s="89" t="s">
        <v>2094</v>
      </c>
      <c s="565"/>
      <c s="563">
        <f>SUM(D224:G224)</f>
        <v>0</v>
      </c>
      <c s="563">
        <f>SUM(I224,N224,S224)</f>
        <v>0</v>
      </c>
      <c s="568">
        <f>SUM(J224,O224,T224)</f>
        <v>0</v>
      </c>
      <c s="563">
        <f>SUM(K224,P224,U224)</f>
        <v>0</v>
      </c>
      <c s="563">
        <f>SUM(L224,Q224,V224)</f>
        <v>0</v>
      </c>
      <c s="563">
        <f>SUM(I224:L224)</f>
        <v>0</v>
      </c>
      <c s="565"/>
      <c s="565"/>
      <c s="565"/>
      <c s="565"/>
      <c s="563">
        <f>SUM(N224:Q224)</f>
        <v>0</v>
      </c>
      <c s="565"/>
      <c s="565"/>
      <c s="565"/>
      <c s="573"/>
      <c s="563">
        <f>SUM(S224:V224)</f>
        <v>0</v>
      </c>
      <c s="574"/>
      <c s="565"/>
      <c s="565"/>
      <c s="565"/>
      <c s="565"/>
    </row>
    <row customHeight="1" ht="16.5">
      <c s="89" t="s">
        <v>2098</v>
      </c>
      <c s="565"/>
      <c s="563">
        <f>SUM(D225:G225)</f>
        <v>0</v>
      </c>
      <c s="563">
        <f>SUM(I225,N225,S225)</f>
        <v>0</v>
      </c>
      <c s="563">
        <f>SUM(J225,O225,T225)</f>
        <v>0</v>
      </c>
      <c s="563">
        <f>SUM(K225,P225,U225)</f>
        <v>0</v>
      </c>
      <c s="563">
        <f>SUM(L225,Q225,V225)</f>
        <v>0</v>
      </c>
      <c s="563">
        <f>SUM(I225:L225)</f>
        <v>0</v>
      </c>
      <c s="565"/>
      <c s="565"/>
      <c s="565"/>
      <c s="565"/>
      <c s="563">
        <f>SUM(N225:Q225)</f>
        <v>0</v>
      </c>
      <c s="565"/>
      <c s="565"/>
      <c s="565"/>
      <c s="565"/>
      <c s="568">
        <f>SUM(S225:V225)</f>
        <v>0</v>
      </c>
      <c s="565"/>
      <c s="565"/>
      <c s="565"/>
      <c s="565"/>
      <c s="565"/>
    </row>
    <row customHeight="1" ht="16.5">
      <c s="92" t="s">
        <v>2101</v>
      </c>
      <c s="563">
        <f>SUM(B227:B228)</f>
        <v>2</v>
      </c>
      <c s="563">
        <f>SUM(D226:G226)</f>
        <v>29</v>
      </c>
      <c s="563">
        <f>SUM(I226,N226,S226)</f>
        <v>28</v>
      </c>
      <c s="563">
        <f>SUM(J226,O226,T226)</f>
        <v>0</v>
      </c>
      <c s="563">
        <f>SUM(K226,P226,U226)</f>
        <v>1</v>
      </c>
      <c s="563">
        <f>SUM(L226,Q226,V226)</f>
        <v>0</v>
      </c>
      <c s="563">
        <f>SUM(I226:L226)</f>
        <v>23</v>
      </c>
      <c s="563">
        <f>SUM(I227:I228)</f>
        <v>22</v>
      </c>
      <c s="563">
        <f>SUM(J227:J228)</f>
        <v>0</v>
      </c>
      <c s="563">
        <f>SUM(K227:K228)</f>
        <v>1</v>
      </c>
      <c s="563">
        <f>SUM(L227:L228)</f>
        <v>0</v>
      </c>
      <c s="563">
        <f>SUM(N226:Q226)</f>
        <v>6</v>
      </c>
      <c s="563">
        <f>SUM(N227:N228)</f>
        <v>6</v>
      </c>
      <c s="563">
        <f>SUM(O227:O228)</f>
        <v>0</v>
      </c>
      <c s="563">
        <f>SUM(P227:P228)</f>
        <v>0</v>
      </c>
      <c s="563">
        <f>SUM(Q227:Q228)</f>
        <v>0</v>
      </c>
      <c s="563">
        <f>SUM(S226:V226)</f>
        <v>0</v>
      </c>
      <c s="563">
        <f>SUM(S227:S228)</f>
        <v>0</v>
      </c>
      <c s="563">
        <f>SUM(T227:T228)</f>
        <v>0</v>
      </c>
      <c s="563">
        <f>SUM(U227:U228)</f>
        <v>0</v>
      </c>
      <c s="563">
        <f>SUM(V227:V228)</f>
        <v>0</v>
      </c>
      <c s="563">
        <f>SUM(W227:W228)</f>
        <v>0</v>
      </c>
    </row>
    <row customHeight="1" ht="16.5">
      <c s="89" t="s">
        <v>2102</v>
      </c>
      <c s="565">
        <v>1</v>
      </c>
      <c s="563">
        <f>SUM(D227:G227)</f>
        <v>23</v>
      </c>
      <c s="563">
        <f>SUM(I227,N227,S227)</f>
        <v>22</v>
      </c>
      <c s="563">
        <f>SUM(J227,O227,T227)</f>
        <v>0</v>
      </c>
      <c s="563">
        <f>SUM(K227,P227,U227)</f>
        <v>1</v>
      </c>
      <c s="563">
        <f>SUM(L227,Q227,V227)</f>
        <v>0</v>
      </c>
      <c s="563">
        <f>SUM(I227:L227)</f>
        <v>23</v>
      </c>
      <c s="565">
        <v>22</v>
      </c>
      <c s="565"/>
      <c s="565">
        <v>1</v>
      </c>
      <c s="565"/>
      <c s="563">
        <f>SUM(N227:Q227)</f>
        <v>0</v>
      </c>
      <c s="565"/>
      <c s="565"/>
      <c s="565"/>
      <c s="565"/>
      <c s="563">
        <f>SUM(S227:V227)</f>
        <v>0</v>
      </c>
      <c s="565"/>
      <c s="565"/>
      <c s="565"/>
      <c s="565"/>
      <c s="565"/>
    </row>
    <row customHeight="1" ht="16.5">
      <c s="89" t="s">
        <v>2113</v>
      </c>
      <c s="565">
        <v>1</v>
      </c>
      <c s="563">
        <f>SUM(D228:G228)</f>
        <v>6</v>
      </c>
      <c s="563">
        <f>SUM(I228,N228,S228)</f>
        <v>6</v>
      </c>
      <c s="569">
        <f>SUM(J228,O228,T228)</f>
        <v>0</v>
      </c>
      <c s="563">
        <f>SUM(K228,P228,U228)</f>
        <v>0</v>
      </c>
      <c s="563">
        <f>SUM(L228,Q228,V228)</f>
        <v>0</v>
      </c>
      <c s="563">
        <f>SUM(I228:L228)</f>
        <v>0</v>
      </c>
      <c s="565"/>
      <c s="565"/>
      <c s="565"/>
      <c s="565"/>
      <c s="563">
        <f>SUM(N228:Q228)</f>
        <v>6</v>
      </c>
      <c s="565">
        <v>6</v>
      </c>
      <c s="565"/>
      <c s="565"/>
      <c s="565"/>
      <c s="563">
        <f>SUM(S228:V228)</f>
        <v>0</v>
      </c>
      <c s="565"/>
      <c s="565"/>
      <c s="565"/>
      <c s="565"/>
      <c s="565"/>
    </row>
    <row customHeight="1" ht="16.5">
      <c s="92" t="s">
        <v>2123</v>
      </c>
      <c s="368">
        <f>SUM(B230:B232)</f>
        <v>0</v>
      </c>
      <c s="563">
        <f>SUM(D229:G229)</f>
        <v>0</v>
      </c>
      <c s="570">
        <f>SUM(I229,N229,S229)</f>
        <v>0</v>
      </c>
      <c s="563">
        <f>SUM(J229,O229,T229)</f>
        <v>0</v>
      </c>
      <c s="571">
        <f>SUM(K229,P229,U229)</f>
        <v>0</v>
      </c>
      <c s="563">
        <f>SUM(L229,Q229,V229)</f>
        <v>0</v>
      </c>
      <c s="563">
        <f>SUM(I229:L229)</f>
        <v>0</v>
      </c>
      <c s="368">
        <f>SUM(I230:I232)</f>
        <v>0</v>
      </c>
      <c s="368">
        <f>SUM(J230:J232)</f>
        <v>0</v>
      </c>
      <c s="368">
        <f>SUM(K230:K232)</f>
        <v>0</v>
      </c>
      <c s="368">
        <f>SUM(L230:L232)</f>
        <v>0</v>
      </c>
      <c s="563">
        <f>SUM(N229:Q229)</f>
        <v>0</v>
      </c>
      <c s="368">
        <f>SUM(N230:N232)</f>
        <v>0</v>
      </c>
      <c s="368">
        <f>SUM(O230:O232)</f>
        <v>0</v>
      </c>
      <c s="368">
        <f>SUM(P230:P232)</f>
        <v>0</v>
      </c>
      <c s="368">
        <f>SUM(Q230:Q232)</f>
        <v>0</v>
      </c>
      <c s="563">
        <f>SUM(S229:V229)</f>
        <v>0</v>
      </c>
      <c s="368">
        <f>SUM(S230:S232)</f>
        <v>0</v>
      </c>
      <c s="368">
        <f>SUM(T230:T232)</f>
        <v>0</v>
      </c>
      <c s="368">
        <f>SUM(U230:U232)</f>
        <v>0</v>
      </c>
      <c s="368">
        <f>SUM(V230:V232)</f>
        <v>0</v>
      </c>
      <c s="368">
        <f>SUM(W230:W232)</f>
        <v>0</v>
      </c>
    </row>
    <row customHeight="1" ht="16.5">
      <c s="89" t="s">
        <v>2124</v>
      </c>
      <c s="372"/>
      <c s="563">
        <f>SUM(D230:G230)</f>
        <v>0</v>
      </c>
      <c s="563">
        <f>SUM(I230,N230,S230)</f>
        <v>0</v>
      </c>
      <c s="568">
        <f>SUM(J230,O230,T230)</f>
        <v>0</v>
      </c>
      <c s="563">
        <f>SUM(K230,P230,U230)</f>
        <v>0</v>
      </c>
      <c s="563">
        <f>SUM(L230,Q230,V230)</f>
        <v>0</v>
      </c>
      <c s="563">
        <f>SUM(I230:L230)</f>
        <v>0</v>
      </c>
      <c s="372"/>
      <c s="372"/>
      <c s="372"/>
      <c s="372"/>
      <c s="563">
        <f>SUM(N230:Q230)</f>
        <v>0</v>
      </c>
      <c s="372"/>
      <c s="372"/>
      <c s="372"/>
      <c s="372"/>
      <c s="563">
        <f>SUM(S230:V230)</f>
        <v>0</v>
      </c>
      <c s="372"/>
      <c s="372"/>
      <c s="372"/>
      <c s="372"/>
      <c s="372"/>
    </row>
    <row customHeight="1" ht="16.5">
      <c s="89" t="s">
        <v>2130</v>
      </c>
      <c s="372"/>
      <c s="563">
        <f>SUM(D231:G231)</f>
        <v>0</v>
      </c>
      <c s="563">
        <f>SUM(I231,N231,S231)</f>
        <v>0</v>
      </c>
      <c s="563">
        <f>SUM(J231,O231,T231)</f>
        <v>0</v>
      </c>
      <c s="563">
        <f>SUM(K231,P231,U231)</f>
        <v>0</v>
      </c>
      <c s="563">
        <f>SUM(L231,Q231,V231)</f>
        <v>0</v>
      </c>
      <c s="563">
        <f>SUM(I231:L231)</f>
        <v>0</v>
      </c>
      <c s="372"/>
      <c s="372"/>
      <c s="372"/>
      <c s="372"/>
      <c s="563">
        <f>SUM(N231:Q231)</f>
        <v>0</v>
      </c>
      <c s="372"/>
      <c s="372"/>
      <c s="372"/>
      <c s="372"/>
      <c s="563">
        <f>SUM(S231:V231)</f>
        <v>0</v>
      </c>
      <c s="372"/>
      <c s="372"/>
      <c s="372"/>
      <c s="372"/>
      <c s="372"/>
    </row>
    <row customHeight="1" ht="16.5">
      <c s="89" t="s">
        <v>2136</v>
      </c>
      <c s="372"/>
      <c s="563">
        <f>SUM(D232:G232)</f>
        <v>0</v>
      </c>
      <c s="563">
        <f>SUM(I232,N232,S232)</f>
        <v>0</v>
      </c>
      <c s="563">
        <f>SUM(J232,O232,T232)</f>
        <v>0</v>
      </c>
      <c s="563">
        <f>SUM(K232,P232,U232)</f>
        <v>0</v>
      </c>
      <c s="563">
        <f>SUM(L232,Q232,V232)</f>
        <v>0</v>
      </c>
      <c s="563">
        <f>SUM(I232:L232)</f>
        <v>0</v>
      </c>
      <c s="372"/>
      <c s="372"/>
      <c s="372"/>
      <c s="372"/>
      <c s="563">
        <f>SUM(N232:Q232)</f>
        <v>0</v>
      </c>
      <c s="372"/>
      <c s="372"/>
      <c s="372"/>
      <c s="372"/>
      <c s="563">
        <f>SUM(S232:V232)</f>
        <v>0</v>
      </c>
      <c s="372"/>
      <c s="372"/>
      <c s="372"/>
      <c s="372"/>
      <c s="372"/>
    </row>
    <row customHeight="1" ht="16.5">
      <c s="88" t="s">
        <v>2156</v>
      </c>
      <c s="563">
        <f>SUM(B234:B238)</f>
        <v>1</v>
      </c>
      <c s="563">
        <f>SUM(D233:G233)</f>
        <v>27</v>
      </c>
      <c s="563">
        <f>SUM(I233,N233,S233)</f>
        <v>27</v>
      </c>
      <c s="563">
        <f>SUM(J233,O233,T233)</f>
        <v>0</v>
      </c>
      <c s="563">
        <f>SUM(K233,P233,U233)</f>
        <v>0</v>
      </c>
      <c s="563">
        <f>SUM(L233,Q233,V233)</f>
        <v>0</v>
      </c>
      <c s="563">
        <f>SUM(I233:L233)</f>
        <v>0</v>
      </c>
      <c s="563">
        <f>SUM(I234:I238)</f>
        <v>0</v>
      </c>
      <c s="563">
        <f>SUM(J234:J238)</f>
        <v>0</v>
      </c>
      <c s="563">
        <f>SUM(K234:K238)</f>
        <v>0</v>
      </c>
      <c s="563">
        <f>SUM(L234:L238)</f>
        <v>0</v>
      </c>
      <c s="563">
        <f>SUM(N233:Q233)</f>
        <v>27</v>
      </c>
      <c s="563">
        <f>SUM(N234:N238)</f>
        <v>27</v>
      </c>
      <c s="563">
        <f>SUM(O234:O238)</f>
        <v>0</v>
      </c>
      <c s="563">
        <f>SUM(P234:P238)</f>
        <v>0</v>
      </c>
      <c s="563">
        <f>SUM(Q234:Q238)</f>
        <v>0</v>
      </c>
      <c s="563">
        <f>SUM(S233:V233)</f>
        <v>0</v>
      </c>
      <c s="563">
        <f>SUM(S234:S238)</f>
        <v>0</v>
      </c>
      <c s="563">
        <f>SUM(T234:T238)</f>
        <v>0</v>
      </c>
      <c s="563">
        <f>SUM(U234:U238)</f>
        <v>0</v>
      </c>
      <c s="563">
        <f>SUM(V234:V238)</f>
        <v>0</v>
      </c>
      <c s="563">
        <f>SUM(W234:W238)</f>
        <v>0</v>
      </c>
    </row>
    <row customHeight="1" ht="16.5">
      <c s="89" t="s">
        <v>2714</v>
      </c>
      <c s="565"/>
      <c s="569">
        <f>SUM(D234:G234)</f>
        <v>0</v>
      </c>
      <c s="563">
        <f>SUM(I234,N234,S234)</f>
        <v>0</v>
      </c>
      <c s="563">
        <f>SUM(J234,O234,T234)</f>
        <v>0</v>
      </c>
      <c s="563">
        <f>SUM(K234,P234,U234)</f>
        <v>0</v>
      </c>
      <c s="563">
        <f>SUM(L234,Q234,V234)</f>
        <v>0</v>
      </c>
      <c s="563">
        <f>SUM(I234:L234)</f>
        <v>0</v>
      </c>
      <c s="565"/>
      <c s="565"/>
      <c s="565"/>
      <c s="565"/>
      <c s="563">
        <f>SUM(N234:Q234)</f>
        <v>0</v>
      </c>
      <c s="565"/>
      <c s="565"/>
      <c s="565"/>
      <c s="565"/>
      <c s="563">
        <f>SUM(S234:V234)</f>
        <v>0</v>
      </c>
      <c s="565"/>
      <c s="565"/>
      <c s="565"/>
      <c s="565"/>
      <c s="565"/>
    </row>
    <row customHeight="1" ht="16.5">
      <c s="89" t="s">
        <v>2157</v>
      </c>
      <c s="575"/>
      <c s="563">
        <f>SUM(D235:G235)</f>
        <v>0</v>
      </c>
      <c s="571">
        <f>SUM(I235,N235,S235)</f>
        <v>0</v>
      </c>
      <c s="563">
        <f>SUM(J235,O235,T235)</f>
        <v>0</v>
      </c>
      <c s="563">
        <f>SUM(K235,P235,U235)</f>
        <v>0</v>
      </c>
      <c s="563">
        <f>SUM(L235,Q235,V235)</f>
        <v>0</v>
      </c>
      <c s="563">
        <f>SUM(I235:L235)</f>
        <v>0</v>
      </c>
      <c s="565"/>
      <c s="565"/>
      <c s="565"/>
      <c s="565"/>
      <c s="563">
        <f>SUM(N235:Q235)</f>
        <v>0</v>
      </c>
      <c s="572"/>
      <c s="565"/>
      <c s="565"/>
      <c s="565"/>
      <c s="563">
        <f>SUM(S235:V235)</f>
        <v>0</v>
      </c>
      <c s="565"/>
      <c s="565"/>
      <c s="565"/>
      <c s="565"/>
      <c s="565"/>
    </row>
    <row customHeight="1" ht="17.25">
      <c s="89" t="s">
        <v>2906</v>
      </c>
      <c s="373"/>
      <c s="488">
        <f>SUM(D236:G236)</f>
        <v>0</v>
      </c>
      <c s="401">
        <f>SUM(I236,N236,S236)</f>
        <v>0</v>
      </c>
      <c s="368">
        <f>SUM(J236,O236,T236)</f>
        <v>0</v>
      </c>
      <c s="368">
        <f>SUM(K236,P236,U236)</f>
        <v>0</v>
      </c>
      <c s="368">
        <f>SUM(L236,Q236,V236)</f>
        <v>0</v>
      </c>
      <c s="368">
        <f>SUM(I236:L236)</f>
        <v>0</v>
      </c>
      <c s="372"/>
      <c s="372"/>
      <c s="372"/>
      <c s="372"/>
      <c s="444">
        <f>SUM(N236:Q236)</f>
        <v>0</v>
      </c>
      <c s="372"/>
      <c s="403"/>
      <c s="372"/>
      <c s="372"/>
      <c s="368">
        <f>SUM(S236:V236)</f>
        <v>0</v>
      </c>
      <c s="372"/>
      <c s="372"/>
      <c s="372"/>
      <c s="372"/>
      <c s="372"/>
    </row>
    <row customHeight="1" ht="16.5">
      <c s="89" t="s">
        <v>2694</v>
      </c>
      <c s="565"/>
      <c s="576">
        <f>SUM(D237:G237)</f>
        <v>0</v>
      </c>
      <c s="563">
        <f>SUM(I237,N237,S237)</f>
        <v>0</v>
      </c>
      <c s="563">
        <f>SUM(J237,O237,T237)</f>
        <v>0</v>
      </c>
      <c s="563">
        <f>SUM(K237,P237,U237)</f>
        <v>0</v>
      </c>
      <c s="563">
        <f>SUM(L237,Q237,V237)</f>
        <v>0</v>
      </c>
      <c s="563">
        <f>SUM(I237:L237)</f>
        <v>0</v>
      </c>
      <c s="565"/>
      <c s="565"/>
      <c s="565"/>
      <c s="565"/>
      <c s="563">
        <f>SUM(N237:Q237)</f>
        <v>0</v>
      </c>
      <c s="564"/>
      <c s="565"/>
      <c s="565"/>
      <c s="565"/>
      <c s="563">
        <f>SUM(S237:V237)</f>
        <v>0</v>
      </c>
      <c s="565"/>
      <c s="565"/>
      <c s="565"/>
      <c s="565"/>
      <c s="565"/>
    </row>
    <row customHeight="1" ht="16.5">
      <c s="89" t="s">
        <v>2160</v>
      </c>
      <c s="564">
        <v>1</v>
      </c>
      <c s="563">
        <f>SUM(D238:G238)</f>
        <v>27</v>
      </c>
      <c s="563">
        <f>SUM(I238,N238,S238)</f>
        <v>27</v>
      </c>
      <c s="563">
        <f>SUM(J238,O238,T238)</f>
        <v>0</v>
      </c>
      <c s="563">
        <f>SUM(K238,P238,U238)</f>
        <v>0</v>
      </c>
      <c s="563">
        <f>SUM(L238,Q238,V238)</f>
        <v>0</v>
      </c>
      <c s="563">
        <f>SUM(I238:L238)</f>
        <v>0</v>
      </c>
      <c s="565"/>
      <c s="565"/>
      <c s="565"/>
      <c s="565"/>
      <c s="563">
        <f>SUM(N238:Q238)</f>
        <v>27</v>
      </c>
      <c s="565">
        <v>27</v>
      </c>
      <c s="565"/>
      <c s="565"/>
      <c s="565"/>
      <c s="563">
        <f>SUM(S238:V238)</f>
        <v>0</v>
      </c>
      <c s="565"/>
      <c s="565"/>
      <c s="565"/>
      <c s="565"/>
      <c s="565"/>
    </row>
  </sheetData>
  <sheetProtection autoFilter="0" sort="1" allowResizeRows="1" allowResizeColumns="1" objects="1" allowDragInsertRows="1" allowDragInsertColumns="1" insertRows="1" insertColumns="1" deleteRows="1" deleteColumns="1"/>
  <mergeCells count="16">
    <mergeCell ref="A4:A6"/>
    <mergeCell ref="W4:W6"/>
    <mergeCell ref="C4:G4"/>
    <mergeCell ref="C5:C6"/>
    <mergeCell ref="B4:B6"/>
    <mergeCell ref="D5:D6"/>
    <mergeCell ref="E5:E6"/>
    <mergeCell ref="F5:F6"/>
    <mergeCell ref="H4:V4"/>
    <mergeCell ref="M5:Q5"/>
    <mergeCell ref="H5:L5"/>
    <mergeCell ref="G5:G6"/>
    <mergeCell ref="R5:V5"/>
    <mergeCell ref="A1:W1"/>
    <mergeCell ref="A2:W2"/>
    <mergeCell ref="A3:W3"/>
  </mergeCells>
  <dataValidations count="1">
    <dataValidation type="decimal" allowBlank="1" showInputMessage="1" showErrorMessage="1" sqref="B7:W238">
      <formula1>-99999999999999</formula1>
      <formula2>99999999999999</formula2>
    </dataValidation>
  </dataValidations>
  <printOptions gridLines="1"/>
  <pageMargins left="3.00" right="2.00" top="1.00" bottom="1.00" header="0.00" footer="0.00"/>
  <pageSetup scale="65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08DEFE8-DA89-3BA8-4A4C-8D2C0D9D011F}" mc:Ignorable="x14ac">
  <dimension ref="A1:B68"/>
  <sheetViews>
    <sheetView defaultGridColor="0" colorId="8" topLeftCell="A1" showGridLines="0" workbookViewId="0" showZeros="0">
      <selection activeCell="A1" sqref="A1:B1"/>
    </sheetView>
  </sheetViews>
  <sheetFormatPr defaultColWidth="9.125" customHeight="1" defaultRowHeight="12.75"/>
  <cols>
    <col min="1" max="1" style="336" width="46.50390625" customWidth="1"/>
    <col min="2" max="2" style="336" width="24.25390625" customWidth="1"/>
  </cols>
  <sheetData>
    <row customHeight="1" ht="33.75">
      <c s="363" t="str">
        <f>'##BASEINFO'!$B$2&amp;"度"&amp;'##BASEINFO'!$B$7&amp;" 相关指标录入表"</f>
        <v>2011年度芷江侗族自治县 相关指标录入表</v>
      </c>
      <c s="71"/>
    </row>
    <row customHeight="1" ht="17.25">
      <c s="70" t="s">
        <v>199</v>
      </c>
      <c s="70"/>
    </row>
    <row customHeight="1" ht="17.25">
      <c s="70" t="s">
        <v>201</v>
      </c>
      <c s="70"/>
    </row>
    <row customHeight="1" ht="17.25">
      <c s="75" t="s">
        <v>2912</v>
      </c>
      <c s="91" t="s">
        <v>3056</v>
      </c>
    </row>
    <row customHeight="1" ht="17.25">
      <c s="89" t="s">
        <v>3097</v>
      </c>
      <c s="409">
        <f>SUM(B6:B9)</f>
        <v>9516</v>
      </c>
    </row>
    <row customHeight="1" ht="17.25">
      <c s="89" t="s">
        <v>3098</v>
      </c>
      <c s="372">
        <v>6232</v>
      </c>
    </row>
    <row customHeight="1" ht="17.25">
      <c s="89" t="s">
        <v>3099</v>
      </c>
      <c s="372">
        <v>92</v>
      </c>
    </row>
    <row customHeight="1" ht="17.25">
      <c s="89" t="s">
        <v>3100</v>
      </c>
      <c s="372">
        <v>1948</v>
      </c>
    </row>
    <row customHeight="1" ht="17.25">
      <c s="89" t="s">
        <v>3101</v>
      </c>
      <c s="372">
        <v>1244</v>
      </c>
    </row>
    <row customHeight="1" ht="17.25">
      <c s="89" t="s">
        <v>3102</v>
      </c>
      <c s="368">
        <f>SUM(B11:B26)</f>
        <v>2661</v>
      </c>
    </row>
    <row customHeight="1" ht="17.25">
      <c s="89" t="s">
        <v>207</v>
      </c>
      <c s="414">
        <v>519</v>
      </c>
    </row>
    <row customHeight="1" ht="17.25">
      <c s="89" t="s">
        <v>256</v>
      </c>
      <c s="414">
        <v>1479</v>
      </c>
    </row>
    <row customHeight="1" ht="17.25">
      <c s="89" t="s">
        <v>265</v>
      </c>
      <c s="414">
        <v>390</v>
      </c>
    </row>
    <row customHeight="1" ht="17.25">
      <c s="89" t="s">
        <v>2274</v>
      </c>
      <c s="414">
        <v>249</v>
      </c>
    </row>
    <row customHeight="1" ht="17.25">
      <c s="89" t="s">
        <v>426</v>
      </c>
      <c s="414">
        <v>24</v>
      </c>
    </row>
    <row customHeight="1" ht="17.25">
      <c s="89" t="s">
        <v>430</v>
      </c>
      <c s="414"/>
    </row>
    <row customHeight="1" ht="17.25">
      <c s="89" t="s">
        <v>439</v>
      </c>
      <c s="414"/>
    </row>
    <row customHeight="1" ht="17.25">
      <c s="89" t="s">
        <v>450</v>
      </c>
      <c s="414"/>
    </row>
    <row customHeight="1" ht="17.25">
      <c s="89" t="s">
        <v>459</v>
      </c>
      <c s="414"/>
    </row>
    <row customHeight="1" ht="17.25">
      <c s="89" t="s">
        <v>465</v>
      </c>
      <c s="414"/>
    </row>
    <row customHeight="1" ht="17.25">
      <c s="89" t="s">
        <v>474</v>
      </c>
      <c s="414"/>
    </row>
    <row customHeight="1" ht="17.25">
      <c s="89" t="s">
        <v>2275</v>
      </c>
      <c s="414"/>
    </row>
    <row customHeight="1" ht="17.25">
      <c s="89" t="s">
        <v>2279</v>
      </c>
      <c s="414"/>
    </row>
    <row customHeight="1" ht="17.25">
      <c s="89" t="s">
        <v>2280</v>
      </c>
      <c s="414"/>
    </row>
    <row customHeight="1" ht="17.25">
      <c s="89" t="s">
        <v>2281</v>
      </c>
      <c s="414"/>
    </row>
    <row customHeight="1" ht="17.25">
      <c s="89" t="s">
        <v>512</v>
      </c>
      <c s="414"/>
    </row>
    <row customHeight="1" ht="17.25">
      <c s="89" t="s">
        <v>3103</v>
      </c>
      <c s="368">
        <f>SUM(B28:B43)</f>
        <v>0</v>
      </c>
    </row>
    <row customHeight="1" ht="17.25">
      <c s="89" t="s">
        <v>207</v>
      </c>
      <c s="414"/>
    </row>
    <row customHeight="1" ht="17.25">
      <c s="89" t="s">
        <v>256</v>
      </c>
      <c s="414"/>
    </row>
    <row customHeight="1" ht="17.25">
      <c s="89" t="s">
        <v>265</v>
      </c>
      <c s="414"/>
    </row>
    <row customHeight="1" ht="17.25">
      <c s="89" t="s">
        <v>2274</v>
      </c>
      <c s="414"/>
    </row>
    <row customHeight="1" ht="17.25">
      <c s="89" t="s">
        <v>426</v>
      </c>
      <c s="414"/>
    </row>
    <row customHeight="1" ht="17.25">
      <c s="89" t="s">
        <v>430</v>
      </c>
      <c s="414"/>
    </row>
    <row customHeight="1" ht="17.25">
      <c s="89" t="s">
        <v>439</v>
      </c>
      <c s="414"/>
    </row>
    <row customHeight="1" ht="17.25">
      <c s="89" t="s">
        <v>450</v>
      </c>
      <c s="414"/>
    </row>
    <row customHeight="1" ht="17.25">
      <c s="89" t="s">
        <v>459</v>
      </c>
      <c s="414"/>
    </row>
    <row customHeight="1" ht="17.25">
      <c s="89" t="s">
        <v>465</v>
      </c>
      <c s="414"/>
    </row>
    <row customHeight="1" ht="17.25">
      <c s="89" t="s">
        <v>474</v>
      </c>
      <c s="414"/>
    </row>
    <row customHeight="1" ht="17.25">
      <c s="89" t="s">
        <v>2275</v>
      </c>
      <c s="414"/>
    </row>
    <row customHeight="1" ht="17.25">
      <c s="89" t="s">
        <v>2279</v>
      </c>
      <c s="414"/>
    </row>
    <row customHeight="1" ht="17.25">
      <c s="89" t="s">
        <v>2280</v>
      </c>
      <c s="414"/>
    </row>
    <row customHeight="1" ht="17.25">
      <c s="89" t="s">
        <v>2281</v>
      </c>
      <c s="414"/>
    </row>
    <row customHeight="1" ht="17.25">
      <c s="89" t="s">
        <v>512</v>
      </c>
      <c s="414"/>
    </row>
    <row customHeight="1" ht="17.25">
      <c s="89" t="s">
        <v>3104</v>
      </c>
      <c s="414">
        <v>2700</v>
      </c>
    </row>
    <row customHeight="1" ht="17.25">
      <c s="89" t="s">
        <v>3105</v>
      </c>
      <c s="376">
        <f>L03!B42</f>
        <v>0</v>
      </c>
    </row>
    <row customHeight="1" ht="17.25">
      <c s="89" t="s">
        <v>3106</v>
      </c>
      <c s="368">
        <f>L03!B44</f>
        <v>1600</v>
      </c>
    </row>
    <row customHeight="1" ht="17.25">
      <c s="89" t="s">
        <v>3107</v>
      </c>
      <c s="368">
        <f>L03!D44</f>
        <v>0</v>
      </c>
    </row>
    <row customHeight="1" ht="17.25">
      <c s="89" t="s">
        <v>3108</v>
      </c>
      <c s="368">
        <f>L03!D42</f>
        <v>0</v>
      </c>
    </row>
    <row customHeight="1" ht="17.25">
      <c s="89" t="s">
        <v>3109</v>
      </c>
      <c s="368">
        <f>SUM(B44:B46)-SUM(B47:B48)</f>
        <v>4300</v>
      </c>
    </row>
    <row customHeight="1" ht="17.25">
      <c s="89" t="s">
        <v>3110</v>
      </c>
      <c s="372">
        <v>8722</v>
      </c>
    </row>
    <row customHeight="1" ht="17.25">
      <c s="89" t="s">
        <v>3111</v>
      </c>
      <c s="372">
        <v>8216</v>
      </c>
    </row>
    <row customHeight="1" ht="17.25">
      <c s="89" t="s">
        <v>3112</v>
      </c>
      <c s="372">
        <v>13766</v>
      </c>
    </row>
    <row customHeight="1" ht="17.25">
      <c s="89" t="s">
        <v>3111</v>
      </c>
      <c s="373">
        <v>12580</v>
      </c>
    </row>
    <row customHeight="1" ht="17.25">
      <c s="89" t="s">
        <v>3113</v>
      </c>
      <c s="414">
        <v>13411</v>
      </c>
    </row>
    <row customHeight="1" ht="17.25">
      <c s="89" t="s">
        <v>3111</v>
      </c>
      <c s="414">
        <v>12225</v>
      </c>
    </row>
    <row customHeight="1" ht="17.25">
      <c s="89" t="s">
        <v>3114</v>
      </c>
      <c s="414">
        <v>6401</v>
      </c>
    </row>
    <row customHeight="1" ht="17.25">
      <c s="89" t="s">
        <v>3111</v>
      </c>
      <c s="414">
        <v>5885</v>
      </c>
    </row>
    <row customHeight="1" ht="17.25">
      <c s="89" t="s">
        <v>3115</v>
      </c>
      <c s="372">
        <v>4907</v>
      </c>
    </row>
    <row customHeight="1" ht="17.25">
      <c s="89" t="s">
        <v>3116</v>
      </c>
      <c s="372">
        <v>6248</v>
      </c>
    </row>
    <row customHeight="1" ht="17.25">
      <c s="89" t="s">
        <v>3117</v>
      </c>
      <c s="414">
        <v>73291</v>
      </c>
    </row>
    <row customHeight="1" ht="17.25">
      <c s="89" t="s">
        <v>3118</v>
      </c>
      <c s="414"/>
    </row>
    <row customHeight="1" ht="17.25">
      <c s="89" t="s">
        <v>3119</v>
      </c>
      <c s="372">
        <v>73291</v>
      </c>
    </row>
    <row customHeight="1" ht="17.25">
      <c s="89" t="s">
        <v>3120</v>
      </c>
      <c s="414">
        <v>595301</v>
      </c>
    </row>
    <row customHeight="1" ht="17.25">
      <c s="231" t="s">
        <v>3121</v>
      </c>
      <c s="566">
        <v>38</v>
      </c>
    </row>
    <row customHeight="1" ht="17.25">
      <c s="231" t="s">
        <v>3122</v>
      </c>
      <c s="566">
        <v>23760</v>
      </c>
    </row>
    <row customHeight="1" ht="17.25">
      <c s="89" t="s">
        <v>3123</v>
      </c>
      <c s="578">
        <f>IF(B64=0,0,B65*15/B64/10000)</f>
        <v>0.937894736842105</v>
      </c>
    </row>
    <row customHeight="1" ht="17.25">
      <c s="89" t="s">
        <v>3124</v>
      </c>
      <c s="566">
        <v>11963</v>
      </c>
    </row>
    <row customHeight="1" ht="17.25">
      <c s="89" t="s">
        <v>3125</v>
      </c>
      <c s="566">
        <v>3975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B1"/>
    <mergeCell ref="A2:B2"/>
    <mergeCell ref="A3:B3"/>
  </mergeCells>
  <dataValidations count="1">
    <dataValidation type="decimal" allowBlank="1" showInputMessage="1" showErrorMessage="1" sqref="B5:B68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68A97B8-E5E4-D47D-819E-D4D23FB6B801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6" width="22.1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r="B8" s="50"/>
      <c s="50"/>
      <c s="50"/>
      <c s="50"/>
    </row>
    <row customHeight="1" ht="42.75">
      <c s="68" t="s">
        <v>200</v>
      </c>
      <c s="68"/>
      <c s="68"/>
      <c s="68"/>
      <c s="68"/>
    </row>
    <row customHeight="1" ht="19.5">
      <c s="65"/>
      <c s="65"/>
      <c s="65"/>
      <c s="65"/>
      <c s="65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50" footer="0.5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78F1785-0FC8-7148-6638-33E434510E98}" mc:Ignorable="x14ac">
  <dimension ref="A1:C848"/>
  <sheetViews>
    <sheetView defaultGridColor="0" colorId="8" topLeftCell="A1" showGridLines="0" workbookViewId="0" showZeros="0">
      <selection activeCell="A1" sqref="A1:C1"/>
    </sheetView>
  </sheetViews>
  <sheetFormatPr defaultColWidth="9.125" customHeight="1" defaultRowHeight="12.75"/>
  <cols>
    <col min="1" max="1" style="336" width="9.50390625" customWidth="1"/>
    <col min="2" max="2" style="390" width="51.875" customWidth="1"/>
    <col min="3" max="3" style="336" width="22.50390625" customWidth="1"/>
  </cols>
  <sheetData>
    <row customHeight="1" ht="33.75">
      <c s="363" t="str">
        <f>'##BASEINFO'!$B$2&amp;"度"&amp;'##BASEINFO'!$B$7&amp;"一般预算收入决算录入表"</f>
        <v>2011年度芷江侗族自治县一般预算收入决算录入表</v>
      </c>
      <c s="71"/>
      <c s="71"/>
    </row>
    <row customHeight="1" ht="17.25">
      <c s="70" t="s">
        <v>168</v>
      </c>
      <c s="70"/>
      <c s="70"/>
    </row>
    <row customHeight="1" ht="17.25">
      <c s="70" t="s">
        <v>201</v>
      </c>
      <c s="70"/>
      <c s="70"/>
    </row>
    <row customHeight="1" ht="17.25">
      <c s="75" t="s">
        <v>202</v>
      </c>
      <c s="75" t="s">
        <v>203</v>
      </c>
      <c s="75" t="s">
        <v>204</v>
      </c>
    </row>
    <row customHeight="1" ht="17.25">
      <c s="75"/>
      <c s="134" t="s">
        <v>205</v>
      </c>
      <c s="368">
        <f>SUM(C6,C329)</f>
        <v>24552</v>
      </c>
    </row>
    <row customHeight="1" ht="17.25">
      <c s="76">
        <v>101</v>
      </c>
      <c s="140" t="s">
        <v>206</v>
      </c>
      <c s="368">
        <f>C7+C36+C56+C65+C174+C236+C242+C246+C255+C266+C275+C281+C290+C299+C302+C305+C308+C318+C322+C325+C328</f>
        <v>16297</v>
      </c>
    </row>
    <row customHeight="1" ht="17.25">
      <c s="76">
        <v>10101</v>
      </c>
      <c s="140" t="s">
        <v>207</v>
      </c>
      <c s="368">
        <f>C8+C27+C33</f>
        <v>1558</v>
      </c>
    </row>
    <row customHeight="1" ht="17.25">
      <c s="76">
        <v>1010101</v>
      </c>
      <c s="140" t="s">
        <v>208</v>
      </c>
      <c s="368">
        <f>SUM(C9:C26)</f>
        <v>1558</v>
      </c>
    </row>
    <row customHeight="1" ht="17.25">
      <c s="76">
        <v>101010101</v>
      </c>
      <c s="129" t="s">
        <v>209</v>
      </c>
      <c s="372">
        <v>231</v>
      </c>
    </row>
    <row customHeight="1" ht="17.25">
      <c s="76">
        <v>101010102</v>
      </c>
      <c s="129" t="s">
        <v>210</v>
      </c>
      <c s="372">
        <v>14</v>
      </c>
    </row>
    <row customHeight="1" ht="17.25">
      <c s="76">
        <v>101010103</v>
      </c>
      <c s="129" t="s">
        <v>211</v>
      </c>
      <c s="372">
        <v>770</v>
      </c>
    </row>
    <row customHeight="1" ht="17.25">
      <c s="76">
        <v>101010104</v>
      </c>
      <c s="129" t="s">
        <v>212</v>
      </c>
      <c s="372"/>
    </row>
    <row customHeight="1" ht="17.25">
      <c s="76">
        <v>101010105</v>
      </c>
      <c s="129" t="s">
        <v>213</v>
      </c>
      <c s="372">
        <v>27</v>
      </c>
    </row>
    <row customHeight="1" ht="17.25">
      <c s="76">
        <v>101010106</v>
      </c>
      <c s="129" t="s">
        <v>214</v>
      </c>
      <c s="372">
        <v>338</v>
      </c>
    </row>
    <row customHeight="1" ht="17.25">
      <c s="76">
        <v>101010119</v>
      </c>
      <c s="129" t="s">
        <v>215</v>
      </c>
      <c s="372">
        <v>223</v>
      </c>
    </row>
    <row customHeight="1" ht="17.25">
      <c s="76">
        <v>101010120</v>
      </c>
      <c s="129" t="s">
        <v>216</v>
      </c>
      <c s="372">
        <v>1</v>
      </c>
    </row>
    <row customHeight="1" ht="17.25">
      <c s="76">
        <v>101010121</v>
      </c>
      <c s="129" t="s">
        <v>217</v>
      </c>
      <c s="372"/>
    </row>
    <row customHeight="1" ht="17.25">
      <c s="76">
        <v>101010122</v>
      </c>
      <c s="129" t="s">
        <v>218</v>
      </c>
      <c s="372"/>
    </row>
    <row customHeight="1" ht="17.25">
      <c s="76">
        <v>101010123</v>
      </c>
      <c s="129" t="s">
        <v>219</v>
      </c>
      <c s="372"/>
    </row>
    <row customHeight="1" ht="17.25">
      <c s="76">
        <v>101010124</v>
      </c>
      <c s="129" t="s">
        <v>220</v>
      </c>
      <c s="372"/>
    </row>
    <row customHeight="1" ht="17.25">
      <c s="76">
        <v>101010125</v>
      </c>
      <c s="129" t="s">
        <v>221</v>
      </c>
      <c s="372"/>
    </row>
    <row customHeight="1" ht="17.25">
      <c s="76">
        <v>101010126</v>
      </c>
      <c s="129" t="s">
        <v>222</v>
      </c>
      <c s="372">
        <v>-45</v>
      </c>
    </row>
    <row customHeight="1" ht="17.25">
      <c s="76">
        <v>101010150</v>
      </c>
      <c s="129" t="s">
        <v>223</v>
      </c>
      <c s="372">
        <v>-1</v>
      </c>
    </row>
    <row customHeight="1" ht="17.25">
      <c s="76">
        <v>101010151</v>
      </c>
      <c s="129" t="s">
        <v>224</v>
      </c>
      <c s="372"/>
    </row>
    <row customHeight="1" ht="17.25">
      <c s="76">
        <v>101010152</v>
      </c>
      <c s="129" t="s">
        <v>225</v>
      </c>
      <c s="372"/>
    </row>
    <row customHeight="1" ht="17.25">
      <c s="76">
        <v>101010153</v>
      </c>
      <c s="129" t="s">
        <v>226</v>
      </c>
      <c s="372"/>
    </row>
    <row customHeight="1" ht="17.25">
      <c s="76">
        <v>1010102</v>
      </c>
      <c s="140" t="s">
        <v>227</v>
      </c>
      <c s="368">
        <f>SUM(C28:C32)</f>
        <v>0</v>
      </c>
    </row>
    <row customHeight="1" ht="17.25">
      <c s="76">
        <v>101010201</v>
      </c>
      <c s="129" t="s">
        <v>228</v>
      </c>
      <c s="372"/>
    </row>
    <row customHeight="1" ht="17.25">
      <c s="76">
        <v>101010202</v>
      </c>
      <c s="129" t="s">
        <v>229</v>
      </c>
      <c s="372"/>
    </row>
    <row customHeight="1" ht="17.25">
      <c s="76">
        <v>101010220</v>
      </c>
      <c s="129" t="s">
        <v>230</v>
      </c>
      <c s="372"/>
    </row>
    <row customHeight="1" ht="17.25">
      <c s="76">
        <v>101010221</v>
      </c>
      <c s="129" t="s">
        <v>231</v>
      </c>
      <c s="372"/>
    </row>
    <row customHeight="1" ht="17.25">
      <c s="76">
        <v>101010222</v>
      </c>
      <c s="129" t="s">
        <v>232</v>
      </c>
      <c s="372"/>
    </row>
    <row customHeight="1" ht="17.25">
      <c s="76">
        <v>1010103</v>
      </c>
      <c s="140" t="s">
        <v>233</v>
      </c>
      <c s="368">
        <f>C34+C35</f>
        <v>0</v>
      </c>
    </row>
    <row customHeight="1" ht="17.25">
      <c s="76">
        <v>101010301</v>
      </c>
      <c s="129" t="s">
        <v>234</v>
      </c>
      <c s="372"/>
    </row>
    <row customHeight="1" ht="17.25">
      <c s="76">
        <v>101010302</v>
      </c>
      <c s="129" t="s">
        <v>235</v>
      </c>
      <c s="372"/>
    </row>
    <row customHeight="1" ht="17.25">
      <c s="76">
        <v>10102</v>
      </c>
      <c s="140" t="s">
        <v>236</v>
      </c>
      <c s="368">
        <f>SUM(C37,C49,C55)</f>
        <v>0</v>
      </c>
    </row>
    <row customHeight="1" ht="17.25">
      <c s="76">
        <v>1010201</v>
      </c>
      <c s="140" t="s">
        <v>237</v>
      </c>
      <c s="368">
        <f>SUM(C38:C48)</f>
        <v>0</v>
      </c>
    </row>
    <row customHeight="1" ht="17.25">
      <c s="76">
        <v>101020101</v>
      </c>
      <c s="129" t="s">
        <v>238</v>
      </c>
      <c s="372"/>
    </row>
    <row customHeight="1" ht="17.25">
      <c s="76">
        <v>101020102</v>
      </c>
      <c s="129" t="s">
        <v>239</v>
      </c>
      <c s="372"/>
    </row>
    <row customHeight="1" ht="17.25">
      <c s="76">
        <v>101020103</v>
      </c>
      <c s="129" t="s">
        <v>240</v>
      </c>
      <c s="372"/>
    </row>
    <row customHeight="1" ht="17.25">
      <c s="76">
        <v>101020104</v>
      </c>
      <c s="129" t="s">
        <v>241</v>
      </c>
      <c s="372"/>
    </row>
    <row customHeight="1" ht="17.25">
      <c s="76">
        <v>101020105</v>
      </c>
      <c s="129" t="s">
        <v>242</v>
      </c>
      <c s="372"/>
    </row>
    <row customHeight="1" ht="17.25">
      <c s="76">
        <v>101020106</v>
      </c>
      <c s="129" t="s">
        <v>243</v>
      </c>
      <c s="372"/>
    </row>
    <row customHeight="1" ht="17.25">
      <c s="76">
        <v>101020107</v>
      </c>
      <c s="129" t="s">
        <v>244</v>
      </c>
      <c s="372"/>
    </row>
    <row customHeight="1" ht="17.25">
      <c s="76">
        <v>101020119</v>
      </c>
      <c s="129" t="s">
        <v>245</v>
      </c>
      <c s="372"/>
    </row>
    <row customHeight="1" ht="17.25">
      <c s="76">
        <v>101020120</v>
      </c>
      <c s="129" t="s">
        <v>246</v>
      </c>
      <c s="372"/>
    </row>
    <row customHeight="1" ht="17.25">
      <c s="76">
        <v>101020121</v>
      </c>
      <c s="129" t="s">
        <v>247</v>
      </c>
      <c s="372"/>
    </row>
    <row customHeight="1" ht="17.25">
      <c s="76">
        <v>101020129</v>
      </c>
      <c s="129" t="s">
        <v>248</v>
      </c>
      <c s="372"/>
    </row>
    <row customHeight="1" ht="17.25">
      <c s="76">
        <v>1010202</v>
      </c>
      <c s="140" t="s">
        <v>249</v>
      </c>
      <c s="368">
        <f>SUM(C50:C54)</f>
        <v>0</v>
      </c>
    </row>
    <row customHeight="1" ht="17.25">
      <c s="76">
        <v>101020202</v>
      </c>
      <c s="129" t="s">
        <v>250</v>
      </c>
      <c s="372"/>
    </row>
    <row customHeight="1" ht="17.25">
      <c s="76">
        <v>101020209</v>
      </c>
      <c s="129" t="s">
        <v>251</v>
      </c>
      <c s="372"/>
    </row>
    <row customHeight="1" ht="17.25">
      <c s="76">
        <v>101020220</v>
      </c>
      <c s="129" t="s">
        <v>252</v>
      </c>
      <c s="372"/>
    </row>
    <row customHeight="1" ht="17.25">
      <c s="76">
        <v>101020221</v>
      </c>
      <c s="129" t="s">
        <v>253</v>
      </c>
      <c s="372"/>
    </row>
    <row customHeight="1" ht="17.25">
      <c s="76">
        <v>101020229</v>
      </c>
      <c s="129" t="s">
        <v>254</v>
      </c>
      <c s="372"/>
    </row>
    <row customHeight="1" ht="17.25">
      <c s="76">
        <v>1010203</v>
      </c>
      <c s="140" t="s">
        <v>255</v>
      </c>
      <c s="372"/>
    </row>
    <row customHeight="1" ht="17.25">
      <c s="76">
        <v>10103</v>
      </c>
      <c s="140" t="s">
        <v>256</v>
      </c>
      <c s="368">
        <f>SUM(C57:C59,C62:C64)</f>
        <v>4437</v>
      </c>
    </row>
    <row customHeight="1" ht="17.25">
      <c s="76">
        <v>1010301</v>
      </c>
      <c s="140" t="s">
        <v>257</v>
      </c>
      <c s="372"/>
    </row>
    <row customHeight="1" ht="17.25">
      <c s="76">
        <v>1010302</v>
      </c>
      <c s="140" t="s">
        <v>258</v>
      </c>
      <c s="372"/>
    </row>
    <row customHeight="1" ht="17.25">
      <c s="76">
        <v>1010303</v>
      </c>
      <c s="140" t="s">
        <v>259</v>
      </c>
      <c s="368">
        <f>SUM(C60:C61)</f>
        <v>386</v>
      </c>
    </row>
    <row customHeight="1" ht="17.25">
      <c s="76">
        <v>101030301</v>
      </c>
      <c s="129" t="s">
        <v>260</v>
      </c>
      <c s="373">
        <v>14</v>
      </c>
    </row>
    <row customHeight="1" ht="17.25">
      <c s="76">
        <v>101030399</v>
      </c>
      <c s="152" t="s">
        <v>261</v>
      </c>
      <c s="372">
        <v>372</v>
      </c>
    </row>
    <row customHeight="1" ht="17.25">
      <c s="76">
        <v>1010304</v>
      </c>
      <c s="140" t="s">
        <v>262</v>
      </c>
      <c s="375">
        <v>4047</v>
      </c>
    </row>
    <row customHeight="1" ht="17.25">
      <c s="76">
        <v>1010320</v>
      </c>
      <c s="140" t="s">
        <v>263</v>
      </c>
      <c s="372">
        <v>4</v>
      </c>
    </row>
    <row customHeight="1" ht="17.25">
      <c s="76">
        <v>1010329</v>
      </c>
      <c s="140" t="s">
        <v>264</v>
      </c>
      <c s="372"/>
    </row>
    <row customHeight="1" ht="17.25">
      <c s="76">
        <v>10104</v>
      </c>
      <c s="140" t="s">
        <v>265</v>
      </c>
      <c s="368">
        <f>SUM(C66:C82,C85:C90,C94,C101:C102,C106:C112,C124:C125,C128:C130,C135,C140,C145,C150,C155,C160,C165,C170)</f>
        <v>909</v>
      </c>
    </row>
    <row customHeight="1" ht="17.25">
      <c s="76">
        <v>1010401</v>
      </c>
      <c s="140" t="s">
        <v>266</v>
      </c>
      <c s="372"/>
    </row>
    <row customHeight="1" ht="17.25">
      <c s="76">
        <v>1010402</v>
      </c>
      <c s="140" t="s">
        <v>267</v>
      </c>
      <c s="372"/>
    </row>
    <row customHeight="1" ht="17.25">
      <c s="76">
        <v>1010403</v>
      </c>
      <c s="140" t="s">
        <v>268</v>
      </c>
      <c s="372"/>
    </row>
    <row customHeight="1" ht="17.25">
      <c s="76">
        <v>1010404</v>
      </c>
      <c s="140" t="s">
        <v>269</v>
      </c>
      <c s="372">
        <v>3</v>
      </c>
    </row>
    <row customHeight="1" ht="17.25">
      <c s="76">
        <v>1010405</v>
      </c>
      <c s="140" t="s">
        <v>270</v>
      </c>
      <c s="372"/>
    </row>
    <row customHeight="1" ht="17.25">
      <c s="76">
        <v>1010406</v>
      </c>
      <c s="140" t="s">
        <v>271</v>
      </c>
      <c s="372"/>
    </row>
    <row customHeight="1" ht="17.25">
      <c s="76">
        <v>1010407</v>
      </c>
      <c s="140" t="s">
        <v>272</v>
      </c>
      <c s="372"/>
    </row>
    <row customHeight="1" ht="17.25">
      <c s="76">
        <v>1010408</v>
      </c>
      <c s="140" t="s">
        <v>273</v>
      </c>
      <c s="372"/>
    </row>
    <row customHeight="1" ht="17.25">
      <c s="76">
        <v>1010409</v>
      </c>
      <c s="140" t="s">
        <v>274</v>
      </c>
      <c s="372"/>
    </row>
    <row customHeight="1" ht="17.25">
      <c s="76">
        <v>1010410</v>
      </c>
      <c s="140" t="s">
        <v>275</v>
      </c>
      <c s="372"/>
    </row>
    <row customHeight="1" ht="17.25">
      <c s="76">
        <v>1010411</v>
      </c>
      <c s="140" t="s">
        <v>276</v>
      </c>
      <c s="372"/>
    </row>
    <row customHeight="1" ht="17.25">
      <c s="76">
        <v>1010412</v>
      </c>
      <c s="140" t="s">
        <v>277</v>
      </c>
      <c s="372"/>
    </row>
    <row customHeight="1" ht="17.25">
      <c s="76">
        <v>1010413</v>
      </c>
      <c s="140" t="s">
        <v>278</v>
      </c>
      <c s="372"/>
    </row>
    <row customHeight="1" ht="17.25">
      <c s="76">
        <v>1010414</v>
      </c>
      <c s="140" t="s">
        <v>279</v>
      </c>
      <c s="372"/>
    </row>
    <row customHeight="1" ht="17.25">
      <c s="76">
        <v>1010415</v>
      </c>
      <c s="140" t="s">
        <v>280</v>
      </c>
      <c s="372"/>
    </row>
    <row customHeight="1" ht="17.25">
      <c s="76">
        <v>1010416</v>
      </c>
      <c s="140" t="s">
        <v>281</v>
      </c>
      <c s="372"/>
    </row>
    <row customHeight="1" ht="17.25">
      <c s="76">
        <v>1010417</v>
      </c>
      <c s="140" t="s">
        <v>282</v>
      </c>
      <c s="368">
        <f>C83+C84</f>
        <v>0</v>
      </c>
    </row>
    <row customHeight="1" ht="17.25">
      <c s="76">
        <v>101041701</v>
      </c>
      <c s="129" t="s">
        <v>283</v>
      </c>
      <c s="372"/>
    </row>
    <row customHeight="1" ht="17.25">
      <c s="76">
        <v>101041709</v>
      </c>
      <c s="129" t="s">
        <v>284</v>
      </c>
      <c s="372"/>
    </row>
    <row customHeight="1" ht="17.25">
      <c s="76">
        <v>1010418</v>
      </c>
      <c s="140" t="s">
        <v>285</v>
      </c>
      <c s="372"/>
    </row>
    <row customHeight="1" ht="17.25">
      <c s="76">
        <v>1010419</v>
      </c>
      <c s="140" t="s">
        <v>286</v>
      </c>
      <c s="372"/>
    </row>
    <row customHeight="1" ht="17.25">
      <c s="76">
        <v>1010420</v>
      </c>
      <c s="140" t="s">
        <v>287</v>
      </c>
      <c s="372"/>
    </row>
    <row customHeight="1" ht="17.25">
      <c s="76">
        <v>1010421</v>
      </c>
      <c s="140" t="s">
        <v>288</v>
      </c>
      <c s="372"/>
    </row>
    <row customHeight="1" ht="17.25">
      <c s="76">
        <v>1010422</v>
      </c>
      <c s="140" t="s">
        <v>289</v>
      </c>
      <c s="372"/>
    </row>
    <row customHeight="1" ht="17.25">
      <c s="76">
        <v>1010423</v>
      </c>
      <c s="140" t="s">
        <v>290</v>
      </c>
      <c s="368">
        <f>SUM(C91:C93)</f>
        <v>0</v>
      </c>
    </row>
    <row customHeight="1" ht="17.25">
      <c s="76">
        <v>101042303</v>
      </c>
      <c s="129" t="s">
        <v>291</v>
      </c>
      <c s="372"/>
    </row>
    <row customHeight="1" ht="17.25">
      <c s="76">
        <v>101042304</v>
      </c>
      <c s="129" t="s">
        <v>292</v>
      </c>
      <c s="372"/>
    </row>
    <row customHeight="1" ht="17.25">
      <c s="76">
        <v>101042309</v>
      </c>
      <c s="129" t="s">
        <v>293</v>
      </c>
      <c s="372"/>
    </row>
    <row customHeight="1" ht="17.25">
      <c s="76">
        <v>1010424</v>
      </c>
      <c s="140" t="s">
        <v>294</v>
      </c>
      <c s="368">
        <f>SUM(C95:C100)</f>
        <v>0</v>
      </c>
    </row>
    <row customHeight="1" ht="17.25">
      <c s="76">
        <v>101042401</v>
      </c>
      <c s="129" t="s">
        <v>295</v>
      </c>
      <c s="372"/>
    </row>
    <row customHeight="1" ht="17.25">
      <c s="76">
        <v>101042402</v>
      </c>
      <c s="129" t="s">
        <v>296</v>
      </c>
      <c s="372"/>
    </row>
    <row customHeight="1" ht="17.25">
      <c s="76">
        <v>101042403</v>
      </c>
      <c s="129" t="s">
        <v>297</v>
      </c>
      <c s="372"/>
    </row>
    <row customHeight="1" ht="17.25">
      <c s="76">
        <v>101042404</v>
      </c>
      <c s="129" t="s">
        <v>298</v>
      </c>
      <c s="372"/>
    </row>
    <row customHeight="1" ht="17.25">
      <c s="76">
        <v>101042405</v>
      </c>
      <c s="129" t="s">
        <v>299</v>
      </c>
      <c s="372"/>
    </row>
    <row customHeight="1" ht="17.25">
      <c s="76">
        <v>101042409</v>
      </c>
      <c s="129" t="s">
        <v>300</v>
      </c>
      <c s="372"/>
    </row>
    <row customHeight="1" ht="17.25">
      <c s="76">
        <v>1010425</v>
      </c>
      <c s="140" t="s">
        <v>301</v>
      </c>
      <c s="372"/>
    </row>
    <row customHeight="1" ht="17.25">
      <c s="76">
        <v>1010426</v>
      </c>
      <c s="140" t="s">
        <v>302</v>
      </c>
      <c s="368">
        <f>SUM(C103:C105)</f>
        <v>0</v>
      </c>
    </row>
    <row customHeight="1" ht="17.25">
      <c s="76">
        <v>101042601</v>
      </c>
      <c s="129" t="s">
        <v>303</v>
      </c>
      <c s="372"/>
    </row>
    <row customHeight="1" ht="17.25">
      <c s="76">
        <v>101042602</v>
      </c>
      <c s="129" t="s">
        <v>304</v>
      </c>
      <c s="372"/>
    </row>
    <row customHeight="1" ht="17.25">
      <c s="76">
        <v>101042609</v>
      </c>
      <c s="129" t="s">
        <v>305</v>
      </c>
      <c s="372"/>
    </row>
    <row customHeight="1" ht="17.25">
      <c s="76">
        <v>1010427</v>
      </c>
      <c s="140" t="s">
        <v>306</v>
      </c>
      <c s="372"/>
    </row>
    <row customHeight="1" ht="17.25">
      <c s="76">
        <v>1010428</v>
      </c>
      <c s="140" t="s">
        <v>307</v>
      </c>
      <c s="372"/>
    </row>
    <row customHeight="1" ht="17.25">
      <c s="76">
        <v>1010429</v>
      </c>
      <c s="140" t="s">
        <v>308</v>
      </c>
      <c s="372"/>
    </row>
    <row customHeight="1" ht="17.25">
      <c s="76">
        <v>1010430</v>
      </c>
      <c s="140" t="s">
        <v>309</v>
      </c>
      <c s="372"/>
    </row>
    <row customHeight="1" ht="17.25">
      <c s="76">
        <v>1010431</v>
      </c>
      <c s="140" t="s">
        <v>310</v>
      </c>
      <c s="372">
        <v>10</v>
      </c>
    </row>
    <row customHeight="1" ht="17.25">
      <c s="76">
        <v>1010432</v>
      </c>
      <c s="140" t="s">
        <v>311</v>
      </c>
      <c s="372">
        <v>277</v>
      </c>
    </row>
    <row customHeight="1" ht="17.25">
      <c s="76">
        <v>1010433</v>
      </c>
      <c s="140" t="s">
        <v>312</v>
      </c>
      <c s="368">
        <f>SUM(C113:C123)</f>
        <v>483</v>
      </c>
    </row>
    <row customHeight="1" ht="17.25">
      <c s="76">
        <v>101043302</v>
      </c>
      <c s="129" t="s">
        <v>313</v>
      </c>
      <c s="372"/>
    </row>
    <row customHeight="1" ht="17.25">
      <c s="76">
        <v>101043303</v>
      </c>
      <c s="129" t="s">
        <v>314</v>
      </c>
      <c s="372"/>
    </row>
    <row customHeight="1" ht="17.25">
      <c s="76">
        <v>101043304</v>
      </c>
      <c s="129" t="s">
        <v>315</v>
      </c>
      <c s="372"/>
    </row>
    <row customHeight="1" ht="17.25">
      <c s="76">
        <v>101043308</v>
      </c>
      <c s="129" t="s">
        <v>316</v>
      </c>
      <c s="372"/>
    </row>
    <row customHeight="1" ht="17.25">
      <c s="76">
        <v>101043309</v>
      </c>
      <c s="129" t="s">
        <v>317</v>
      </c>
      <c s="372"/>
    </row>
    <row customHeight="1" ht="17.25">
      <c s="76">
        <v>101043310</v>
      </c>
      <c s="129" t="s">
        <v>318</v>
      </c>
      <c s="372"/>
    </row>
    <row customHeight="1" ht="17.25">
      <c s="76">
        <v>101043311</v>
      </c>
      <c s="129" t="s">
        <v>319</v>
      </c>
      <c s="372"/>
    </row>
    <row customHeight="1" ht="17.25">
      <c s="76">
        <v>101043312</v>
      </c>
      <c s="129" t="s">
        <v>320</v>
      </c>
      <c s="372"/>
    </row>
    <row customHeight="1" ht="17.25">
      <c s="76">
        <v>101043313</v>
      </c>
      <c s="129" t="s">
        <v>321</v>
      </c>
      <c s="372"/>
    </row>
    <row customHeight="1" ht="17.25">
      <c s="76">
        <v>101043314</v>
      </c>
      <c s="129" t="s">
        <v>322</v>
      </c>
      <c s="372"/>
    </row>
    <row customHeight="1" ht="17.25">
      <c s="76">
        <v>101043399</v>
      </c>
      <c s="129" t="s">
        <v>323</v>
      </c>
      <c s="372">
        <v>483</v>
      </c>
    </row>
    <row customHeight="1" ht="17.25">
      <c s="76">
        <v>1010434</v>
      </c>
      <c s="140" t="s">
        <v>324</v>
      </c>
      <c s="372"/>
    </row>
    <row customHeight="1" ht="17.25">
      <c s="76">
        <v>1010435</v>
      </c>
      <c s="140" t="s">
        <v>325</v>
      </c>
      <c s="368">
        <f>C126+C127</f>
        <v>41</v>
      </c>
    </row>
    <row customHeight="1" ht="17.25">
      <c s="76">
        <v>101043501</v>
      </c>
      <c s="129" t="s">
        <v>326</v>
      </c>
      <c s="372"/>
    </row>
    <row customHeight="1" ht="17.25">
      <c s="76">
        <v>101043509</v>
      </c>
      <c s="129" t="s">
        <v>327</v>
      </c>
      <c s="372">
        <v>41</v>
      </c>
    </row>
    <row customHeight="1" ht="17.25">
      <c s="76">
        <v>1010436</v>
      </c>
      <c s="140" t="s">
        <v>328</v>
      </c>
      <c s="372">
        <v>71</v>
      </c>
    </row>
    <row customHeight="1" ht="17.25">
      <c s="76">
        <v>1010439</v>
      </c>
      <c s="140" t="s">
        <v>329</v>
      </c>
      <c s="372">
        <v>21</v>
      </c>
    </row>
    <row customHeight="1" ht="17.25">
      <c s="76">
        <v>1010440</v>
      </c>
      <c s="140" t="s">
        <v>330</v>
      </c>
      <c s="368">
        <f>SUM(C131:C134)</f>
        <v>1</v>
      </c>
    </row>
    <row customHeight="1" ht="17.25">
      <c s="76">
        <v>101044001</v>
      </c>
      <c s="129" t="s">
        <v>331</v>
      </c>
      <c s="372"/>
    </row>
    <row customHeight="1" ht="17.25">
      <c s="76">
        <v>101044002</v>
      </c>
      <c s="129" t="s">
        <v>332</v>
      </c>
      <c s="372">
        <v>1</v>
      </c>
    </row>
    <row customHeight="1" ht="17.25">
      <c s="76">
        <v>101044003</v>
      </c>
      <c s="129" t="s">
        <v>333</v>
      </c>
      <c s="372"/>
    </row>
    <row customHeight="1" ht="17.25">
      <c s="76">
        <v>101044099</v>
      </c>
      <c s="129" t="s">
        <v>334</v>
      </c>
      <c s="372"/>
    </row>
    <row customHeight="1" ht="17.25">
      <c s="76">
        <v>1010441</v>
      </c>
      <c s="140" t="s">
        <v>335</v>
      </c>
      <c s="368">
        <f>SUM(C136:C139)</f>
        <v>0</v>
      </c>
    </row>
    <row customHeight="1" ht="17.25">
      <c s="76">
        <v>101044101</v>
      </c>
      <c s="129" t="s">
        <v>336</v>
      </c>
      <c s="372"/>
    </row>
    <row customHeight="1" ht="17.25">
      <c s="76">
        <v>101044102</v>
      </c>
      <c s="129" t="s">
        <v>337</v>
      </c>
      <c s="372"/>
    </row>
    <row customHeight="1" ht="17.25">
      <c s="76">
        <v>101044103</v>
      </c>
      <c s="129" t="s">
        <v>338</v>
      </c>
      <c s="372"/>
    </row>
    <row customHeight="1" ht="17.25">
      <c s="76">
        <v>101044199</v>
      </c>
      <c s="129" t="s">
        <v>339</v>
      </c>
      <c s="372"/>
    </row>
    <row customHeight="1" ht="17.25">
      <c s="76">
        <v>1010442</v>
      </c>
      <c s="140" t="s">
        <v>340</v>
      </c>
      <c s="368">
        <f>SUM(C141:C144)</f>
        <v>0</v>
      </c>
    </row>
    <row customHeight="1" ht="17.25">
      <c s="76">
        <v>101044201</v>
      </c>
      <c s="129" t="s">
        <v>341</v>
      </c>
      <c s="372"/>
    </row>
    <row customHeight="1" ht="17.25">
      <c s="76">
        <v>101044202</v>
      </c>
      <c s="129" t="s">
        <v>342</v>
      </c>
      <c s="372"/>
    </row>
    <row customHeight="1" ht="17.25">
      <c s="76">
        <v>101044203</v>
      </c>
      <c s="129" t="s">
        <v>343</v>
      </c>
      <c s="372"/>
    </row>
    <row customHeight="1" ht="17.25">
      <c s="76">
        <v>101044299</v>
      </c>
      <c s="129" t="s">
        <v>344</v>
      </c>
      <c s="372"/>
    </row>
    <row customHeight="1" ht="17.25">
      <c s="76">
        <v>1010443</v>
      </c>
      <c s="140" t="s">
        <v>345</v>
      </c>
      <c s="368">
        <f>SUM(C146:C149)</f>
        <v>0</v>
      </c>
    </row>
    <row customHeight="1" ht="17.25">
      <c s="76">
        <v>101044301</v>
      </c>
      <c s="129" t="s">
        <v>346</v>
      </c>
      <c s="372"/>
    </row>
    <row customHeight="1" ht="17.25">
      <c s="76">
        <v>101044302</v>
      </c>
      <c s="129" t="s">
        <v>347</v>
      </c>
      <c s="372"/>
    </row>
    <row customHeight="1" ht="17.25">
      <c s="76">
        <v>101044303</v>
      </c>
      <c s="129" t="s">
        <v>348</v>
      </c>
      <c s="372"/>
    </row>
    <row customHeight="1" ht="17.25">
      <c s="76">
        <v>101044399</v>
      </c>
      <c s="129" t="s">
        <v>349</v>
      </c>
      <c s="372"/>
    </row>
    <row customHeight="1" ht="17.25">
      <c s="76">
        <v>1010444</v>
      </c>
      <c s="140" t="s">
        <v>350</v>
      </c>
      <c s="368">
        <f>SUM(C151:C154)</f>
        <v>0</v>
      </c>
    </row>
    <row customHeight="1" ht="17.25">
      <c s="76">
        <v>101044401</v>
      </c>
      <c s="129" t="s">
        <v>331</v>
      </c>
      <c s="372"/>
    </row>
    <row customHeight="1" ht="17.25">
      <c s="76">
        <v>101044402</v>
      </c>
      <c s="129" t="s">
        <v>332</v>
      </c>
      <c s="372"/>
    </row>
    <row customHeight="1" ht="17.25">
      <c s="76">
        <v>101044403</v>
      </c>
      <c s="129" t="s">
        <v>333</v>
      </c>
      <c s="372"/>
    </row>
    <row customHeight="1" ht="17.25">
      <c s="76">
        <v>101044499</v>
      </c>
      <c s="129" t="s">
        <v>334</v>
      </c>
      <c s="372"/>
    </row>
    <row customHeight="1" ht="17.25">
      <c s="76">
        <v>1010445</v>
      </c>
      <c s="140" t="s">
        <v>351</v>
      </c>
      <c s="368">
        <f>SUM(C156:C159)</f>
        <v>0</v>
      </c>
    </row>
    <row customHeight="1" ht="17.25">
      <c s="76">
        <v>101044501</v>
      </c>
      <c s="129" t="s">
        <v>336</v>
      </c>
      <c s="372"/>
    </row>
    <row customHeight="1" ht="17.25">
      <c s="76">
        <v>101044502</v>
      </c>
      <c s="129" t="s">
        <v>337</v>
      </c>
      <c s="372"/>
    </row>
    <row customHeight="1" ht="17.25">
      <c s="76">
        <v>101044503</v>
      </c>
      <c s="129" t="s">
        <v>338</v>
      </c>
      <c s="372"/>
    </row>
    <row customHeight="1" ht="17.25">
      <c s="76">
        <v>101044599</v>
      </c>
      <c s="129" t="s">
        <v>339</v>
      </c>
      <c s="372"/>
    </row>
    <row customHeight="1" ht="17.25">
      <c s="76">
        <v>1010446</v>
      </c>
      <c s="140" t="s">
        <v>352</v>
      </c>
      <c s="368">
        <f>SUM(C161:C164)</f>
        <v>0</v>
      </c>
    </row>
    <row customHeight="1" ht="17.25">
      <c s="76">
        <v>101044601</v>
      </c>
      <c s="129" t="s">
        <v>341</v>
      </c>
      <c s="372"/>
    </row>
    <row customHeight="1" ht="17.25">
      <c s="76">
        <v>101044602</v>
      </c>
      <c s="129" t="s">
        <v>342</v>
      </c>
      <c s="372"/>
    </row>
    <row customHeight="1" ht="17.25">
      <c s="76">
        <v>101044603</v>
      </c>
      <c s="129" t="s">
        <v>343</v>
      </c>
      <c s="372"/>
    </row>
    <row customHeight="1" ht="17.25">
      <c s="76">
        <v>101044699</v>
      </c>
      <c s="129" t="s">
        <v>344</v>
      </c>
      <c s="372"/>
    </row>
    <row customHeight="1" ht="17.25">
      <c s="76">
        <v>1010447</v>
      </c>
      <c s="140" t="s">
        <v>353</v>
      </c>
      <c s="368">
        <f>SUM(C166:C169)</f>
        <v>0</v>
      </c>
    </row>
    <row customHeight="1" ht="17.25">
      <c s="76">
        <v>101044701</v>
      </c>
      <c s="129" t="s">
        <v>346</v>
      </c>
      <c s="372"/>
    </row>
    <row customHeight="1" ht="17.25">
      <c s="76">
        <v>101044702</v>
      </c>
      <c s="129" t="s">
        <v>347</v>
      </c>
      <c s="372"/>
    </row>
    <row customHeight="1" ht="17.25">
      <c s="76">
        <v>101044703</v>
      </c>
      <c s="129" t="s">
        <v>348</v>
      </c>
      <c s="372"/>
    </row>
    <row customHeight="1" ht="17.25">
      <c s="76">
        <v>101044799</v>
      </c>
      <c s="129" t="s">
        <v>349</v>
      </c>
      <c s="372"/>
    </row>
    <row customHeight="1" ht="17.25">
      <c s="76">
        <v>1010450</v>
      </c>
      <c s="140" t="s">
        <v>354</v>
      </c>
      <c s="368">
        <f>SUM(C171:C173)</f>
        <v>2</v>
      </c>
    </row>
    <row customHeight="1" ht="17.25">
      <c s="76">
        <v>101045001</v>
      </c>
      <c s="129" t="s">
        <v>355</v>
      </c>
      <c s="372">
        <v>1</v>
      </c>
    </row>
    <row customHeight="1" ht="17.25">
      <c s="76">
        <v>101045002</v>
      </c>
      <c s="129" t="s">
        <v>356</v>
      </c>
      <c s="372">
        <v>1</v>
      </c>
    </row>
    <row customHeight="1" ht="17.25">
      <c s="76">
        <v>101045003</v>
      </c>
      <c s="129" t="s">
        <v>357</v>
      </c>
      <c s="372"/>
    </row>
    <row customHeight="1" ht="17.25">
      <c s="76">
        <v>10105</v>
      </c>
      <c s="140" t="s">
        <v>358</v>
      </c>
      <c s="368">
        <f>SUM(C175:C197,C201,C205,C206,C210:C215,C223:C225,C230,C235)</f>
        <v>0</v>
      </c>
    </row>
    <row customHeight="1" ht="17.25">
      <c s="76">
        <v>1010501</v>
      </c>
      <c s="140" t="s">
        <v>359</v>
      </c>
      <c s="372"/>
    </row>
    <row customHeight="1" ht="17.25">
      <c s="76">
        <v>1010502</v>
      </c>
      <c s="140" t="s">
        <v>360</v>
      </c>
      <c s="372"/>
    </row>
    <row customHeight="1" ht="17.25">
      <c s="76">
        <v>1010503</v>
      </c>
      <c s="140" t="s">
        <v>361</v>
      </c>
      <c s="372"/>
    </row>
    <row customHeight="1" ht="17.25">
      <c s="76">
        <v>1010504</v>
      </c>
      <c s="140" t="s">
        <v>362</v>
      </c>
      <c s="372"/>
    </row>
    <row customHeight="1" ht="17.25">
      <c s="76">
        <v>1010505</v>
      </c>
      <c s="140" t="s">
        <v>363</v>
      </c>
      <c s="372"/>
    </row>
    <row customHeight="1" ht="17.25">
      <c s="76">
        <v>1010506</v>
      </c>
      <c s="140" t="s">
        <v>364</v>
      </c>
      <c s="372"/>
    </row>
    <row customHeight="1" ht="17.25">
      <c s="76">
        <v>1010507</v>
      </c>
      <c s="140" t="s">
        <v>365</v>
      </c>
      <c s="372"/>
    </row>
    <row customHeight="1" ht="17.25">
      <c s="76">
        <v>1010508</v>
      </c>
      <c s="140" t="s">
        <v>366</v>
      </c>
      <c s="372"/>
    </row>
    <row customHeight="1" ht="17.25">
      <c s="76">
        <v>1010509</v>
      </c>
      <c s="140" t="s">
        <v>367</v>
      </c>
      <c s="372"/>
    </row>
    <row customHeight="1" ht="17.25">
      <c s="76">
        <v>1010510</v>
      </c>
      <c s="140" t="s">
        <v>368</v>
      </c>
      <c s="372"/>
    </row>
    <row customHeight="1" ht="17.25">
      <c s="76">
        <v>1010511</v>
      </c>
      <c s="140" t="s">
        <v>369</v>
      </c>
      <c s="372"/>
    </row>
    <row customHeight="1" ht="17.25">
      <c s="76">
        <v>1010512</v>
      </c>
      <c s="140" t="s">
        <v>370</v>
      </c>
      <c s="372"/>
    </row>
    <row customHeight="1" ht="17.25">
      <c s="76">
        <v>1010513</v>
      </c>
      <c s="140" t="s">
        <v>371</v>
      </c>
      <c s="372"/>
    </row>
    <row customHeight="1" ht="17.25">
      <c s="76">
        <v>1010514</v>
      </c>
      <c s="140" t="s">
        <v>372</v>
      </c>
      <c s="372"/>
    </row>
    <row customHeight="1" ht="17.25">
      <c s="76">
        <v>1010515</v>
      </c>
      <c s="140" t="s">
        <v>373</v>
      </c>
      <c s="372"/>
    </row>
    <row customHeight="1" ht="17.25">
      <c s="76">
        <v>1010516</v>
      </c>
      <c s="140" t="s">
        <v>374</v>
      </c>
      <c s="372"/>
    </row>
    <row customHeight="1" ht="17.25">
      <c s="76">
        <v>1010517</v>
      </c>
      <c s="140" t="s">
        <v>375</v>
      </c>
      <c s="372"/>
    </row>
    <row customHeight="1" ht="17.25">
      <c s="76">
        <v>1010518</v>
      </c>
      <c s="140" t="s">
        <v>376</v>
      </c>
      <c s="372"/>
    </row>
    <row customHeight="1" ht="17.25">
      <c s="76">
        <v>1010519</v>
      </c>
      <c s="140" t="s">
        <v>377</v>
      </c>
      <c s="372"/>
    </row>
    <row customHeight="1" ht="17.25">
      <c s="76">
        <v>1010520</v>
      </c>
      <c s="140" t="s">
        <v>378</v>
      </c>
      <c s="372"/>
    </row>
    <row customHeight="1" ht="17.25">
      <c s="76">
        <v>1010521</v>
      </c>
      <c s="140" t="s">
        <v>379</v>
      </c>
      <c s="372"/>
    </row>
    <row customHeight="1" ht="17.25">
      <c s="76">
        <v>1010522</v>
      </c>
      <c s="140" t="s">
        <v>380</v>
      </c>
      <c s="372"/>
    </row>
    <row customHeight="1" ht="17.25">
      <c s="76">
        <v>1010523</v>
      </c>
      <c s="140" t="s">
        <v>381</v>
      </c>
      <c s="368">
        <f>SUM(C198:C200)</f>
        <v>0</v>
      </c>
    </row>
    <row customHeight="1" ht="17.25">
      <c s="76">
        <v>101052303</v>
      </c>
      <c s="129" t="s">
        <v>382</v>
      </c>
      <c s="372"/>
    </row>
    <row customHeight="1" ht="17.25">
      <c s="76">
        <v>101052304</v>
      </c>
      <c s="129" t="s">
        <v>383</v>
      </c>
      <c s="372"/>
    </row>
    <row customHeight="1" ht="17.25">
      <c s="76">
        <v>101052309</v>
      </c>
      <c s="129" t="s">
        <v>384</v>
      </c>
      <c s="372"/>
    </row>
    <row customHeight="1" ht="17.25">
      <c s="76">
        <v>1010524</v>
      </c>
      <c s="140" t="s">
        <v>385</v>
      </c>
      <c s="368">
        <f>SUM(C202:C204)</f>
        <v>0</v>
      </c>
    </row>
    <row customHeight="1" ht="17.25">
      <c s="76">
        <v>101052401</v>
      </c>
      <c s="129" t="s">
        <v>386</v>
      </c>
      <c s="372"/>
    </row>
    <row customHeight="1" ht="17.25">
      <c s="76">
        <v>101052402</v>
      </c>
      <c s="129" t="s">
        <v>387</v>
      </c>
      <c s="372"/>
    </row>
    <row customHeight="1" ht="17.25">
      <c s="76">
        <v>101052409</v>
      </c>
      <c s="129" t="s">
        <v>388</v>
      </c>
      <c s="372"/>
    </row>
    <row customHeight="1" ht="17.25">
      <c s="76">
        <v>1010525</v>
      </c>
      <c s="140" t="s">
        <v>389</v>
      </c>
      <c s="372"/>
    </row>
    <row customHeight="1" ht="17.25">
      <c s="76">
        <v>1010526</v>
      </c>
      <c s="140" t="s">
        <v>390</v>
      </c>
      <c s="368">
        <f>SUM(C207:C209)</f>
        <v>0</v>
      </c>
    </row>
    <row customHeight="1" ht="17.25">
      <c s="76">
        <v>101052601</v>
      </c>
      <c s="129" t="s">
        <v>391</v>
      </c>
      <c s="372"/>
    </row>
    <row customHeight="1" ht="17.25">
      <c s="76">
        <v>101052602</v>
      </c>
      <c s="129" t="s">
        <v>392</v>
      </c>
      <c s="372"/>
    </row>
    <row customHeight="1" ht="17.25">
      <c s="76">
        <v>101052609</v>
      </c>
      <c s="129" t="s">
        <v>393</v>
      </c>
      <c s="372"/>
    </row>
    <row customHeight="1" ht="17.25">
      <c s="76">
        <v>1010527</v>
      </c>
      <c s="140" t="s">
        <v>394</v>
      </c>
      <c s="372"/>
    </row>
    <row customHeight="1" ht="17.25">
      <c s="76">
        <v>1010528</v>
      </c>
      <c s="140" t="s">
        <v>395</v>
      </c>
      <c s="372"/>
    </row>
    <row customHeight="1" ht="17.25">
      <c s="76">
        <v>1010529</v>
      </c>
      <c s="140" t="s">
        <v>396</v>
      </c>
      <c s="372"/>
    </row>
    <row customHeight="1" ht="17.25">
      <c s="76">
        <v>1010530</v>
      </c>
      <c s="140" t="s">
        <v>397</v>
      </c>
      <c s="372"/>
    </row>
    <row customHeight="1" ht="17.25">
      <c s="76">
        <v>1010531</v>
      </c>
      <c s="140" t="s">
        <v>398</v>
      </c>
      <c s="372"/>
    </row>
    <row customHeight="1" ht="17.25">
      <c s="76">
        <v>1010532</v>
      </c>
      <c s="140" t="s">
        <v>399</v>
      </c>
      <c s="368">
        <f>SUM(C216:C222)</f>
        <v>0</v>
      </c>
    </row>
    <row customHeight="1" ht="17.25">
      <c s="76">
        <v>101053201</v>
      </c>
      <c s="129" t="s">
        <v>400</v>
      </c>
      <c s="372"/>
    </row>
    <row customHeight="1" ht="17.25">
      <c s="76">
        <v>101053202</v>
      </c>
      <c s="129" t="s">
        <v>401</v>
      </c>
      <c s="372"/>
    </row>
    <row customHeight="1" ht="17.25">
      <c s="76">
        <v>101053203</v>
      </c>
      <c s="129" t="s">
        <v>402</v>
      </c>
      <c s="373"/>
    </row>
    <row customHeight="1" ht="17.25">
      <c s="76">
        <v>101053204</v>
      </c>
      <c s="152" t="s">
        <v>403</v>
      </c>
      <c s="372"/>
    </row>
    <row customHeight="1" ht="17.25">
      <c s="76">
        <v>101053205</v>
      </c>
      <c s="129" t="s">
        <v>404</v>
      </c>
      <c s="375"/>
    </row>
    <row customHeight="1" ht="17.25">
      <c s="76">
        <v>101053206</v>
      </c>
      <c s="129" t="s">
        <v>405</v>
      </c>
      <c s="372"/>
    </row>
    <row customHeight="1" ht="17.25">
      <c s="76">
        <v>101053209</v>
      </c>
      <c s="129" t="s">
        <v>406</v>
      </c>
      <c s="372"/>
    </row>
    <row customHeight="1" ht="17.25">
      <c s="76">
        <v>1010533</v>
      </c>
      <c s="140" t="s">
        <v>407</v>
      </c>
      <c s="372"/>
    </row>
    <row customHeight="1" ht="17.25">
      <c s="76">
        <v>1010534</v>
      </c>
      <c s="140" t="s">
        <v>408</v>
      </c>
      <c s="372"/>
    </row>
    <row customHeight="1" ht="17.25">
      <c s="76">
        <v>1010535</v>
      </c>
      <c s="140" t="s">
        <v>409</v>
      </c>
      <c s="368">
        <f>SUM(C226:C229)</f>
        <v>0</v>
      </c>
    </row>
    <row customHeight="1" ht="17.25">
      <c s="76">
        <v>101053501</v>
      </c>
      <c s="129" t="s">
        <v>410</v>
      </c>
      <c s="372"/>
    </row>
    <row customHeight="1" ht="17.25">
      <c s="76">
        <v>101053502</v>
      </c>
      <c s="129" t="s">
        <v>411</v>
      </c>
      <c s="372"/>
    </row>
    <row customHeight="1" ht="17.25">
      <c s="76">
        <v>101053503</v>
      </c>
      <c s="129" t="s">
        <v>412</v>
      </c>
      <c s="372"/>
    </row>
    <row customHeight="1" ht="17.25">
      <c s="76">
        <v>101053599</v>
      </c>
      <c s="129" t="s">
        <v>413</v>
      </c>
      <c s="372"/>
    </row>
    <row customHeight="1" ht="17.25">
      <c s="76">
        <v>1010536</v>
      </c>
      <c s="140" t="s">
        <v>414</v>
      </c>
      <c s="368">
        <f>SUM(C231:C234)</f>
        <v>0</v>
      </c>
    </row>
    <row customHeight="1" ht="17.25">
      <c s="76">
        <v>101053601</v>
      </c>
      <c s="129" t="s">
        <v>415</v>
      </c>
      <c s="372"/>
    </row>
    <row customHeight="1" ht="17.25">
      <c s="76">
        <v>101053602</v>
      </c>
      <c s="129" t="s">
        <v>416</v>
      </c>
      <c s="372"/>
    </row>
    <row customHeight="1" ht="17.25">
      <c s="76">
        <v>101053603</v>
      </c>
      <c s="129" t="s">
        <v>417</v>
      </c>
      <c s="372"/>
    </row>
    <row customHeight="1" ht="17.25">
      <c s="76">
        <v>101053699</v>
      </c>
      <c s="129" t="s">
        <v>418</v>
      </c>
      <c s="372"/>
    </row>
    <row customHeight="1" ht="17.25">
      <c s="76">
        <v>1010599</v>
      </c>
      <c s="140" t="s">
        <v>419</v>
      </c>
      <c s="372"/>
    </row>
    <row customHeight="1" ht="17.25">
      <c s="76">
        <v>10106</v>
      </c>
      <c s="140" t="s">
        <v>420</v>
      </c>
      <c s="368">
        <f>SUM(C237,C241)</f>
        <v>580</v>
      </c>
    </row>
    <row customHeight="1" ht="17.25">
      <c s="76">
        <v>1010601</v>
      </c>
      <c s="140" t="s">
        <v>421</v>
      </c>
      <c s="368">
        <f>SUM(C238:C240)</f>
        <v>580</v>
      </c>
    </row>
    <row customHeight="1" ht="17.25">
      <c s="76">
        <v>101060101</v>
      </c>
      <c s="129" t="s">
        <v>422</v>
      </c>
      <c s="372">
        <v>3</v>
      </c>
    </row>
    <row customHeight="1" ht="17.25">
      <c s="76">
        <v>101060102</v>
      </c>
      <c s="129" t="s">
        <v>423</v>
      </c>
      <c s="372"/>
    </row>
    <row customHeight="1" ht="17.25">
      <c s="76">
        <v>101060109</v>
      </c>
      <c s="129" t="s">
        <v>424</v>
      </c>
      <c s="372">
        <v>577</v>
      </c>
    </row>
    <row customHeight="1" ht="17.25">
      <c s="76">
        <v>1010620</v>
      </c>
      <c s="140" t="s">
        <v>425</v>
      </c>
      <c s="372"/>
    </row>
    <row customHeight="1" ht="17.25">
      <c s="76">
        <v>10107</v>
      </c>
      <c s="140" t="s">
        <v>426</v>
      </c>
      <c s="368">
        <f>SUM(C243:C245)</f>
        <v>72</v>
      </c>
    </row>
    <row customHeight="1" ht="17.25">
      <c s="76">
        <v>1010701</v>
      </c>
      <c s="140" t="s">
        <v>427</v>
      </c>
      <c s="372"/>
    </row>
    <row customHeight="1" ht="17.25">
      <c s="76">
        <v>1010719</v>
      </c>
      <c s="140" t="s">
        <v>428</v>
      </c>
      <c s="372">
        <v>72</v>
      </c>
    </row>
    <row customHeight="1" ht="17.25">
      <c s="76">
        <v>1010720</v>
      </c>
      <c s="140" t="s">
        <v>429</v>
      </c>
      <c s="372"/>
    </row>
    <row customHeight="1" ht="17.25">
      <c s="76">
        <v>10108</v>
      </c>
      <c s="140" t="s">
        <v>430</v>
      </c>
      <c s="368">
        <f>SUM(C247:C254)</f>
        <v>0</v>
      </c>
    </row>
    <row customHeight="1" ht="17.25">
      <c s="76">
        <v>1010801</v>
      </c>
      <c s="140" t="s">
        <v>431</v>
      </c>
      <c s="372"/>
    </row>
    <row customHeight="1" ht="17.25">
      <c s="76">
        <v>1010802</v>
      </c>
      <c s="140" t="s">
        <v>432</v>
      </c>
      <c s="372"/>
    </row>
    <row customHeight="1" ht="17.25">
      <c s="76">
        <v>1010803</v>
      </c>
      <c s="140" t="s">
        <v>433</v>
      </c>
      <c s="372"/>
    </row>
    <row customHeight="1" ht="17.25">
      <c s="76">
        <v>1010804</v>
      </c>
      <c s="140" t="s">
        <v>434</v>
      </c>
      <c s="372"/>
    </row>
    <row customHeight="1" ht="17.25">
      <c s="76">
        <v>1010805</v>
      </c>
      <c s="140" t="s">
        <v>435</v>
      </c>
      <c s="372"/>
    </row>
    <row customHeight="1" ht="17.25">
      <c s="76">
        <v>1010806</v>
      </c>
      <c s="140" t="s">
        <v>436</v>
      </c>
      <c s="372"/>
    </row>
    <row customHeight="1" ht="17.25">
      <c s="76">
        <v>1010819</v>
      </c>
      <c s="140" t="s">
        <v>437</v>
      </c>
      <c s="372"/>
    </row>
    <row customHeight="1" ht="17.25">
      <c s="76">
        <v>1010820</v>
      </c>
      <c s="140" t="s">
        <v>438</v>
      </c>
      <c s="372"/>
    </row>
    <row customHeight="1" ht="17.25">
      <c s="76">
        <v>10109</v>
      </c>
      <c s="140" t="s">
        <v>439</v>
      </c>
      <c s="368">
        <f>SUM(C256:C265)</f>
        <v>706</v>
      </c>
    </row>
    <row customHeight="1" ht="17.25">
      <c s="76">
        <v>1010901</v>
      </c>
      <c s="140" t="s">
        <v>440</v>
      </c>
      <c s="372">
        <v>69</v>
      </c>
    </row>
    <row customHeight="1" ht="17.25">
      <c s="76">
        <v>1010902</v>
      </c>
      <c s="140" t="s">
        <v>441</v>
      </c>
      <c s="372">
        <v>12</v>
      </c>
    </row>
    <row customHeight="1" ht="17.25">
      <c s="76">
        <v>1010903</v>
      </c>
      <c s="140" t="s">
        <v>442</v>
      </c>
      <c s="372">
        <v>366</v>
      </c>
    </row>
    <row customHeight="1" ht="17.25">
      <c s="76">
        <v>1010904</v>
      </c>
      <c s="140" t="s">
        <v>443</v>
      </c>
      <c s="372"/>
    </row>
    <row customHeight="1" ht="17.25">
      <c s="76">
        <v>1010905</v>
      </c>
      <c s="140" t="s">
        <v>444</v>
      </c>
      <c s="372">
        <v>7</v>
      </c>
    </row>
    <row customHeight="1" ht="17.25">
      <c s="76">
        <v>1010906</v>
      </c>
      <c s="140" t="s">
        <v>445</v>
      </c>
      <c s="372">
        <v>15</v>
      </c>
    </row>
    <row customHeight="1" ht="17.25">
      <c s="76">
        <v>1010919</v>
      </c>
      <c s="140" t="s">
        <v>446</v>
      </c>
      <c s="372">
        <v>237</v>
      </c>
    </row>
    <row customHeight="1" ht="17.25">
      <c s="76">
        <v>1010920</v>
      </c>
      <c s="140" t="s">
        <v>447</v>
      </c>
      <c s="372"/>
    </row>
    <row customHeight="1" ht="17.25">
      <c s="76">
        <v>1010921</v>
      </c>
      <c s="140" t="s">
        <v>448</v>
      </c>
      <c s="372"/>
    </row>
    <row customHeight="1" ht="17.25">
      <c s="76">
        <v>1010922</v>
      </c>
      <c s="140" t="s">
        <v>449</v>
      </c>
      <c s="372"/>
    </row>
    <row customHeight="1" ht="17.25">
      <c s="76">
        <v>10110</v>
      </c>
      <c s="140" t="s">
        <v>450</v>
      </c>
      <c s="368">
        <f>SUM(C267:C274)</f>
        <v>293</v>
      </c>
    </row>
    <row customHeight="1" ht="17.25">
      <c s="76">
        <v>1011001</v>
      </c>
      <c s="140" t="s">
        <v>451</v>
      </c>
      <c s="372">
        <v>42</v>
      </c>
    </row>
    <row customHeight="1" ht="17.25">
      <c s="76">
        <v>1011002</v>
      </c>
      <c s="140" t="s">
        <v>452</v>
      </c>
      <c s="372">
        <v>15</v>
      </c>
    </row>
    <row customHeight="1" ht="17.25">
      <c s="76">
        <v>1011003</v>
      </c>
      <c s="140" t="s">
        <v>453</v>
      </c>
      <c s="372">
        <v>89</v>
      </c>
    </row>
    <row customHeight="1" ht="17.25">
      <c s="76">
        <v>1011004</v>
      </c>
      <c s="140" t="s">
        <v>454</v>
      </c>
      <c s="372"/>
    </row>
    <row customHeight="1" ht="17.25">
      <c s="76">
        <v>1011005</v>
      </c>
      <c s="140" t="s">
        <v>455</v>
      </c>
      <c s="372">
        <v>15</v>
      </c>
    </row>
    <row customHeight="1" ht="17.25">
      <c s="76">
        <v>1011006</v>
      </c>
      <c s="140" t="s">
        <v>456</v>
      </c>
      <c s="372">
        <v>10</v>
      </c>
    </row>
    <row customHeight="1" ht="17.25">
      <c s="76">
        <v>1011019</v>
      </c>
      <c s="140" t="s">
        <v>457</v>
      </c>
      <c s="372">
        <v>121</v>
      </c>
    </row>
    <row customHeight="1" ht="17.25">
      <c s="76">
        <v>1011020</v>
      </c>
      <c s="140" t="s">
        <v>458</v>
      </c>
      <c s="372">
        <v>1</v>
      </c>
    </row>
    <row customHeight="1" ht="17.25">
      <c s="76">
        <v>10111</v>
      </c>
      <c s="140" t="s">
        <v>459</v>
      </c>
      <c s="368">
        <f>SUM(C276,C279:C280)</f>
        <v>112</v>
      </c>
    </row>
    <row customHeight="1" ht="17.25">
      <c s="76">
        <v>1011101</v>
      </c>
      <c s="140" t="s">
        <v>460</v>
      </c>
      <c s="368">
        <f>SUM(C277:C278)</f>
        <v>0</v>
      </c>
    </row>
    <row customHeight="1" ht="17.25">
      <c s="76">
        <v>101110101</v>
      </c>
      <c s="129" t="s">
        <v>461</v>
      </c>
      <c s="372"/>
    </row>
    <row customHeight="1" ht="17.25">
      <c s="76">
        <v>101110109</v>
      </c>
      <c s="129" t="s">
        <v>462</v>
      </c>
      <c s="372"/>
    </row>
    <row customHeight="1" ht="17.25">
      <c s="76">
        <v>1011119</v>
      </c>
      <c s="140" t="s">
        <v>463</v>
      </c>
      <c s="372">
        <v>112</v>
      </c>
    </row>
    <row customHeight="1" ht="17.25">
      <c s="76">
        <v>1011120</v>
      </c>
      <c s="140" t="s">
        <v>464</v>
      </c>
      <c s="372"/>
    </row>
    <row customHeight="1" ht="17.25">
      <c s="76">
        <v>10112</v>
      </c>
      <c s="140" t="s">
        <v>465</v>
      </c>
      <c s="368">
        <f>SUM(C282:C289)</f>
        <v>339</v>
      </c>
    </row>
    <row customHeight="1" ht="17.25">
      <c s="76">
        <v>1011201</v>
      </c>
      <c s="140" t="s">
        <v>466</v>
      </c>
      <c s="372">
        <v>35</v>
      </c>
    </row>
    <row customHeight="1" ht="17.25">
      <c s="76">
        <v>1011202</v>
      </c>
      <c s="140" t="s">
        <v>467</v>
      </c>
      <c s="372">
        <v>17</v>
      </c>
    </row>
    <row customHeight="1" ht="17.25">
      <c s="76">
        <v>1011203</v>
      </c>
      <c s="140" t="s">
        <v>468</v>
      </c>
      <c s="372">
        <v>236</v>
      </c>
    </row>
    <row customHeight="1" ht="17.25">
      <c s="76">
        <v>1011204</v>
      </c>
      <c s="140" t="s">
        <v>469</v>
      </c>
      <c s="372"/>
    </row>
    <row customHeight="1" ht="17.25">
      <c s="76">
        <v>1011205</v>
      </c>
      <c s="140" t="s">
        <v>470</v>
      </c>
      <c s="372">
        <v>16</v>
      </c>
    </row>
    <row customHeight="1" ht="17.25">
      <c s="76">
        <v>1011206</v>
      </c>
      <c s="140" t="s">
        <v>471</v>
      </c>
      <c s="372">
        <v>15</v>
      </c>
    </row>
    <row customHeight="1" ht="17.25">
      <c s="76">
        <v>1011219</v>
      </c>
      <c s="140" t="s">
        <v>472</v>
      </c>
      <c s="372">
        <v>19</v>
      </c>
    </row>
    <row customHeight="1" ht="17.25">
      <c s="76">
        <v>1011220</v>
      </c>
      <c s="140" t="s">
        <v>473</v>
      </c>
      <c s="372">
        <v>1</v>
      </c>
    </row>
    <row customHeight="1" ht="17.25">
      <c s="76">
        <v>10113</v>
      </c>
      <c s="140" t="s">
        <v>474</v>
      </c>
      <c s="368">
        <f>SUM(C291:C298)</f>
        <v>1921</v>
      </c>
    </row>
    <row customHeight="1" ht="17.25">
      <c s="76">
        <v>1011301</v>
      </c>
      <c s="140" t="s">
        <v>475</v>
      </c>
      <c s="372"/>
    </row>
    <row customHeight="1" ht="17.25">
      <c s="76">
        <v>1011302</v>
      </c>
      <c s="140" t="s">
        <v>476</v>
      </c>
      <c s="372"/>
    </row>
    <row customHeight="1" ht="17.25">
      <c s="76">
        <v>1011303</v>
      </c>
      <c s="140" t="s">
        <v>477</v>
      </c>
      <c s="372">
        <v>1484</v>
      </c>
    </row>
    <row customHeight="1" ht="17.25">
      <c s="76">
        <v>1011304</v>
      </c>
      <c s="140" t="s">
        <v>478</v>
      </c>
      <c s="372"/>
    </row>
    <row customHeight="1" ht="17.25">
      <c s="76">
        <v>1011305</v>
      </c>
      <c s="140" t="s">
        <v>479</v>
      </c>
      <c s="372"/>
    </row>
    <row customHeight="1" ht="17.25">
      <c s="76">
        <v>1011306</v>
      </c>
      <c s="140" t="s">
        <v>480</v>
      </c>
      <c s="372"/>
    </row>
    <row customHeight="1" ht="17.25">
      <c s="76">
        <v>1011319</v>
      </c>
      <c s="140" t="s">
        <v>481</v>
      </c>
      <c s="372">
        <v>437</v>
      </c>
    </row>
    <row customHeight="1" ht="17.25">
      <c s="76">
        <v>1011320</v>
      </c>
      <c s="140" t="s">
        <v>482</v>
      </c>
      <c s="372"/>
    </row>
    <row customHeight="1" ht="17.25">
      <c s="76">
        <v>10114</v>
      </c>
      <c s="140" t="s">
        <v>483</v>
      </c>
      <c s="368">
        <f>SUM(C300:C301)</f>
        <v>114</v>
      </c>
    </row>
    <row customHeight="1" ht="17.25">
      <c s="76">
        <v>1011401</v>
      </c>
      <c s="140" t="s">
        <v>484</v>
      </c>
      <c s="372">
        <v>114</v>
      </c>
    </row>
    <row customHeight="1" ht="17.25">
      <c s="76">
        <v>1011420</v>
      </c>
      <c s="140" t="s">
        <v>485</v>
      </c>
      <c s="372"/>
    </row>
    <row customHeight="1" ht="17.25">
      <c s="76">
        <v>10115</v>
      </c>
      <c s="140" t="s">
        <v>486</v>
      </c>
      <c s="368">
        <f>SUM(C303:C304)</f>
        <v>0</v>
      </c>
    </row>
    <row customHeight="1" ht="17.25">
      <c s="76">
        <v>1011501</v>
      </c>
      <c s="140" t="s">
        <v>487</v>
      </c>
      <c s="372"/>
    </row>
    <row customHeight="1" ht="17.25">
      <c s="76">
        <v>1011520</v>
      </c>
      <c s="140" t="s">
        <v>488</v>
      </c>
      <c s="372"/>
    </row>
    <row customHeight="1" ht="17.25">
      <c s="76">
        <v>10116</v>
      </c>
      <c s="140" t="s">
        <v>489</v>
      </c>
      <c s="368">
        <f>SUM(C306:C307)</f>
        <v>0</v>
      </c>
    </row>
    <row customHeight="1" ht="17.25">
      <c s="76">
        <v>1011601</v>
      </c>
      <c s="140" t="s">
        <v>490</v>
      </c>
      <c s="372"/>
    </row>
    <row customHeight="1" ht="17.25">
      <c s="76">
        <v>1011620</v>
      </c>
      <c s="140" t="s">
        <v>491</v>
      </c>
      <c s="372"/>
    </row>
    <row customHeight="1" ht="17.25">
      <c s="76">
        <v>10117</v>
      </c>
      <c s="140" t="s">
        <v>492</v>
      </c>
      <c s="368">
        <f>SUM(C309:C311,C315:C317)</f>
        <v>0</v>
      </c>
    </row>
    <row customHeight="1" ht="17.25">
      <c s="76">
        <v>1011701</v>
      </c>
      <c s="140" t="s">
        <v>493</v>
      </c>
      <c s="372"/>
    </row>
    <row customHeight="1" ht="17.25">
      <c s="76">
        <v>1011702</v>
      </c>
      <c s="140" t="s">
        <v>494</v>
      </c>
      <c s="372"/>
    </row>
    <row customHeight="1" ht="17.25">
      <c s="76">
        <v>1011703</v>
      </c>
      <c s="140" t="s">
        <v>495</v>
      </c>
      <c s="368">
        <f>SUM(C312:C314)</f>
        <v>0</v>
      </c>
    </row>
    <row customHeight="1" ht="17.25">
      <c s="76">
        <v>101170301</v>
      </c>
      <c s="129" t="s">
        <v>496</v>
      </c>
      <c s="372"/>
    </row>
    <row customHeight="1" ht="17.25">
      <c s="76">
        <v>101170302</v>
      </c>
      <c s="129" t="s">
        <v>497</v>
      </c>
      <c s="372"/>
    </row>
    <row customHeight="1" ht="17.25">
      <c s="76">
        <v>101170303</v>
      </c>
      <c s="129" t="s">
        <v>498</v>
      </c>
      <c s="372"/>
    </row>
    <row customHeight="1" ht="17.25">
      <c s="76">
        <v>1011720</v>
      </c>
      <c s="140" t="s">
        <v>499</v>
      </c>
      <c s="372"/>
    </row>
    <row customHeight="1" ht="17.25">
      <c s="76">
        <v>1011721</v>
      </c>
      <c s="140" t="s">
        <v>500</v>
      </c>
      <c s="372"/>
    </row>
    <row customHeight="1" ht="17.25">
      <c s="76">
        <v>1011722</v>
      </c>
      <c s="140" t="s">
        <v>501</v>
      </c>
      <c s="372"/>
    </row>
    <row customHeight="1" ht="17.25">
      <c s="76">
        <v>10118</v>
      </c>
      <c s="140" t="s">
        <v>502</v>
      </c>
      <c s="368">
        <f>SUM(C319:C321)</f>
        <v>3410</v>
      </c>
    </row>
    <row customHeight="1" ht="17.25">
      <c s="76">
        <v>1011801</v>
      </c>
      <c s="140" t="s">
        <v>503</v>
      </c>
      <c s="372">
        <v>3410</v>
      </c>
    </row>
    <row customHeight="1" ht="17.25">
      <c s="76">
        <v>1011802</v>
      </c>
      <c s="140" t="s">
        <v>504</v>
      </c>
      <c s="372"/>
    </row>
    <row customHeight="1" ht="17.25">
      <c s="76">
        <v>1011820</v>
      </c>
      <c s="140" t="s">
        <v>505</v>
      </c>
      <c s="372"/>
    </row>
    <row customHeight="1" ht="17.25">
      <c s="76">
        <v>10119</v>
      </c>
      <c s="140" t="s">
        <v>506</v>
      </c>
      <c s="368">
        <f>SUM(C323:C324)</f>
        <v>1596</v>
      </c>
    </row>
    <row customHeight="1" ht="17.25">
      <c s="76">
        <v>1011901</v>
      </c>
      <c s="140" t="s">
        <v>507</v>
      </c>
      <c s="372">
        <v>1596</v>
      </c>
    </row>
    <row customHeight="1" ht="17.25">
      <c s="76">
        <v>1011920</v>
      </c>
      <c s="140" t="s">
        <v>508</v>
      </c>
      <c s="372"/>
    </row>
    <row customHeight="1" ht="17.25">
      <c s="76">
        <v>10120</v>
      </c>
      <c s="140" t="s">
        <v>509</v>
      </c>
      <c s="368">
        <f>SUM(C326:C327)</f>
        <v>250</v>
      </c>
    </row>
    <row customHeight="1" ht="17.25">
      <c s="76">
        <v>1012001</v>
      </c>
      <c s="140" t="s">
        <v>510</v>
      </c>
      <c s="372">
        <v>250</v>
      </c>
    </row>
    <row customHeight="1" ht="17.25">
      <c s="76">
        <v>1012020</v>
      </c>
      <c s="140" t="s">
        <v>511</v>
      </c>
      <c s="372"/>
    </row>
    <row customHeight="1" ht="17.25">
      <c s="76">
        <v>10199</v>
      </c>
      <c s="140" t="s">
        <v>512</v>
      </c>
      <c s="372"/>
    </row>
    <row customHeight="1" ht="17.25">
      <c s="76">
        <v>103</v>
      </c>
      <c s="140" t="s">
        <v>513</v>
      </c>
      <c s="368">
        <f>SUM(C330,C354,C717,C750,C766,C794)</f>
        <v>8255</v>
      </c>
    </row>
    <row customHeight="1" ht="17.25">
      <c s="76">
        <v>10302</v>
      </c>
      <c s="140" t="s">
        <v>514</v>
      </c>
      <c s="368">
        <f>SUM(C331,C334,C337,C342:C347,C351)</f>
        <v>872</v>
      </c>
    </row>
    <row customHeight="1" ht="17.25">
      <c s="76">
        <v>1030201</v>
      </c>
      <c s="140" t="s">
        <v>515</v>
      </c>
      <c s="368">
        <f>SUM(C332:C333)</f>
        <v>84</v>
      </c>
    </row>
    <row customHeight="1" ht="17.25">
      <c s="76">
        <v>103020101</v>
      </c>
      <c s="129" t="s">
        <v>516</v>
      </c>
      <c s="372">
        <v>84</v>
      </c>
    </row>
    <row customHeight="1" ht="17.25">
      <c s="76">
        <v>103020102</v>
      </c>
      <c s="129" t="s">
        <v>517</v>
      </c>
      <c s="372"/>
    </row>
    <row customHeight="1" ht="17.25">
      <c s="76">
        <v>1030202</v>
      </c>
      <c s="140" t="s">
        <v>518</v>
      </c>
      <c s="368">
        <f>C335+C336</f>
        <v>12</v>
      </c>
    </row>
    <row customHeight="1" ht="17.25">
      <c s="76">
        <v>103020201</v>
      </c>
      <c s="129" t="s">
        <v>519</v>
      </c>
      <c s="372"/>
    </row>
    <row customHeight="1" ht="17.25">
      <c s="76">
        <v>103020299</v>
      </c>
      <c s="129" t="s">
        <v>520</v>
      </c>
      <c s="372">
        <v>12</v>
      </c>
    </row>
    <row customHeight="1" ht="17.25">
      <c s="76">
        <v>1030203</v>
      </c>
      <c s="140" t="s">
        <v>521</v>
      </c>
      <c s="368">
        <f>SUM(C338:C341)</f>
        <v>702</v>
      </c>
    </row>
    <row customHeight="1" ht="17.25">
      <c s="76">
        <v>103020301</v>
      </c>
      <c s="129" t="s">
        <v>522</v>
      </c>
      <c s="372">
        <v>701</v>
      </c>
    </row>
    <row customHeight="1" ht="17.25">
      <c s="76">
        <v>103020302</v>
      </c>
      <c s="129" t="s">
        <v>523</v>
      </c>
      <c s="372"/>
    </row>
    <row customHeight="1" ht="17.25">
      <c s="76">
        <v>103020303</v>
      </c>
      <c s="129" t="s">
        <v>524</v>
      </c>
      <c s="372"/>
    </row>
    <row customHeight="1" ht="17.25">
      <c s="76">
        <v>103020399</v>
      </c>
      <c s="129" t="s">
        <v>525</v>
      </c>
      <c s="372">
        <v>1</v>
      </c>
    </row>
    <row customHeight="1" ht="17.25">
      <c s="76">
        <v>1030205</v>
      </c>
      <c s="140" t="s">
        <v>526</v>
      </c>
      <c s="372"/>
    </row>
    <row customHeight="1" ht="17.25">
      <c s="76">
        <v>1030210</v>
      </c>
      <c s="140" t="s">
        <v>527</v>
      </c>
      <c s="372"/>
    </row>
    <row customHeight="1" ht="17.25">
      <c s="76">
        <v>1030211</v>
      </c>
      <c s="140" t="s">
        <v>528</v>
      </c>
      <c s="372"/>
    </row>
    <row customHeight="1" ht="17.25">
      <c s="76">
        <v>1030212</v>
      </c>
      <c s="140" t="s">
        <v>529</v>
      </c>
      <c s="372"/>
    </row>
    <row customHeight="1" ht="17.25">
      <c s="76">
        <v>1030213</v>
      </c>
      <c s="140" t="s">
        <v>530</v>
      </c>
      <c s="372"/>
    </row>
    <row customHeight="1" ht="17.25">
      <c s="76">
        <v>1030215</v>
      </c>
      <c s="140" t="s">
        <v>531</v>
      </c>
      <c s="368">
        <f>C348+C349+C350</f>
        <v>19</v>
      </c>
    </row>
    <row customHeight="1" ht="17.25">
      <c s="76">
        <v>103021501</v>
      </c>
      <c s="129" t="s">
        <v>532</v>
      </c>
      <c s="372">
        <v>18</v>
      </c>
    </row>
    <row customHeight="1" ht="17.25">
      <c s="76">
        <v>103021502</v>
      </c>
      <c s="129" t="s">
        <v>533</v>
      </c>
      <c s="372">
        <v>1</v>
      </c>
    </row>
    <row customHeight="1" ht="17.25">
      <c s="76">
        <v>103021503</v>
      </c>
      <c s="129" t="s">
        <v>534</v>
      </c>
      <c s="372"/>
    </row>
    <row customHeight="1" ht="17.25">
      <c s="76">
        <v>1030299</v>
      </c>
      <c s="140" t="s">
        <v>535</v>
      </c>
      <c s="368">
        <f>C352+C353</f>
        <v>55</v>
      </c>
    </row>
    <row customHeight="1" ht="17.25">
      <c s="76">
        <v>103029901</v>
      </c>
      <c s="129" t="s">
        <v>536</v>
      </c>
      <c s="373">
        <v>55</v>
      </c>
    </row>
    <row customHeight="1" ht="17.25">
      <c s="76">
        <v>103029999</v>
      </c>
      <c s="152" t="s">
        <v>537</v>
      </c>
      <c s="372"/>
    </row>
    <row customHeight="1" ht="17.25">
      <c s="76">
        <v>10304</v>
      </c>
      <c s="140" t="s">
        <v>538</v>
      </c>
      <c s="376">
        <f>C355+C375+C379+C385+C392+C397+C400+C404+C408+C417+C420+C423+C427+C430+C433+C453+C456+C458+C462+C466+C469+C472+C475+C483+C487+C492+C494+C503+C506+C510+C522+C532+C537+C545+C552+C555+C560+C563+C581+C590+C625+C634+C643+C667+C674+C679+C684+C688+C692+C695+C698+C700+C702+C707+C710+C712+C715</f>
        <v>3906</v>
      </c>
    </row>
    <row customHeight="1" ht="17.25">
      <c s="76">
        <v>1030401</v>
      </c>
      <c s="140" t="s">
        <v>539</v>
      </c>
      <c s="368">
        <f>SUM(C356:C374)</f>
        <v>158</v>
      </c>
    </row>
    <row customHeight="1" ht="17.25">
      <c s="76">
        <v>103040101</v>
      </c>
      <c s="129" t="s">
        <v>540</v>
      </c>
      <c s="372"/>
    </row>
    <row customHeight="1" ht="17.25">
      <c s="76">
        <v>103040102</v>
      </c>
      <c s="129" t="s">
        <v>541</v>
      </c>
      <c s="372"/>
    </row>
    <row customHeight="1" ht="17.25">
      <c s="76">
        <v>103040103</v>
      </c>
      <c s="129" t="s">
        <v>542</v>
      </c>
      <c s="372"/>
    </row>
    <row customHeight="1" ht="17.25">
      <c s="76">
        <v>103040104</v>
      </c>
      <c s="129" t="s">
        <v>543</v>
      </c>
      <c s="372"/>
    </row>
    <row customHeight="1" ht="17.25">
      <c s="76">
        <v>103040106</v>
      </c>
      <c s="129" t="s">
        <v>544</v>
      </c>
      <c s="372"/>
    </row>
    <row customHeight="1" ht="17.25">
      <c s="76">
        <v>103040107</v>
      </c>
      <c s="129" t="s">
        <v>545</v>
      </c>
      <c s="372"/>
    </row>
    <row customHeight="1" ht="17.25">
      <c s="76">
        <v>103040109</v>
      </c>
      <c s="129" t="s">
        <v>546</v>
      </c>
      <c s="372"/>
    </row>
    <row customHeight="1" ht="17.25">
      <c s="76">
        <v>103040110</v>
      </c>
      <c s="129" t="s">
        <v>547</v>
      </c>
      <c s="372"/>
    </row>
    <row customHeight="1" ht="17.25">
      <c s="76">
        <v>103040111</v>
      </c>
      <c s="129" t="s">
        <v>548</v>
      </c>
      <c s="372">
        <v>27</v>
      </c>
    </row>
    <row customHeight="1" ht="17.25">
      <c s="76">
        <v>103040112</v>
      </c>
      <c s="129" t="s">
        <v>549</v>
      </c>
      <c s="372">
        <v>2</v>
      </c>
    </row>
    <row customHeight="1" ht="17.25">
      <c s="76">
        <v>103040113</v>
      </c>
      <c s="129" t="s">
        <v>550</v>
      </c>
      <c s="372">
        <v>1</v>
      </c>
    </row>
    <row customHeight="1" ht="17.25">
      <c s="76">
        <v>103040114</v>
      </c>
      <c s="129" t="s">
        <v>551</v>
      </c>
      <c s="372"/>
    </row>
    <row customHeight="1" ht="17.25">
      <c s="76">
        <v>103040115</v>
      </c>
      <c s="129" t="s">
        <v>552</v>
      </c>
      <c s="372">
        <v>43</v>
      </c>
    </row>
    <row customHeight="1" ht="17.25">
      <c s="76">
        <v>103040116</v>
      </c>
      <c s="129" t="s">
        <v>553</v>
      </c>
      <c s="372">
        <v>8</v>
      </c>
    </row>
    <row customHeight="1" ht="17.25">
      <c s="76">
        <v>103040117</v>
      </c>
      <c s="129" t="s">
        <v>554</v>
      </c>
      <c s="372">
        <v>77</v>
      </c>
    </row>
    <row customHeight="1" ht="17.25">
      <c s="76">
        <v>103040119</v>
      </c>
      <c s="129" t="s">
        <v>555</v>
      </c>
      <c s="372"/>
    </row>
    <row customHeight="1" ht="17.25">
      <c s="76">
        <v>103040120</v>
      </c>
      <c s="129" t="s">
        <v>556</v>
      </c>
      <c s="372"/>
    </row>
    <row customHeight="1" ht="17.25">
      <c s="76">
        <v>103040121</v>
      </c>
      <c s="129" t="s">
        <v>557</v>
      </c>
      <c s="372"/>
    </row>
    <row customHeight="1" ht="17.25">
      <c s="76">
        <v>103040150</v>
      </c>
      <c s="129" t="s">
        <v>558</v>
      </c>
      <c s="372"/>
    </row>
    <row customHeight="1" ht="17.25">
      <c s="76">
        <v>1030402</v>
      </c>
      <c s="140" t="s">
        <v>559</v>
      </c>
      <c s="368">
        <f>SUM(C376:C378)</f>
        <v>33</v>
      </c>
    </row>
    <row customHeight="1" ht="17.25">
      <c s="76">
        <v>103040201</v>
      </c>
      <c s="129" t="s">
        <v>560</v>
      </c>
      <c s="372">
        <v>33</v>
      </c>
    </row>
    <row customHeight="1" ht="17.25">
      <c s="76">
        <v>103040202</v>
      </c>
      <c s="129" t="s">
        <v>561</v>
      </c>
      <c s="372"/>
    </row>
    <row customHeight="1" ht="17.25">
      <c s="76">
        <v>103040250</v>
      </c>
      <c s="129" t="s">
        <v>562</v>
      </c>
      <c s="372"/>
    </row>
    <row customHeight="1" ht="17.25">
      <c s="76">
        <v>1030403</v>
      </c>
      <c s="140" t="s">
        <v>563</v>
      </c>
      <c s="368">
        <f>SUM(C380:C384)</f>
        <v>1</v>
      </c>
    </row>
    <row customHeight="1" ht="17.25">
      <c s="76">
        <v>103040301</v>
      </c>
      <c s="129" t="s">
        <v>564</v>
      </c>
      <c s="372"/>
    </row>
    <row customHeight="1" ht="17.25">
      <c s="76">
        <v>103040302</v>
      </c>
      <c s="129" t="s">
        <v>565</v>
      </c>
      <c s="372"/>
    </row>
    <row customHeight="1" ht="17.25">
      <c s="76">
        <v>103040303</v>
      </c>
      <c s="129" t="s">
        <v>566</v>
      </c>
      <c s="372"/>
    </row>
    <row customHeight="1" ht="17.25">
      <c s="76">
        <v>103040305</v>
      </c>
      <c s="129" t="s">
        <v>567</v>
      </c>
      <c s="372"/>
    </row>
    <row customHeight="1" ht="17.25">
      <c s="76">
        <v>103040350</v>
      </c>
      <c s="129" t="s">
        <v>568</v>
      </c>
      <c s="372">
        <v>1</v>
      </c>
    </row>
    <row customHeight="1" ht="17.25">
      <c s="76">
        <v>1030404</v>
      </c>
      <c s="140" t="s">
        <v>569</v>
      </c>
      <c s="368">
        <f>SUM(C386:C391)</f>
        <v>0</v>
      </c>
    </row>
    <row customHeight="1" ht="17.25">
      <c s="76">
        <v>103040401</v>
      </c>
      <c s="129" t="s">
        <v>570</v>
      </c>
      <c s="372"/>
    </row>
    <row customHeight="1" ht="17.25">
      <c s="76">
        <v>103040402</v>
      </c>
      <c s="129" t="s">
        <v>571</v>
      </c>
      <c s="372"/>
    </row>
    <row customHeight="1" ht="17.25">
      <c s="76">
        <v>103040403</v>
      </c>
      <c s="129" t="s">
        <v>572</v>
      </c>
      <c s="372"/>
    </row>
    <row customHeight="1" ht="17.25">
      <c s="76">
        <v>103040404</v>
      </c>
      <c s="129" t="s">
        <v>573</v>
      </c>
      <c s="372"/>
    </row>
    <row customHeight="1" ht="17.25">
      <c s="76">
        <v>103040405</v>
      </c>
      <c s="129" t="s">
        <v>574</v>
      </c>
      <c s="372"/>
    </row>
    <row customHeight="1" ht="17.25">
      <c s="76">
        <v>103040450</v>
      </c>
      <c s="129" t="s">
        <v>575</v>
      </c>
      <c s="372"/>
    </row>
    <row customHeight="1" ht="17.25">
      <c s="76">
        <v>1030405</v>
      </c>
      <c s="140" t="s">
        <v>576</v>
      </c>
      <c s="368">
        <f>SUM(C393:C396)</f>
        <v>0</v>
      </c>
    </row>
    <row customHeight="1" ht="17.25">
      <c s="76">
        <v>103040503</v>
      </c>
      <c s="129" t="s">
        <v>577</v>
      </c>
      <c s="372"/>
    </row>
    <row customHeight="1" ht="17.25">
      <c s="76">
        <v>103040504</v>
      </c>
      <c s="129" t="s">
        <v>578</v>
      </c>
      <c s="372"/>
    </row>
    <row customHeight="1" ht="17.25">
      <c s="76">
        <v>103040506</v>
      </c>
      <c s="129" t="s">
        <v>579</v>
      </c>
      <c s="372"/>
    </row>
    <row customHeight="1" ht="17.25">
      <c s="76">
        <v>103040550</v>
      </c>
      <c s="129" t="s">
        <v>580</v>
      </c>
      <c s="372"/>
    </row>
    <row customHeight="1" ht="17.25">
      <c s="76">
        <v>1030406</v>
      </c>
      <c s="140" t="s">
        <v>581</v>
      </c>
      <c s="368">
        <f>SUM(C398:C399)</f>
        <v>0</v>
      </c>
    </row>
    <row customHeight="1" ht="17.25">
      <c s="76">
        <v>103040601</v>
      </c>
      <c s="129" t="s">
        <v>582</v>
      </c>
      <c s="372"/>
    </row>
    <row customHeight="1" ht="17.25">
      <c s="76">
        <v>103040650</v>
      </c>
      <c s="129" t="s">
        <v>583</v>
      </c>
      <c s="372"/>
    </row>
    <row customHeight="1" ht="17.25">
      <c s="76">
        <v>1030407</v>
      </c>
      <c s="140" t="s">
        <v>584</v>
      </c>
      <c s="368">
        <f>SUM(C401:C403)</f>
        <v>0</v>
      </c>
    </row>
    <row customHeight="1" ht="17.25">
      <c s="76">
        <v>103040701</v>
      </c>
      <c s="129" t="s">
        <v>582</v>
      </c>
      <c s="372"/>
    </row>
    <row customHeight="1" ht="17.25">
      <c s="76">
        <v>103040702</v>
      </c>
      <c s="129" t="s">
        <v>585</v>
      </c>
      <c s="372"/>
    </row>
    <row customHeight="1" ht="17.25">
      <c s="76">
        <v>103040750</v>
      </c>
      <c s="129" t="s">
        <v>586</v>
      </c>
      <c s="372"/>
    </row>
    <row customHeight="1" ht="17.25">
      <c s="76">
        <v>1030408</v>
      </c>
      <c s="140" t="s">
        <v>587</v>
      </c>
      <c s="368">
        <f>SUM(C405:C407)</f>
        <v>0</v>
      </c>
    </row>
    <row customHeight="1" ht="17.25">
      <c s="76">
        <v>103040801</v>
      </c>
      <c s="129" t="s">
        <v>588</v>
      </c>
      <c s="372"/>
    </row>
    <row customHeight="1" ht="17.25">
      <c s="76">
        <v>103040802</v>
      </c>
      <c s="129" t="s">
        <v>589</v>
      </c>
      <c s="372"/>
    </row>
    <row customHeight="1" ht="17.25">
      <c s="76">
        <v>103040850</v>
      </c>
      <c s="129" t="s">
        <v>590</v>
      </c>
      <c s="372"/>
    </row>
    <row customHeight="1" ht="17.25">
      <c s="76">
        <v>1030409</v>
      </c>
      <c s="140" t="s">
        <v>591</v>
      </c>
      <c s="368">
        <f>SUM(C409:C416)</f>
        <v>0</v>
      </c>
    </row>
    <row customHeight="1" ht="17.25">
      <c s="76">
        <v>103040901</v>
      </c>
      <c s="129" t="s">
        <v>592</v>
      </c>
      <c s="372"/>
    </row>
    <row customHeight="1" ht="17.25">
      <c s="76">
        <v>103040903</v>
      </c>
      <c s="129" t="s">
        <v>593</v>
      </c>
      <c s="372"/>
    </row>
    <row customHeight="1" ht="17.25">
      <c s="76">
        <v>103040904</v>
      </c>
      <c s="129" t="s">
        <v>594</v>
      </c>
      <c s="372"/>
    </row>
    <row customHeight="1" ht="17.25">
      <c s="76">
        <v>103040905</v>
      </c>
      <c s="129" t="s">
        <v>595</v>
      </c>
      <c s="372"/>
    </row>
    <row customHeight="1" ht="17.25">
      <c s="76">
        <v>103040906</v>
      </c>
      <c s="129" t="s">
        <v>596</v>
      </c>
      <c s="372"/>
    </row>
    <row customHeight="1" ht="17.25">
      <c s="76">
        <v>103040907</v>
      </c>
      <c s="129" t="s">
        <v>597</v>
      </c>
      <c s="372"/>
    </row>
    <row customHeight="1" ht="17.25">
      <c s="76">
        <v>103040908</v>
      </c>
      <c s="129" t="s">
        <v>598</v>
      </c>
      <c s="372"/>
    </row>
    <row customHeight="1" ht="17.25">
      <c s="76">
        <v>103040950</v>
      </c>
      <c s="129" t="s">
        <v>599</v>
      </c>
      <c s="372"/>
    </row>
    <row customHeight="1" ht="17.25">
      <c s="76">
        <v>1030410</v>
      </c>
      <c s="140" t="s">
        <v>600</v>
      </c>
      <c s="368">
        <f>SUM(C418:C419)</f>
        <v>0</v>
      </c>
    </row>
    <row customHeight="1" ht="17.25">
      <c s="76">
        <v>103041001</v>
      </c>
      <c s="129" t="s">
        <v>585</v>
      </c>
      <c s="372"/>
    </row>
    <row customHeight="1" ht="17.25">
      <c s="76">
        <v>103041050</v>
      </c>
      <c s="129" t="s">
        <v>601</v>
      </c>
      <c s="372"/>
    </row>
    <row customHeight="1" ht="17.25">
      <c s="76">
        <v>1030411</v>
      </c>
      <c s="140" t="s">
        <v>602</v>
      </c>
      <c s="368">
        <f>SUM(C421:C422)</f>
        <v>253</v>
      </c>
    </row>
    <row customHeight="1" ht="17.25">
      <c s="76">
        <v>103041101</v>
      </c>
      <c s="129" t="s">
        <v>603</v>
      </c>
      <c s="372">
        <v>177</v>
      </c>
    </row>
    <row customHeight="1" ht="17.25">
      <c s="76">
        <v>103041150</v>
      </c>
      <c s="129" t="s">
        <v>604</v>
      </c>
      <c s="372">
        <v>76</v>
      </c>
    </row>
    <row customHeight="1" ht="17.25">
      <c s="76">
        <v>1030413</v>
      </c>
      <c s="140" t="s">
        <v>605</v>
      </c>
      <c s="368">
        <f>SUM(C424:C426)</f>
        <v>0</v>
      </c>
    </row>
    <row customHeight="1" ht="17.25">
      <c s="76">
        <v>103041301</v>
      </c>
      <c s="129" t="s">
        <v>606</v>
      </c>
      <c s="372"/>
    </row>
    <row customHeight="1" ht="17.25">
      <c s="76">
        <v>103041303</v>
      </c>
      <c s="129" t="s">
        <v>607</v>
      </c>
      <c s="372"/>
    </row>
    <row customHeight="1" ht="17.25">
      <c s="76">
        <v>103041350</v>
      </c>
      <c s="129" t="s">
        <v>608</v>
      </c>
      <c s="372"/>
    </row>
    <row customHeight="1" ht="17.25">
      <c s="76">
        <v>1030414</v>
      </c>
      <c s="140" t="s">
        <v>609</v>
      </c>
      <c s="368">
        <f>SUM(C428:C429)</f>
        <v>0</v>
      </c>
    </row>
    <row customHeight="1" ht="17.25">
      <c s="76">
        <v>103041403</v>
      </c>
      <c s="129" t="s">
        <v>610</v>
      </c>
      <c s="372"/>
    </row>
    <row customHeight="1" ht="17.25">
      <c s="76">
        <v>103041450</v>
      </c>
      <c s="129" t="s">
        <v>611</v>
      </c>
      <c s="372"/>
    </row>
    <row customHeight="1" ht="17.25">
      <c s="76">
        <v>1030415</v>
      </c>
      <c s="140" t="s">
        <v>612</v>
      </c>
      <c s="368">
        <f>SUM(C431:C432)</f>
        <v>0</v>
      </c>
    </row>
    <row customHeight="1" ht="17.25">
      <c s="76">
        <v>103041501</v>
      </c>
      <c s="129" t="s">
        <v>613</v>
      </c>
      <c s="372"/>
    </row>
    <row customHeight="1" ht="17.25">
      <c s="76">
        <v>103041550</v>
      </c>
      <c s="129" t="s">
        <v>614</v>
      </c>
      <c s="372"/>
    </row>
    <row customHeight="1" ht="17.25">
      <c s="76">
        <v>1030416</v>
      </c>
      <c s="140" t="s">
        <v>615</v>
      </c>
      <c s="368">
        <f>SUM(C434:C452)</f>
        <v>0</v>
      </c>
    </row>
    <row customHeight="1" ht="17.25">
      <c s="76">
        <v>103041601</v>
      </c>
      <c s="129" t="s">
        <v>616</v>
      </c>
      <c s="372"/>
    </row>
    <row customHeight="1" ht="17.25">
      <c s="76">
        <v>103041602</v>
      </c>
      <c s="129" t="s">
        <v>617</v>
      </c>
      <c s="372"/>
    </row>
    <row customHeight="1" ht="17.25">
      <c s="76">
        <v>103041603</v>
      </c>
      <c s="129" t="s">
        <v>618</v>
      </c>
      <c s="372"/>
    </row>
    <row customHeight="1" ht="17.25">
      <c s="76">
        <v>103041604</v>
      </c>
      <c s="129" t="s">
        <v>619</v>
      </c>
      <c s="372"/>
    </row>
    <row customHeight="1" ht="17.25">
      <c s="76">
        <v>103041605</v>
      </c>
      <c s="129" t="s">
        <v>620</v>
      </c>
      <c s="372"/>
    </row>
    <row customHeight="1" ht="17.25">
      <c s="76">
        <v>103041606</v>
      </c>
      <c s="129" t="s">
        <v>621</v>
      </c>
      <c s="372"/>
    </row>
    <row customHeight="1" ht="17.25">
      <c s="76">
        <v>103041607</v>
      </c>
      <c s="129" t="s">
        <v>622</v>
      </c>
      <c s="372"/>
    </row>
    <row customHeight="1" ht="17.25">
      <c s="76">
        <v>103041608</v>
      </c>
      <c s="129" t="s">
        <v>585</v>
      </c>
      <c s="372"/>
    </row>
    <row customHeight="1" ht="17.25">
      <c s="76">
        <v>103041609</v>
      </c>
      <c s="129" t="s">
        <v>623</v>
      </c>
      <c s="372"/>
    </row>
    <row customHeight="1" ht="17.25">
      <c s="76">
        <v>103041610</v>
      </c>
      <c s="129" t="s">
        <v>624</v>
      </c>
      <c s="372"/>
    </row>
    <row customHeight="1" ht="17.25">
      <c s="76">
        <v>103041611</v>
      </c>
      <c s="129" t="s">
        <v>625</v>
      </c>
      <c s="372"/>
    </row>
    <row customHeight="1" ht="17.25">
      <c s="76">
        <v>103041612</v>
      </c>
      <c s="129" t="s">
        <v>626</v>
      </c>
      <c s="372"/>
    </row>
    <row customHeight="1" ht="17.25">
      <c s="76">
        <v>103041613</v>
      </c>
      <c s="129" t="s">
        <v>627</v>
      </c>
      <c s="372"/>
    </row>
    <row customHeight="1" ht="17.25">
      <c s="76">
        <v>103041614</v>
      </c>
      <c s="129" t="s">
        <v>628</v>
      </c>
      <c s="372"/>
    </row>
    <row customHeight="1" ht="17.25">
      <c s="76">
        <v>103041615</v>
      </c>
      <c s="129" t="s">
        <v>629</v>
      </c>
      <c s="372"/>
    </row>
    <row customHeight="1" ht="17.25">
      <c s="76">
        <v>103041616</v>
      </c>
      <c s="129" t="s">
        <v>630</v>
      </c>
      <c s="372"/>
    </row>
    <row customHeight="1" ht="17.25">
      <c s="76">
        <v>103041617</v>
      </c>
      <c s="129" t="s">
        <v>631</v>
      </c>
      <c s="372"/>
    </row>
    <row customHeight="1" ht="17.25">
      <c s="76">
        <v>103041618</v>
      </c>
      <c s="129" t="s">
        <v>632</v>
      </c>
      <c s="372"/>
    </row>
    <row customHeight="1" ht="17.25">
      <c s="76">
        <v>103041650</v>
      </c>
      <c s="129" t="s">
        <v>633</v>
      </c>
      <c s="372"/>
    </row>
    <row customHeight="1" ht="17.25">
      <c s="76">
        <v>1030417</v>
      </c>
      <c s="140" t="s">
        <v>634</v>
      </c>
      <c s="368">
        <f>SUM(C454:C455)</f>
        <v>0</v>
      </c>
    </row>
    <row customHeight="1" ht="17.25">
      <c s="76">
        <v>103041703</v>
      </c>
      <c s="129" t="s">
        <v>635</v>
      </c>
      <c s="372"/>
    </row>
    <row customHeight="1" ht="17.25">
      <c s="76">
        <v>103041750</v>
      </c>
      <c s="129" t="s">
        <v>636</v>
      </c>
      <c s="372"/>
    </row>
    <row customHeight="1" ht="17.25">
      <c s="76">
        <v>1030418</v>
      </c>
      <c s="140" t="s">
        <v>637</v>
      </c>
      <c s="368">
        <f>C457</f>
        <v>0</v>
      </c>
    </row>
    <row customHeight="1" ht="17.25">
      <c s="76">
        <v>103041850</v>
      </c>
      <c s="129" t="s">
        <v>638</v>
      </c>
      <c s="372"/>
    </row>
    <row customHeight="1" ht="17.25">
      <c s="76">
        <v>1030419</v>
      </c>
      <c s="140" t="s">
        <v>639</v>
      </c>
      <c s="368">
        <f>SUM(C459:C461)</f>
        <v>1</v>
      </c>
    </row>
    <row customHeight="1" ht="17.25">
      <c s="76">
        <v>103041901</v>
      </c>
      <c s="129" t="s">
        <v>640</v>
      </c>
      <c s="372"/>
    </row>
    <row customHeight="1" ht="17.25">
      <c s="76">
        <v>103041902</v>
      </c>
      <c s="129" t="s">
        <v>641</v>
      </c>
      <c s="372"/>
    </row>
    <row customHeight="1" ht="17.25">
      <c s="76">
        <v>103041950</v>
      </c>
      <c s="129" t="s">
        <v>642</v>
      </c>
      <c s="372">
        <v>1</v>
      </c>
    </row>
    <row customHeight="1" ht="17.25">
      <c s="76">
        <v>1030420</v>
      </c>
      <c s="140" t="s">
        <v>643</v>
      </c>
      <c s="368">
        <f>SUM(C463:C465)</f>
        <v>0</v>
      </c>
    </row>
    <row customHeight="1" ht="17.25">
      <c s="76">
        <v>103042001</v>
      </c>
      <c s="129" t="s">
        <v>644</v>
      </c>
      <c s="372"/>
    </row>
    <row customHeight="1" ht="17.25">
      <c s="76">
        <v>103042002</v>
      </c>
      <c s="129" t="s">
        <v>645</v>
      </c>
      <c s="372"/>
    </row>
    <row customHeight="1" ht="17.25">
      <c s="76">
        <v>103042050</v>
      </c>
      <c s="129" t="s">
        <v>646</v>
      </c>
      <c s="372"/>
    </row>
    <row customHeight="1" ht="17.25">
      <c s="76">
        <v>1030422</v>
      </c>
      <c s="140" t="s">
        <v>647</v>
      </c>
      <c s="368">
        <f>C467+C468</f>
        <v>0</v>
      </c>
    </row>
    <row customHeight="1" ht="17.25">
      <c s="76">
        <v>103042201</v>
      </c>
      <c s="129" t="s">
        <v>648</v>
      </c>
      <c s="372"/>
    </row>
    <row customHeight="1" ht="17.25">
      <c s="76">
        <v>103042250</v>
      </c>
      <c s="129" t="s">
        <v>649</v>
      </c>
      <c s="372"/>
    </row>
    <row customHeight="1" ht="17.25">
      <c s="76">
        <v>1030423</v>
      </c>
      <c s="140" t="s">
        <v>650</v>
      </c>
      <c s="368">
        <f>SUM(C470:C471)</f>
        <v>0</v>
      </c>
    </row>
    <row customHeight="1" ht="17.25">
      <c s="76">
        <v>103042301</v>
      </c>
      <c s="129" t="s">
        <v>651</v>
      </c>
      <c s="372"/>
    </row>
    <row customHeight="1" ht="17.25">
      <c s="76">
        <v>103042350</v>
      </c>
      <c s="129" t="s">
        <v>652</v>
      </c>
      <c s="372"/>
    </row>
    <row customHeight="1" ht="17.25">
      <c s="76">
        <v>1030424</v>
      </c>
      <c s="140" t="s">
        <v>653</v>
      </c>
      <c s="368">
        <f>SUM(C473:C474)</f>
        <v>399</v>
      </c>
    </row>
    <row customHeight="1" ht="17.25">
      <c s="76">
        <v>103042401</v>
      </c>
      <c s="129" t="s">
        <v>654</v>
      </c>
      <c s="372">
        <v>386</v>
      </c>
    </row>
    <row customHeight="1" ht="17.25">
      <c s="76">
        <v>103042450</v>
      </c>
      <c s="129" t="s">
        <v>655</v>
      </c>
      <c s="372">
        <v>13</v>
      </c>
    </row>
    <row customHeight="1" ht="17.25">
      <c s="76">
        <v>1030425</v>
      </c>
      <c s="140" t="s">
        <v>656</v>
      </c>
      <c s="368">
        <f>SUM(C476:C482)</f>
        <v>0</v>
      </c>
    </row>
    <row customHeight="1" ht="17.25">
      <c s="76">
        <v>103042502</v>
      </c>
      <c s="129" t="s">
        <v>657</v>
      </c>
      <c s="372"/>
    </row>
    <row customHeight="1" ht="17.25">
      <c s="76">
        <v>103042503</v>
      </c>
      <c s="129" t="s">
        <v>658</v>
      </c>
      <c s="372"/>
    </row>
    <row customHeight="1" ht="17.25">
      <c s="76">
        <v>103042504</v>
      </c>
      <c s="129" t="s">
        <v>606</v>
      </c>
      <c s="372"/>
    </row>
    <row customHeight="1" ht="17.25">
      <c s="76">
        <v>103042506</v>
      </c>
      <c s="129" t="s">
        <v>659</v>
      </c>
      <c s="372"/>
    </row>
    <row customHeight="1" ht="17.25">
      <c s="76">
        <v>103042507</v>
      </c>
      <c s="129" t="s">
        <v>660</v>
      </c>
      <c s="372"/>
    </row>
    <row customHeight="1" ht="17.25">
      <c s="76">
        <v>103042508</v>
      </c>
      <c s="129" t="s">
        <v>661</v>
      </c>
      <c s="372"/>
    </row>
    <row customHeight="1" ht="17.25">
      <c s="76">
        <v>103042550</v>
      </c>
      <c s="129" t="s">
        <v>662</v>
      </c>
      <c s="372"/>
    </row>
    <row customHeight="1" ht="17.25">
      <c s="76">
        <v>1030426</v>
      </c>
      <c s="140" t="s">
        <v>663</v>
      </c>
      <c s="368">
        <f>SUM(C484:C486)</f>
        <v>21</v>
      </c>
    </row>
    <row customHeight="1" ht="17.25">
      <c s="76">
        <v>103042601</v>
      </c>
      <c s="129" t="s">
        <v>664</v>
      </c>
      <c s="372"/>
    </row>
    <row customHeight="1" ht="17.25">
      <c s="76">
        <v>103042602</v>
      </c>
      <c s="129" t="s">
        <v>665</v>
      </c>
      <c s="372"/>
    </row>
    <row customHeight="1" ht="17.25">
      <c s="76">
        <v>103042650</v>
      </c>
      <c s="129" t="s">
        <v>666</v>
      </c>
      <c s="372">
        <v>21</v>
      </c>
    </row>
    <row customHeight="1" ht="17.25">
      <c s="76">
        <v>1030427</v>
      </c>
      <c s="140" t="s">
        <v>667</v>
      </c>
      <c s="368">
        <f>SUM(C488:C491)</f>
        <v>0</v>
      </c>
    </row>
    <row customHeight="1" ht="17.25">
      <c s="76">
        <v>103042701</v>
      </c>
      <c s="129" t="s">
        <v>668</v>
      </c>
      <c s="372"/>
    </row>
    <row customHeight="1" ht="17.25">
      <c s="76">
        <v>103042706</v>
      </c>
      <c s="129" t="s">
        <v>669</v>
      </c>
      <c s="372"/>
    </row>
    <row customHeight="1" ht="17.25">
      <c s="76">
        <v>103042707</v>
      </c>
      <c s="129" t="s">
        <v>670</v>
      </c>
      <c s="372"/>
    </row>
    <row customHeight="1" ht="17.25">
      <c s="76">
        <v>103042750</v>
      </c>
      <c s="129" t="s">
        <v>671</v>
      </c>
      <c s="372"/>
    </row>
    <row customHeight="1" ht="17.25">
      <c s="76">
        <v>1030428</v>
      </c>
      <c s="140" t="s">
        <v>672</v>
      </c>
      <c s="368">
        <f>C493</f>
        <v>0</v>
      </c>
    </row>
    <row customHeight="1" ht="17.25">
      <c s="76">
        <v>103042850</v>
      </c>
      <c s="129" t="s">
        <v>673</v>
      </c>
      <c s="372"/>
    </row>
    <row customHeight="1" ht="17.25">
      <c s="76">
        <v>1030429</v>
      </c>
      <c s="140" t="s">
        <v>674</v>
      </c>
      <c s="368">
        <f>SUM(C495:C502)</f>
        <v>0</v>
      </c>
    </row>
    <row customHeight="1" ht="17.25">
      <c s="76">
        <v>103042901</v>
      </c>
      <c s="129" t="s">
        <v>675</v>
      </c>
      <c s="372"/>
    </row>
    <row customHeight="1" ht="17.25">
      <c s="76">
        <v>103042902</v>
      </c>
      <c s="129" t="s">
        <v>676</v>
      </c>
      <c s="372"/>
    </row>
    <row customHeight="1" ht="17.25">
      <c s="76">
        <v>103042903</v>
      </c>
      <c s="129" t="s">
        <v>677</v>
      </c>
      <c s="372"/>
    </row>
    <row customHeight="1" ht="17.25">
      <c s="76">
        <v>103042904</v>
      </c>
      <c s="129" t="s">
        <v>678</v>
      </c>
      <c s="372"/>
    </row>
    <row customHeight="1" ht="17.25">
      <c s="76">
        <v>103042905</v>
      </c>
      <c s="129" t="s">
        <v>679</v>
      </c>
      <c s="372"/>
    </row>
    <row customHeight="1" ht="17.25">
      <c s="76">
        <v>103042906</v>
      </c>
      <c s="129" t="s">
        <v>680</v>
      </c>
      <c s="372"/>
    </row>
    <row customHeight="1" ht="17.25">
      <c s="76">
        <v>103042907</v>
      </c>
      <c s="129" t="s">
        <v>681</v>
      </c>
      <c s="372"/>
    </row>
    <row customHeight="1" ht="17.25">
      <c s="76">
        <v>103042950</v>
      </c>
      <c s="129" t="s">
        <v>682</v>
      </c>
      <c s="372"/>
    </row>
    <row customHeight="1" ht="17.25">
      <c s="76">
        <v>1030430</v>
      </c>
      <c s="140" t="s">
        <v>683</v>
      </c>
      <c s="368">
        <f>SUM(C504:C505)</f>
        <v>0</v>
      </c>
    </row>
    <row customHeight="1" ht="17.25">
      <c s="76">
        <v>103043003</v>
      </c>
      <c s="129" t="s">
        <v>684</v>
      </c>
      <c s="372"/>
    </row>
    <row customHeight="1" ht="17.25">
      <c s="76">
        <v>103043050</v>
      </c>
      <c s="129" t="s">
        <v>685</v>
      </c>
      <c s="372"/>
    </row>
    <row customHeight="1" ht="17.25">
      <c s="76">
        <v>1030431</v>
      </c>
      <c s="140" t="s">
        <v>686</v>
      </c>
      <c s="368">
        <f>SUM(C507:C509)</f>
        <v>6</v>
      </c>
    </row>
    <row customHeight="1" ht="17.25">
      <c s="76">
        <v>103043101</v>
      </c>
      <c s="129" t="s">
        <v>687</v>
      </c>
      <c s="372"/>
    </row>
    <row customHeight="1" ht="17.25">
      <c s="76">
        <v>103043102</v>
      </c>
      <c s="129" t="s">
        <v>688</v>
      </c>
      <c s="372"/>
    </row>
    <row customHeight="1" ht="17.25">
      <c s="76">
        <v>103043150</v>
      </c>
      <c s="129" t="s">
        <v>689</v>
      </c>
      <c s="372">
        <v>6</v>
      </c>
    </row>
    <row customHeight="1" ht="17.25">
      <c s="76">
        <v>1030432</v>
      </c>
      <c s="140" t="s">
        <v>690</v>
      </c>
      <c s="368">
        <f>SUM(C511:C521)</f>
        <v>533</v>
      </c>
    </row>
    <row customHeight="1" ht="17.25">
      <c s="76">
        <v>103043201</v>
      </c>
      <c s="129" t="s">
        <v>691</v>
      </c>
      <c s="372"/>
    </row>
    <row customHeight="1" ht="17.25">
      <c s="76">
        <v>103043202</v>
      </c>
      <c s="129" t="s">
        <v>692</v>
      </c>
      <c s="372"/>
    </row>
    <row customHeight="1" ht="17.25">
      <c s="76">
        <v>103043203</v>
      </c>
      <c s="129" t="s">
        <v>693</v>
      </c>
      <c s="372"/>
    </row>
    <row customHeight="1" ht="17.25">
      <c s="76">
        <v>103043204</v>
      </c>
      <c s="129" t="s">
        <v>694</v>
      </c>
      <c s="372"/>
    </row>
    <row customHeight="1" ht="17.25">
      <c s="76">
        <v>103043205</v>
      </c>
      <c s="129" t="s">
        <v>695</v>
      </c>
      <c s="372">
        <v>24</v>
      </c>
    </row>
    <row customHeight="1" ht="17.25">
      <c s="76">
        <v>103043206</v>
      </c>
      <c s="129" t="s">
        <v>696</v>
      </c>
      <c s="372"/>
    </row>
    <row customHeight="1" ht="17.25">
      <c s="76">
        <v>103043207</v>
      </c>
      <c s="129" t="s">
        <v>697</v>
      </c>
      <c s="372">
        <v>262</v>
      </c>
    </row>
    <row customHeight="1" ht="17.25">
      <c s="76">
        <v>103043208</v>
      </c>
      <c s="129" t="s">
        <v>698</v>
      </c>
      <c s="372">
        <v>221</v>
      </c>
    </row>
    <row customHeight="1" ht="17.25">
      <c s="76">
        <v>103043209</v>
      </c>
      <c s="129" t="s">
        <v>699</v>
      </c>
      <c s="372"/>
    </row>
    <row customHeight="1" ht="17.25">
      <c s="76">
        <v>103043210</v>
      </c>
      <c s="129" t="s">
        <v>700</v>
      </c>
      <c s="372"/>
    </row>
    <row customHeight="1" ht="17.25">
      <c s="76">
        <v>103043250</v>
      </c>
      <c s="129" t="s">
        <v>701</v>
      </c>
      <c s="372">
        <v>26</v>
      </c>
    </row>
    <row customHeight="1" ht="17.25">
      <c s="76">
        <v>1030433</v>
      </c>
      <c s="140" t="s">
        <v>702</v>
      </c>
      <c s="368">
        <f>SUM(C523:C531)</f>
        <v>143</v>
      </c>
    </row>
    <row customHeight="1" ht="17.25">
      <c s="76">
        <v>103043302</v>
      </c>
      <c s="129" t="s">
        <v>703</v>
      </c>
      <c s="372">
        <v>82</v>
      </c>
    </row>
    <row customHeight="1" ht="17.25">
      <c s="76">
        <v>103043303</v>
      </c>
      <c s="129" t="s">
        <v>704</v>
      </c>
      <c s="372">
        <v>3</v>
      </c>
    </row>
    <row customHeight="1" ht="17.25">
      <c s="76">
        <v>103043304</v>
      </c>
      <c s="129" t="s">
        <v>705</v>
      </c>
      <c s="372"/>
    </row>
    <row customHeight="1" ht="17.25">
      <c s="76">
        <v>103043306</v>
      </c>
      <c s="129" t="s">
        <v>706</v>
      </c>
      <c s="372">
        <v>11</v>
      </c>
    </row>
    <row customHeight="1" ht="17.25">
      <c s="76">
        <v>103043307</v>
      </c>
      <c s="129" t="s">
        <v>707</v>
      </c>
      <c s="372">
        <v>46</v>
      </c>
    </row>
    <row customHeight="1" ht="17.25">
      <c s="76">
        <v>103043310</v>
      </c>
      <c s="129" t="s">
        <v>585</v>
      </c>
      <c s="372"/>
    </row>
    <row customHeight="1" ht="17.25">
      <c s="76">
        <v>103043311</v>
      </c>
      <c s="129" t="s">
        <v>708</v>
      </c>
      <c s="372"/>
    </row>
    <row customHeight="1" ht="17.25">
      <c s="76">
        <v>103043312</v>
      </c>
      <c s="129" t="s">
        <v>709</v>
      </c>
      <c s="372">
        <v>1</v>
      </c>
    </row>
    <row customHeight="1" ht="17.25">
      <c s="76">
        <v>103043350</v>
      </c>
      <c s="129" t="s">
        <v>710</v>
      </c>
      <c s="372"/>
    </row>
    <row customHeight="1" ht="17.25">
      <c s="76">
        <v>1030434</v>
      </c>
      <c s="140" t="s">
        <v>711</v>
      </c>
      <c s="368">
        <f>SUM(C533:C536)</f>
        <v>0</v>
      </c>
    </row>
    <row customHeight="1" ht="17.25">
      <c s="76">
        <v>103043401</v>
      </c>
      <c s="129" t="s">
        <v>712</v>
      </c>
      <c s="372"/>
    </row>
    <row customHeight="1" ht="17.25">
      <c s="76">
        <v>103043402</v>
      </c>
      <c s="129" t="s">
        <v>713</v>
      </c>
      <c s="372"/>
    </row>
    <row customHeight="1" ht="17.25">
      <c s="76">
        <v>103043403</v>
      </c>
      <c s="129" t="s">
        <v>714</v>
      </c>
      <c s="372"/>
    </row>
    <row customHeight="1" ht="17.25">
      <c s="76">
        <v>103043450</v>
      </c>
      <c s="129" t="s">
        <v>715</v>
      </c>
      <c s="372"/>
    </row>
    <row customHeight="1" ht="17.25">
      <c s="76">
        <v>1030435</v>
      </c>
      <c s="140" t="s">
        <v>716</v>
      </c>
      <c s="368">
        <f>SUM(C538:C544)</f>
        <v>7</v>
      </c>
    </row>
    <row customHeight="1" ht="17.25">
      <c s="76">
        <v>103043502</v>
      </c>
      <c s="129" t="s">
        <v>717</v>
      </c>
      <c s="372"/>
    </row>
    <row customHeight="1" ht="17.25">
      <c s="76">
        <v>103043503</v>
      </c>
      <c s="129" t="s">
        <v>718</v>
      </c>
      <c s="372"/>
    </row>
    <row customHeight="1" ht="17.25">
      <c s="76">
        <v>103043504</v>
      </c>
      <c s="129" t="s">
        <v>719</v>
      </c>
      <c s="372"/>
    </row>
    <row customHeight="1" ht="17.25">
      <c s="76">
        <v>103043505</v>
      </c>
      <c s="129" t="s">
        <v>720</v>
      </c>
      <c s="372">
        <v>7</v>
      </c>
    </row>
    <row customHeight="1" ht="17.25">
      <c s="76">
        <v>103043506</v>
      </c>
      <c s="129" t="s">
        <v>585</v>
      </c>
      <c s="372"/>
    </row>
    <row customHeight="1" ht="17.25">
      <c s="76">
        <v>103043507</v>
      </c>
      <c s="129" t="s">
        <v>721</v>
      </c>
      <c s="372"/>
    </row>
    <row customHeight="1" ht="17.25">
      <c s="76">
        <v>103043550</v>
      </c>
      <c s="129" t="s">
        <v>722</v>
      </c>
      <c s="372"/>
    </row>
    <row customHeight="1" ht="17.25">
      <c s="76">
        <v>1030436</v>
      </c>
      <c s="140" t="s">
        <v>723</v>
      </c>
      <c s="368">
        <f>SUM(C546:C551)</f>
        <v>0</v>
      </c>
    </row>
    <row customHeight="1" ht="17.25">
      <c s="76">
        <v>103043601</v>
      </c>
      <c s="129" t="s">
        <v>724</v>
      </c>
      <c s="372"/>
    </row>
    <row customHeight="1" ht="17.25">
      <c s="76">
        <v>103043602</v>
      </c>
      <c s="129" t="s">
        <v>725</v>
      </c>
      <c s="372"/>
    </row>
    <row customHeight="1" ht="17.25">
      <c s="76">
        <v>103043604</v>
      </c>
      <c s="129" t="s">
        <v>726</v>
      </c>
      <c s="372"/>
    </row>
    <row customHeight="1" ht="17.25">
      <c s="76">
        <v>103043605</v>
      </c>
      <c s="129" t="s">
        <v>727</v>
      </c>
      <c s="372"/>
    </row>
    <row customHeight="1" ht="17.25">
      <c s="76">
        <v>103043606</v>
      </c>
      <c s="129" t="s">
        <v>728</v>
      </c>
      <c s="372"/>
    </row>
    <row customHeight="1" ht="17.25">
      <c s="76">
        <v>103043650</v>
      </c>
      <c s="129" t="s">
        <v>729</v>
      </c>
      <c s="372"/>
    </row>
    <row customHeight="1" ht="17.25">
      <c s="76">
        <v>1030437</v>
      </c>
      <c s="140" t="s">
        <v>730</v>
      </c>
      <c s="368">
        <f>SUM(C553:C554)</f>
        <v>0</v>
      </c>
    </row>
    <row customHeight="1" ht="17.25">
      <c s="76">
        <v>103043701</v>
      </c>
      <c s="129" t="s">
        <v>731</v>
      </c>
      <c s="372"/>
    </row>
    <row customHeight="1" ht="17.25">
      <c s="76">
        <v>103043750</v>
      </c>
      <c s="129" t="s">
        <v>732</v>
      </c>
      <c s="372"/>
    </row>
    <row customHeight="1" ht="17.25">
      <c s="76">
        <v>1030438</v>
      </c>
      <c s="140" t="s">
        <v>733</v>
      </c>
      <c s="368">
        <f>SUM(C556:C559)</f>
        <v>0</v>
      </c>
    </row>
    <row customHeight="1" ht="17.25">
      <c s="76">
        <v>103043801</v>
      </c>
      <c s="129" t="s">
        <v>734</v>
      </c>
      <c s="372"/>
    </row>
    <row customHeight="1" ht="17.25">
      <c s="76">
        <v>103043802</v>
      </c>
      <c s="129" t="s">
        <v>735</v>
      </c>
      <c s="372"/>
    </row>
    <row customHeight="1" ht="17.25">
      <c s="76">
        <v>103043803</v>
      </c>
      <c s="129" t="s">
        <v>736</v>
      </c>
      <c s="372"/>
    </row>
    <row customHeight="1" ht="17.25">
      <c s="76">
        <v>103043850</v>
      </c>
      <c s="129" t="s">
        <v>737</v>
      </c>
      <c s="372"/>
    </row>
    <row customHeight="1" ht="17.25">
      <c s="76">
        <v>1030440</v>
      </c>
      <c s="140" t="s">
        <v>738</v>
      </c>
      <c s="368">
        <f>SUM(C561:C562)</f>
        <v>0</v>
      </c>
    </row>
    <row customHeight="1" ht="17.25">
      <c s="76">
        <v>103044001</v>
      </c>
      <c s="129" t="s">
        <v>585</v>
      </c>
      <c s="372"/>
    </row>
    <row customHeight="1" ht="17.25">
      <c s="76">
        <v>103044050</v>
      </c>
      <c s="129" t="s">
        <v>739</v>
      </c>
      <c s="372"/>
    </row>
    <row customHeight="1" ht="17.25">
      <c s="76">
        <v>1030442</v>
      </c>
      <c s="140" t="s">
        <v>740</v>
      </c>
      <c s="368">
        <f>SUM(C564:C580)</f>
        <v>21</v>
      </c>
    </row>
    <row customHeight="1" ht="17.25">
      <c s="76">
        <v>103044202</v>
      </c>
      <c s="129" t="s">
        <v>582</v>
      </c>
      <c s="372">
        <v>12</v>
      </c>
    </row>
    <row customHeight="1" ht="17.25">
      <c s="76">
        <v>103044203</v>
      </c>
      <c s="129" t="s">
        <v>585</v>
      </c>
      <c s="372"/>
    </row>
    <row customHeight="1" ht="17.25">
      <c s="76">
        <v>103044204</v>
      </c>
      <c s="129" t="s">
        <v>741</v>
      </c>
      <c s="372"/>
    </row>
    <row customHeight="1" ht="17.25">
      <c s="76">
        <v>103044205</v>
      </c>
      <c s="129" t="s">
        <v>742</v>
      </c>
      <c s="372"/>
    </row>
    <row customHeight="1" ht="17.25">
      <c s="76">
        <v>103044206</v>
      </c>
      <c s="129" t="s">
        <v>743</v>
      </c>
      <c s="372"/>
    </row>
    <row customHeight="1" ht="17.25">
      <c s="76">
        <v>103044208</v>
      </c>
      <c s="129" t="s">
        <v>744</v>
      </c>
      <c s="372"/>
    </row>
    <row customHeight="1" ht="17.25">
      <c s="76">
        <v>103044209</v>
      </c>
      <c s="129" t="s">
        <v>745</v>
      </c>
      <c s="372"/>
    </row>
    <row customHeight="1" ht="17.25">
      <c s="76">
        <v>103044210</v>
      </c>
      <c s="129" t="s">
        <v>746</v>
      </c>
      <c s="372"/>
    </row>
    <row customHeight="1" ht="17.25">
      <c s="76">
        <v>103044211</v>
      </c>
      <c s="129" t="s">
        <v>747</v>
      </c>
      <c s="372"/>
    </row>
    <row customHeight="1" ht="17.25">
      <c s="76">
        <v>103044212</v>
      </c>
      <c s="129" t="s">
        <v>748</v>
      </c>
      <c s="372"/>
    </row>
    <row customHeight="1" ht="17.25">
      <c s="76">
        <v>103044213</v>
      </c>
      <c s="129" t="s">
        <v>749</v>
      </c>
      <c s="372"/>
    </row>
    <row customHeight="1" ht="17.25">
      <c s="76">
        <v>103044214</v>
      </c>
      <c s="129" t="s">
        <v>750</v>
      </c>
      <c s="372"/>
    </row>
    <row customHeight="1" ht="17.25">
      <c s="76">
        <v>103044215</v>
      </c>
      <c s="129" t="s">
        <v>751</v>
      </c>
      <c s="372"/>
    </row>
    <row customHeight="1" ht="17.25">
      <c s="76">
        <v>103044216</v>
      </c>
      <c s="129" t="s">
        <v>752</v>
      </c>
      <c s="372"/>
    </row>
    <row customHeight="1" ht="17.25">
      <c s="76">
        <v>103044217</v>
      </c>
      <c s="129" t="s">
        <v>753</v>
      </c>
      <c s="372"/>
    </row>
    <row customHeight="1" ht="17.25">
      <c s="76">
        <v>103044218</v>
      </c>
      <c s="129" t="s">
        <v>754</v>
      </c>
      <c s="372">
        <v>5</v>
      </c>
    </row>
    <row customHeight="1" ht="17.25">
      <c s="76">
        <v>103044250</v>
      </c>
      <c s="129" t="s">
        <v>755</v>
      </c>
      <c s="372">
        <v>4</v>
      </c>
    </row>
    <row customHeight="1" ht="17.25">
      <c s="76">
        <v>1030443</v>
      </c>
      <c s="140" t="s">
        <v>756</v>
      </c>
      <c s="368">
        <f>SUM(C582:C589)</f>
        <v>0</v>
      </c>
    </row>
    <row customHeight="1" ht="17.25">
      <c s="76">
        <v>103044301</v>
      </c>
      <c s="129" t="s">
        <v>757</v>
      </c>
      <c s="372"/>
    </row>
    <row customHeight="1" ht="17.25">
      <c s="76">
        <v>103044302</v>
      </c>
      <c s="129" t="s">
        <v>758</v>
      </c>
      <c s="372"/>
    </row>
    <row customHeight="1" ht="17.25">
      <c s="76">
        <v>103044304</v>
      </c>
      <c s="129" t="s">
        <v>759</v>
      </c>
      <c s="372"/>
    </row>
    <row customHeight="1" ht="17.25">
      <c s="76">
        <v>103044306</v>
      </c>
      <c s="129" t="s">
        <v>585</v>
      </c>
      <c s="372"/>
    </row>
    <row customHeight="1" ht="17.25">
      <c s="76">
        <v>103044307</v>
      </c>
      <c s="129" t="s">
        <v>760</v>
      </c>
      <c s="372"/>
    </row>
    <row customHeight="1" ht="17.25">
      <c s="76">
        <v>103044308</v>
      </c>
      <c s="129" t="s">
        <v>761</v>
      </c>
      <c s="372"/>
    </row>
    <row customHeight="1" ht="17.25">
      <c s="76">
        <v>103044309</v>
      </c>
      <c s="129" t="s">
        <v>762</v>
      </c>
      <c s="372"/>
    </row>
    <row customHeight="1" ht="17.25">
      <c s="76">
        <v>103044350</v>
      </c>
      <c s="129" t="s">
        <v>763</v>
      </c>
      <c s="372"/>
    </row>
    <row customHeight="1" ht="17.25">
      <c s="76">
        <v>1030444</v>
      </c>
      <c s="140" t="s">
        <v>764</v>
      </c>
      <c s="368">
        <f>SUM(C591:C624)</f>
        <v>90</v>
      </c>
    </row>
    <row customHeight="1" ht="17.25">
      <c s="76">
        <v>103044401</v>
      </c>
      <c s="129" t="s">
        <v>765</v>
      </c>
      <c s="372"/>
    </row>
    <row customHeight="1" ht="17.25">
      <c s="76">
        <v>103044402</v>
      </c>
      <c s="129" t="s">
        <v>766</v>
      </c>
      <c s="372"/>
    </row>
    <row customHeight="1" ht="17.25">
      <c s="76">
        <v>103044403</v>
      </c>
      <c s="129" t="s">
        <v>767</v>
      </c>
      <c s="372">
        <v>68</v>
      </c>
    </row>
    <row customHeight="1" ht="17.25">
      <c s="76">
        <v>103044404</v>
      </c>
      <c s="129" t="s">
        <v>768</v>
      </c>
      <c s="372"/>
    </row>
    <row customHeight="1" ht="17.25">
      <c s="76">
        <v>103044405</v>
      </c>
      <c s="129" t="s">
        <v>769</v>
      </c>
      <c s="372"/>
    </row>
    <row customHeight="1" ht="17.25">
      <c s="76">
        <v>103044406</v>
      </c>
      <c s="129" t="s">
        <v>770</v>
      </c>
      <c s="372"/>
    </row>
    <row customHeight="1" ht="17.25">
      <c s="76">
        <v>103044407</v>
      </c>
      <c s="129" t="s">
        <v>771</v>
      </c>
      <c s="372"/>
    </row>
    <row customHeight="1" ht="17.25">
      <c s="76">
        <v>103044408</v>
      </c>
      <c s="129" t="s">
        <v>772</v>
      </c>
      <c s="372"/>
    </row>
    <row customHeight="1" ht="17.25">
      <c s="76">
        <v>103044410</v>
      </c>
      <c s="129" t="s">
        <v>773</v>
      </c>
      <c s="372"/>
    </row>
    <row customHeight="1" ht="17.25">
      <c s="76">
        <v>103044411</v>
      </c>
      <c s="129" t="s">
        <v>774</v>
      </c>
      <c s="372"/>
    </row>
    <row customHeight="1" ht="17.25">
      <c s="76">
        <v>103044412</v>
      </c>
      <c s="129" t="s">
        <v>775</v>
      </c>
      <c s="372"/>
    </row>
    <row customHeight="1" ht="17.25">
      <c s="76">
        <v>103044413</v>
      </c>
      <c s="129" t="s">
        <v>776</v>
      </c>
      <c s="372">
        <v>20</v>
      </c>
    </row>
    <row customHeight="1" ht="17.25">
      <c s="76">
        <v>103044414</v>
      </c>
      <c s="129" t="s">
        <v>777</v>
      </c>
      <c s="372"/>
    </row>
    <row customHeight="1" ht="17.25">
      <c s="76">
        <v>103044415</v>
      </c>
      <c s="129" t="s">
        <v>778</v>
      </c>
      <c s="372"/>
    </row>
    <row customHeight="1" ht="17.25">
      <c s="76">
        <v>103044416</v>
      </c>
      <c s="129" t="s">
        <v>779</v>
      </c>
      <c s="372"/>
    </row>
    <row customHeight="1" ht="17.25">
      <c s="76">
        <v>103044418</v>
      </c>
      <c s="129" t="s">
        <v>780</v>
      </c>
      <c s="372"/>
    </row>
    <row customHeight="1" ht="17.25">
      <c s="76">
        <v>103044419</v>
      </c>
      <c s="129" t="s">
        <v>781</v>
      </c>
      <c s="372"/>
    </row>
    <row customHeight="1" ht="17.25">
      <c s="76">
        <v>103044420</v>
      </c>
      <c s="129" t="s">
        <v>782</v>
      </c>
      <c s="372"/>
    </row>
    <row customHeight="1" ht="17.25">
      <c s="76">
        <v>103044421</v>
      </c>
      <c s="129" t="s">
        <v>783</v>
      </c>
      <c s="372"/>
    </row>
    <row customHeight="1" ht="17.25">
      <c s="76">
        <v>103044422</v>
      </c>
      <c s="129" t="s">
        <v>784</v>
      </c>
      <c s="372"/>
    </row>
    <row customHeight="1" ht="17.25">
      <c s="76">
        <v>103044423</v>
      </c>
      <c s="129" t="s">
        <v>785</v>
      </c>
      <c s="372"/>
    </row>
    <row customHeight="1" ht="17.25">
      <c s="76">
        <v>103044424</v>
      </c>
      <c s="129" t="s">
        <v>786</v>
      </c>
      <c s="372"/>
    </row>
    <row customHeight="1" ht="17.25">
      <c s="76">
        <v>103044425</v>
      </c>
      <c s="129" t="s">
        <v>787</v>
      </c>
      <c s="372"/>
    </row>
    <row customHeight="1" ht="17.25">
      <c s="76">
        <v>103044426</v>
      </c>
      <c s="129" t="s">
        <v>788</v>
      </c>
      <c s="372"/>
    </row>
    <row customHeight="1" ht="17.25">
      <c s="76">
        <v>103044427</v>
      </c>
      <c s="129" t="s">
        <v>789</v>
      </c>
      <c s="372"/>
    </row>
    <row customHeight="1" ht="17.25">
      <c s="76">
        <v>103044428</v>
      </c>
      <c s="129" t="s">
        <v>790</v>
      </c>
      <c s="372"/>
    </row>
    <row customHeight="1" ht="17.25">
      <c s="76">
        <v>103044429</v>
      </c>
      <c s="129" t="s">
        <v>750</v>
      </c>
      <c s="372"/>
    </row>
    <row customHeight="1" ht="17.25">
      <c s="76">
        <v>103044430</v>
      </c>
      <c s="129" t="s">
        <v>791</v>
      </c>
      <c s="372"/>
    </row>
    <row customHeight="1" ht="17.25">
      <c s="76">
        <v>103044431</v>
      </c>
      <c s="129" t="s">
        <v>792</v>
      </c>
      <c s="372"/>
    </row>
    <row customHeight="1" ht="17.25">
      <c s="76">
        <v>103044432</v>
      </c>
      <c s="129" t="s">
        <v>793</v>
      </c>
      <c s="372"/>
    </row>
    <row customHeight="1" ht="17.25">
      <c s="76">
        <v>103044433</v>
      </c>
      <c s="129" t="s">
        <v>794</v>
      </c>
      <c s="372"/>
    </row>
    <row customHeight="1" ht="17.25">
      <c s="76">
        <v>103044434</v>
      </c>
      <c s="129" t="s">
        <v>795</v>
      </c>
      <c s="372"/>
    </row>
    <row customHeight="1" ht="17.25">
      <c s="76">
        <v>103044435</v>
      </c>
      <c s="129" t="s">
        <v>796</v>
      </c>
      <c s="372"/>
    </row>
    <row customHeight="1" ht="17.25">
      <c s="76">
        <v>103044450</v>
      </c>
      <c s="129" t="s">
        <v>797</v>
      </c>
      <c s="372">
        <v>2</v>
      </c>
    </row>
    <row customHeight="1" ht="17.25">
      <c s="76">
        <v>1030445</v>
      </c>
      <c s="140" t="s">
        <v>798</v>
      </c>
      <c s="368">
        <f>SUM(C626:C633)</f>
        <v>6</v>
      </c>
    </row>
    <row customHeight="1" ht="17.25">
      <c s="76">
        <v>103044501</v>
      </c>
      <c s="129" t="s">
        <v>799</v>
      </c>
      <c s="372"/>
    </row>
    <row customHeight="1" ht="17.25">
      <c s="76">
        <v>103044502</v>
      </c>
      <c s="129" t="s">
        <v>800</v>
      </c>
      <c s="372">
        <v>2</v>
      </c>
    </row>
    <row customHeight="1" ht="17.25">
      <c s="76">
        <v>103044503</v>
      </c>
      <c s="129" t="s">
        <v>801</v>
      </c>
      <c s="372"/>
    </row>
    <row customHeight="1" ht="17.25">
      <c s="76">
        <v>103044504</v>
      </c>
      <c s="129" t="s">
        <v>802</v>
      </c>
      <c s="372">
        <v>4</v>
      </c>
    </row>
    <row customHeight="1" ht="17.25">
      <c s="76">
        <v>103044505</v>
      </c>
      <c s="129" t="s">
        <v>803</v>
      </c>
      <c s="372"/>
    </row>
    <row customHeight="1" ht="17.25">
      <c s="76">
        <v>103044506</v>
      </c>
      <c s="129" t="s">
        <v>765</v>
      </c>
      <c s="372"/>
    </row>
    <row customHeight="1" ht="17.25">
      <c s="76">
        <v>103044507</v>
      </c>
      <c s="129" t="s">
        <v>804</v>
      </c>
      <c s="372"/>
    </row>
    <row customHeight="1" ht="17.25">
      <c s="76">
        <v>103044550</v>
      </c>
      <c s="129" t="s">
        <v>805</v>
      </c>
      <c s="372"/>
    </row>
    <row customHeight="1" ht="17.25">
      <c s="76">
        <v>1030446</v>
      </c>
      <c s="140" t="s">
        <v>806</v>
      </c>
      <c s="368">
        <f>SUM(C635:C642)</f>
        <v>117</v>
      </c>
    </row>
    <row customHeight="1" ht="17.25">
      <c s="76">
        <v>103044601</v>
      </c>
      <c s="129" t="s">
        <v>807</v>
      </c>
      <c s="372">
        <v>14</v>
      </c>
    </row>
    <row customHeight="1" ht="17.25">
      <c s="76">
        <v>103044602</v>
      </c>
      <c s="129" t="s">
        <v>808</v>
      </c>
      <c s="372"/>
    </row>
    <row customHeight="1" ht="17.25">
      <c s="76">
        <v>103044604</v>
      </c>
      <c s="129" t="s">
        <v>809</v>
      </c>
      <c s="372">
        <v>22</v>
      </c>
    </row>
    <row customHeight="1" ht="17.25">
      <c s="76">
        <v>103044605</v>
      </c>
      <c s="129" t="s">
        <v>810</v>
      </c>
      <c s="372">
        <v>64</v>
      </c>
    </row>
    <row customHeight="1" ht="17.25">
      <c s="76">
        <v>103044607</v>
      </c>
      <c s="129" t="s">
        <v>811</v>
      </c>
      <c s="372"/>
    </row>
    <row customHeight="1" ht="17.25">
      <c s="76">
        <v>103044608</v>
      </c>
      <c s="129" t="s">
        <v>585</v>
      </c>
      <c s="372"/>
    </row>
    <row customHeight="1" ht="17.25">
      <c s="76">
        <v>103044609</v>
      </c>
      <c s="129" t="s">
        <v>812</v>
      </c>
      <c s="372"/>
    </row>
    <row customHeight="1" ht="17.25">
      <c s="76">
        <v>103044650</v>
      </c>
      <c s="129" t="s">
        <v>813</v>
      </c>
      <c s="372">
        <v>17</v>
      </c>
    </row>
    <row customHeight="1" ht="17.25">
      <c s="76">
        <v>1030447</v>
      </c>
      <c s="140" t="s">
        <v>814</v>
      </c>
      <c s="368">
        <f>SUM(C644:C666)</f>
        <v>39</v>
      </c>
    </row>
    <row customHeight="1" ht="17.25">
      <c s="76">
        <v>103044706</v>
      </c>
      <c s="129" t="s">
        <v>815</v>
      </c>
      <c s="372"/>
    </row>
    <row customHeight="1" ht="17.25">
      <c s="76">
        <v>103044707</v>
      </c>
      <c s="129" t="s">
        <v>816</v>
      </c>
      <c s="372"/>
    </row>
    <row customHeight="1" ht="17.25">
      <c s="76">
        <v>103044708</v>
      </c>
      <c s="129" t="s">
        <v>817</v>
      </c>
      <c s="372"/>
    </row>
    <row customHeight="1" ht="17.25">
      <c s="76">
        <v>103044709</v>
      </c>
      <c s="129" t="s">
        <v>818</v>
      </c>
      <c s="372"/>
    </row>
    <row customHeight="1" ht="17.25">
      <c s="76">
        <v>103044710</v>
      </c>
      <c s="129" t="s">
        <v>819</v>
      </c>
      <c s="372"/>
    </row>
    <row customHeight="1" ht="17.25">
      <c s="76">
        <v>103044711</v>
      </c>
      <c s="129" t="s">
        <v>820</v>
      </c>
      <c s="372"/>
    </row>
    <row customHeight="1" ht="17.25">
      <c s="76">
        <v>103044712</v>
      </c>
      <c s="129" t="s">
        <v>821</v>
      </c>
      <c s="372"/>
    </row>
    <row customHeight="1" ht="17.25">
      <c s="76">
        <v>103044713</v>
      </c>
      <c s="129" t="s">
        <v>585</v>
      </c>
      <c s="372"/>
    </row>
    <row customHeight="1" ht="17.25">
      <c s="76">
        <v>103044715</v>
      </c>
      <c s="129" t="s">
        <v>822</v>
      </c>
      <c s="372"/>
    </row>
    <row customHeight="1" ht="17.25">
      <c s="76">
        <v>103044716</v>
      </c>
      <c s="129" t="s">
        <v>823</v>
      </c>
      <c s="372"/>
    </row>
    <row customHeight="1" ht="17.25">
      <c s="76">
        <v>103044717</v>
      </c>
      <c s="129" t="s">
        <v>824</v>
      </c>
      <c s="372"/>
    </row>
    <row customHeight="1" ht="17.25">
      <c s="76">
        <v>103044718</v>
      </c>
      <c s="129" t="s">
        <v>825</v>
      </c>
      <c s="372"/>
    </row>
    <row customHeight="1" ht="17.25">
      <c s="76">
        <v>103044719</v>
      </c>
      <c s="129" t="s">
        <v>826</v>
      </c>
      <c s="372"/>
    </row>
    <row customHeight="1" ht="17.25">
      <c s="76">
        <v>103044720</v>
      </c>
      <c s="129" t="s">
        <v>827</v>
      </c>
      <c s="372"/>
    </row>
    <row customHeight="1" ht="17.25">
      <c s="76">
        <v>103044721</v>
      </c>
      <c s="129" t="s">
        <v>828</v>
      </c>
      <c s="372"/>
    </row>
    <row customHeight="1" ht="17.25">
      <c s="76">
        <v>103044722</v>
      </c>
      <c s="129" t="s">
        <v>829</v>
      </c>
      <c s="372"/>
    </row>
    <row customHeight="1" ht="17.25">
      <c s="76">
        <v>103044723</v>
      </c>
      <c s="129" t="s">
        <v>830</v>
      </c>
      <c s="372"/>
    </row>
    <row customHeight="1" ht="17.25">
      <c s="76">
        <v>103044728</v>
      </c>
      <c s="129" t="s">
        <v>831</v>
      </c>
      <c s="372"/>
    </row>
    <row customHeight="1" ht="17.25">
      <c s="76">
        <v>103044729</v>
      </c>
      <c s="129" t="s">
        <v>832</v>
      </c>
      <c s="372"/>
    </row>
    <row customHeight="1" ht="17.25">
      <c s="76">
        <v>103044730</v>
      </c>
      <c s="129" t="s">
        <v>833</v>
      </c>
      <c s="372"/>
    </row>
    <row customHeight="1" ht="17.25">
      <c s="76">
        <v>103044731</v>
      </c>
      <c s="129" t="s">
        <v>834</v>
      </c>
      <c s="372"/>
    </row>
    <row customHeight="1" ht="17.25">
      <c s="76">
        <v>103044732</v>
      </c>
      <c s="129" t="s">
        <v>835</v>
      </c>
      <c s="372"/>
    </row>
    <row customHeight="1" ht="17.25">
      <c s="76">
        <v>103044750</v>
      </c>
      <c s="129" t="s">
        <v>836</v>
      </c>
      <c s="372">
        <v>39</v>
      </c>
    </row>
    <row customHeight="1" ht="17.25">
      <c s="76">
        <v>1030449</v>
      </c>
      <c s="140" t="s">
        <v>837</v>
      </c>
      <c s="368">
        <f>SUM(C668:C673)</f>
        <v>5</v>
      </c>
    </row>
    <row customHeight="1" ht="17.25">
      <c s="76">
        <v>103044901</v>
      </c>
      <c s="129" t="s">
        <v>838</v>
      </c>
      <c s="372">
        <v>5</v>
      </c>
    </row>
    <row customHeight="1" ht="17.25">
      <c s="76">
        <v>103044902</v>
      </c>
      <c s="129" t="s">
        <v>839</v>
      </c>
      <c s="372"/>
    </row>
    <row customHeight="1" ht="17.25">
      <c s="76">
        <v>103044905</v>
      </c>
      <c s="129" t="s">
        <v>661</v>
      </c>
      <c s="372"/>
    </row>
    <row customHeight="1" ht="17.25">
      <c s="76">
        <v>103044907</v>
      </c>
      <c s="129" t="s">
        <v>660</v>
      </c>
      <c s="372"/>
    </row>
    <row customHeight="1" ht="17.25">
      <c s="76">
        <v>103044908</v>
      </c>
      <c s="129" t="s">
        <v>840</v>
      </c>
      <c s="372"/>
    </row>
    <row customHeight="1" ht="17.25">
      <c s="76">
        <v>103044950</v>
      </c>
      <c s="129" t="s">
        <v>841</v>
      </c>
      <c s="372"/>
    </row>
    <row customHeight="1" ht="17.25">
      <c s="76">
        <v>1030450</v>
      </c>
      <c s="140" t="s">
        <v>842</v>
      </c>
      <c s="368">
        <f>SUM(C675:C678)</f>
        <v>2</v>
      </c>
    </row>
    <row customHeight="1" ht="17.25">
      <c s="76">
        <v>103045002</v>
      </c>
      <c s="129" t="s">
        <v>843</v>
      </c>
      <c s="372">
        <v>2</v>
      </c>
    </row>
    <row customHeight="1" ht="17.25">
      <c s="76">
        <v>103045003</v>
      </c>
      <c s="129" t="s">
        <v>844</v>
      </c>
      <c s="372"/>
    </row>
    <row customHeight="1" ht="17.25">
      <c s="76">
        <v>103045004</v>
      </c>
      <c s="129" t="s">
        <v>585</v>
      </c>
      <c s="372"/>
    </row>
    <row customHeight="1" ht="17.25">
      <c s="76">
        <v>103045050</v>
      </c>
      <c s="129" t="s">
        <v>845</v>
      </c>
      <c s="372"/>
    </row>
    <row customHeight="1" ht="17.25">
      <c s="76">
        <v>1030451</v>
      </c>
      <c s="140" t="s">
        <v>846</v>
      </c>
      <c s="368">
        <f>SUM(C680:C683)</f>
        <v>0</v>
      </c>
    </row>
    <row customHeight="1" ht="17.25">
      <c s="76">
        <v>103045101</v>
      </c>
      <c s="129" t="s">
        <v>847</v>
      </c>
      <c s="372"/>
    </row>
    <row customHeight="1" ht="17.25">
      <c s="76">
        <v>103045102</v>
      </c>
      <c s="129" t="s">
        <v>848</v>
      </c>
      <c s="372"/>
    </row>
    <row customHeight="1" ht="17.25">
      <c s="76">
        <v>103045103</v>
      </c>
      <c s="129" t="s">
        <v>849</v>
      </c>
      <c s="372"/>
    </row>
    <row customHeight="1" ht="17.25">
      <c s="76">
        <v>103045150</v>
      </c>
      <c s="129" t="s">
        <v>850</v>
      </c>
      <c s="372"/>
    </row>
    <row customHeight="1" ht="17.25">
      <c s="76">
        <v>1030452</v>
      </c>
      <c s="140" t="s">
        <v>851</v>
      </c>
      <c s="368">
        <f>SUM(C685:C687)</f>
        <v>0</v>
      </c>
    </row>
    <row customHeight="1" ht="17.25">
      <c s="76">
        <v>103045201</v>
      </c>
      <c s="129" t="s">
        <v>852</v>
      </c>
      <c s="372"/>
    </row>
    <row customHeight="1" ht="17.25">
      <c s="76">
        <v>103045202</v>
      </c>
      <c s="129" t="s">
        <v>853</v>
      </c>
      <c s="372"/>
    </row>
    <row customHeight="1" ht="17.25">
      <c s="76">
        <v>103045250</v>
      </c>
      <c s="129" t="s">
        <v>854</v>
      </c>
      <c s="372"/>
    </row>
    <row customHeight="1" ht="17.25">
      <c s="76">
        <v>1030453</v>
      </c>
      <c s="140" t="s">
        <v>855</v>
      </c>
      <c s="368">
        <f>SUM(C689:C691)</f>
        <v>0</v>
      </c>
    </row>
    <row customHeight="1" ht="17.25">
      <c s="76">
        <v>103045301</v>
      </c>
      <c s="129" t="s">
        <v>856</v>
      </c>
      <c s="372"/>
    </row>
    <row customHeight="1" ht="17.25">
      <c s="76">
        <v>103045302</v>
      </c>
      <c s="129" t="s">
        <v>585</v>
      </c>
      <c s="372"/>
    </row>
    <row customHeight="1" ht="17.25">
      <c s="76">
        <v>103045350</v>
      </c>
      <c s="129" t="s">
        <v>857</v>
      </c>
      <c s="372"/>
    </row>
    <row customHeight="1" ht="17.25">
      <c s="76">
        <v>1030454</v>
      </c>
      <c s="140" t="s">
        <v>858</v>
      </c>
      <c s="368">
        <f>SUM(C693:C694)</f>
        <v>0</v>
      </c>
    </row>
    <row customHeight="1" ht="17.25">
      <c s="76">
        <v>103045401</v>
      </c>
      <c s="129" t="s">
        <v>859</v>
      </c>
      <c s="372"/>
    </row>
    <row customHeight="1" ht="17.25">
      <c s="76">
        <v>103045450</v>
      </c>
      <c s="129" t="s">
        <v>860</v>
      </c>
      <c s="372"/>
    </row>
    <row customHeight="1" ht="17.25">
      <c s="76">
        <v>1030455</v>
      </c>
      <c s="140" t="s">
        <v>861</v>
      </c>
      <c s="368">
        <f>SUM(C696:C697)</f>
        <v>0</v>
      </c>
    </row>
    <row customHeight="1" ht="17.25">
      <c s="76">
        <v>103045501</v>
      </c>
      <c s="129" t="s">
        <v>862</v>
      </c>
      <c s="372"/>
    </row>
    <row customHeight="1" ht="17.25">
      <c s="76">
        <v>103045550</v>
      </c>
      <c s="129" t="s">
        <v>863</v>
      </c>
      <c s="372"/>
    </row>
    <row customHeight="1" ht="17.25">
      <c s="76">
        <v>1030456</v>
      </c>
      <c s="140" t="s">
        <v>864</v>
      </c>
      <c s="368">
        <f>C699</f>
        <v>0</v>
      </c>
    </row>
    <row customHeight="1" ht="17.25">
      <c s="76">
        <v>103045650</v>
      </c>
      <c s="129" t="s">
        <v>865</v>
      </c>
      <c s="372"/>
    </row>
    <row customHeight="1" ht="17.25">
      <c s="76">
        <v>1030457</v>
      </c>
      <c s="140" t="s">
        <v>866</v>
      </c>
      <c s="368">
        <f>C701</f>
        <v>0</v>
      </c>
    </row>
    <row customHeight="1" ht="17.25">
      <c s="76">
        <v>103045750</v>
      </c>
      <c s="129" t="s">
        <v>867</v>
      </c>
      <c s="372"/>
    </row>
    <row customHeight="1" ht="17.25">
      <c s="76">
        <v>1030458</v>
      </c>
      <c s="140" t="s">
        <v>868</v>
      </c>
      <c s="368">
        <f>SUM(C703:C706)</f>
        <v>0</v>
      </c>
    </row>
    <row customHeight="1" ht="17.25">
      <c s="76">
        <v>103045801</v>
      </c>
      <c s="129" t="s">
        <v>659</v>
      </c>
      <c s="372"/>
    </row>
    <row customHeight="1" ht="17.25">
      <c s="76">
        <v>103045802</v>
      </c>
      <c s="129" t="s">
        <v>660</v>
      </c>
      <c s="372"/>
    </row>
    <row customHeight="1" ht="17.25">
      <c s="76">
        <v>103045803</v>
      </c>
      <c s="129" t="s">
        <v>869</v>
      </c>
      <c s="372"/>
    </row>
    <row customHeight="1" ht="17.25">
      <c s="76">
        <v>103045850</v>
      </c>
      <c s="129" t="s">
        <v>870</v>
      </c>
      <c s="372"/>
    </row>
    <row customHeight="1" ht="17.25">
      <c s="76">
        <v>1030459</v>
      </c>
      <c s="140" t="s">
        <v>871</v>
      </c>
      <c s="368">
        <f>SUM(C708:C709)</f>
        <v>0</v>
      </c>
    </row>
    <row customHeight="1" ht="17.25">
      <c s="76">
        <v>103045901</v>
      </c>
      <c s="129" t="s">
        <v>872</v>
      </c>
      <c s="372"/>
    </row>
    <row customHeight="1" ht="17.25">
      <c s="76">
        <v>103045950</v>
      </c>
      <c s="129" t="s">
        <v>873</v>
      </c>
      <c s="372"/>
    </row>
    <row customHeight="1" ht="17.25">
      <c s="76">
        <v>1030460</v>
      </c>
      <c s="140" t="s">
        <v>874</v>
      </c>
      <c s="368">
        <f>C711</f>
        <v>0</v>
      </c>
    </row>
    <row customHeight="1" ht="17.25">
      <c s="76">
        <v>103046050</v>
      </c>
      <c s="129" t="s">
        <v>875</v>
      </c>
      <c s="372"/>
    </row>
    <row customHeight="1" ht="17.25">
      <c s="76">
        <v>1030461</v>
      </c>
      <c s="140" t="s">
        <v>876</v>
      </c>
      <c s="368">
        <f>SUM(C713:C714)</f>
        <v>0</v>
      </c>
    </row>
    <row customHeight="1" ht="17.25">
      <c s="76">
        <v>103046101</v>
      </c>
      <c s="129" t="s">
        <v>585</v>
      </c>
      <c s="372"/>
    </row>
    <row customHeight="1" ht="17.25">
      <c s="76">
        <v>103046150</v>
      </c>
      <c s="129" t="s">
        <v>877</v>
      </c>
      <c s="372"/>
    </row>
    <row customHeight="1" ht="17.25">
      <c s="76">
        <v>1030499</v>
      </c>
      <c s="140" t="s">
        <v>878</v>
      </c>
      <c s="368">
        <f>C716</f>
        <v>2071</v>
      </c>
    </row>
    <row customHeight="1" ht="17.25">
      <c s="76">
        <v>103049950</v>
      </c>
      <c s="129" t="s">
        <v>879</v>
      </c>
      <c s="372">
        <v>2071</v>
      </c>
    </row>
    <row customHeight="1" ht="17.25">
      <c s="76">
        <v>10305</v>
      </c>
      <c s="140" t="s">
        <v>880</v>
      </c>
      <c s="368">
        <f>SUM(C718,C742,C748:C749)</f>
        <v>1005</v>
      </c>
    </row>
    <row customHeight="1" ht="17.25">
      <c s="76">
        <v>1030501</v>
      </c>
      <c s="140" t="s">
        <v>881</v>
      </c>
      <c s="368">
        <f>SUM(C719:C741)</f>
        <v>1005</v>
      </c>
    </row>
    <row customHeight="1" ht="17.25">
      <c s="76">
        <v>103050101</v>
      </c>
      <c s="129" t="s">
        <v>882</v>
      </c>
      <c s="372">
        <v>66</v>
      </c>
    </row>
    <row customHeight="1" ht="17.25">
      <c s="76">
        <v>103050102</v>
      </c>
      <c s="129" t="s">
        <v>883</v>
      </c>
      <c s="372">
        <v>3</v>
      </c>
    </row>
    <row customHeight="1" ht="17.25">
      <c s="76">
        <v>103050103</v>
      </c>
      <c s="129" t="s">
        <v>884</v>
      </c>
      <c s="372">
        <v>52</v>
      </c>
    </row>
    <row customHeight="1" ht="17.25">
      <c s="76">
        <v>103050104</v>
      </c>
      <c s="129" t="s">
        <v>885</v>
      </c>
      <c s="372"/>
    </row>
    <row customHeight="1" ht="17.25">
      <c s="76">
        <v>103050105</v>
      </c>
      <c s="129" t="s">
        <v>886</v>
      </c>
      <c s="372"/>
    </row>
    <row customHeight="1" ht="17.25">
      <c s="76">
        <v>103050106</v>
      </c>
      <c s="129" t="s">
        <v>887</v>
      </c>
      <c s="372"/>
    </row>
    <row customHeight="1" ht="17.25">
      <c s="76">
        <v>103050107</v>
      </c>
      <c s="129" t="s">
        <v>888</v>
      </c>
      <c s="372"/>
    </row>
    <row customHeight="1" ht="17.25">
      <c s="76">
        <v>103050108</v>
      </c>
      <c s="129" t="s">
        <v>889</v>
      </c>
      <c s="372"/>
    </row>
    <row customHeight="1" ht="17.25">
      <c s="76">
        <v>103050109</v>
      </c>
      <c s="129" t="s">
        <v>890</v>
      </c>
      <c s="372">
        <v>8</v>
      </c>
    </row>
    <row customHeight="1" ht="17.25">
      <c s="76">
        <v>103050110</v>
      </c>
      <c s="129" t="s">
        <v>891</v>
      </c>
      <c s="372">
        <v>6</v>
      </c>
    </row>
    <row customHeight="1" ht="17.25">
      <c s="76">
        <v>103050111</v>
      </c>
      <c s="129" t="s">
        <v>892</v>
      </c>
      <c s="372"/>
    </row>
    <row customHeight="1" ht="17.25">
      <c s="76">
        <v>103050112</v>
      </c>
      <c s="129" t="s">
        <v>893</v>
      </c>
      <c s="372"/>
    </row>
    <row customHeight="1" ht="17.25">
      <c s="76">
        <v>103050113</v>
      </c>
      <c s="129" t="s">
        <v>894</v>
      </c>
      <c s="372"/>
    </row>
    <row customHeight="1" ht="17.25">
      <c s="76">
        <v>103050114</v>
      </c>
      <c s="129" t="s">
        <v>895</v>
      </c>
      <c s="372">
        <v>245</v>
      </c>
    </row>
    <row customHeight="1" ht="17.25">
      <c s="76">
        <v>103050115</v>
      </c>
      <c s="129" t="s">
        <v>896</v>
      </c>
      <c s="372"/>
    </row>
    <row customHeight="1" ht="17.25">
      <c s="76">
        <v>103050116</v>
      </c>
      <c s="129" t="s">
        <v>897</v>
      </c>
      <c s="372">
        <v>57</v>
      </c>
    </row>
    <row customHeight="1" ht="17.25">
      <c s="76">
        <v>103050117</v>
      </c>
      <c s="129" t="s">
        <v>898</v>
      </c>
      <c s="372"/>
    </row>
    <row customHeight="1" ht="17.25">
      <c s="76">
        <v>103050118</v>
      </c>
      <c s="129" t="s">
        <v>899</v>
      </c>
      <c s="372"/>
    </row>
    <row customHeight="1" ht="17.25">
      <c s="76">
        <v>103050119</v>
      </c>
      <c s="129" t="s">
        <v>900</v>
      </c>
      <c s="372"/>
    </row>
    <row customHeight="1" ht="17.25">
      <c s="76">
        <v>103050120</v>
      </c>
      <c s="129" t="s">
        <v>901</v>
      </c>
      <c s="372"/>
    </row>
    <row customHeight="1" ht="17.25">
      <c s="76">
        <v>103050121</v>
      </c>
      <c s="129" t="s">
        <v>902</v>
      </c>
      <c s="372"/>
    </row>
    <row customHeight="1" ht="17.25">
      <c s="76">
        <v>103050122</v>
      </c>
      <c s="129" t="s">
        <v>903</v>
      </c>
      <c s="372"/>
    </row>
    <row customHeight="1" ht="17.25">
      <c s="76">
        <v>103050199</v>
      </c>
      <c s="129" t="s">
        <v>904</v>
      </c>
      <c s="372">
        <v>568</v>
      </c>
    </row>
    <row customHeight="1" ht="17.25">
      <c s="76">
        <v>1030502</v>
      </c>
      <c s="140" t="s">
        <v>905</v>
      </c>
      <c s="368">
        <f>SUM(C743:C747)</f>
        <v>0</v>
      </c>
    </row>
    <row customHeight="1" ht="17.25">
      <c s="76">
        <v>103050201</v>
      </c>
      <c s="129" t="s">
        <v>906</v>
      </c>
      <c s="372"/>
    </row>
    <row customHeight="1" ht="17.25">
      <c s="76">
        <v>103050202</v>
      </c>
      <c s="129" t="s">
        <v>907</v>
      </c>
      <c s="372"/>
    </row>
    <row customHeight="1" ht="17.25">
      <c s="76">
        <v>103050203</v>
      </c>
      <c s="129" t="s">
        <v>908</v>
      </c>
      <c s="372"/>
    </row>
    <row customHeight="1" ht="17.25">
      <c s="76">
        <v>103050204</v>
      </c>
      <c s="129" t="s">
        <v>909</v>
      </c>
      <c s="372"/>
    </row>
    <row customHeight="1" ht="17.25">
      <c s="76">
        <v>103050299</v>
      </c>
      <c s="129" t="s">
        <v>910</v>
      </c>
      <c s="372"/>
    </row>
    <row customHeight="1" ht="17.25">
      <c s="76">
        <v>1030503</v>
      </c>
      <c s="140" t="s">
        <v>911</v>
      </c>
      <c s="372"/>
    </row>
    <row customHeight="1" ht="17.25">
      <c s="76">
        <v>1030509</v>
      </c>
      <c s="140" t="s">
        <v>912</v>
      </c>
      <c s="372"/>
    </row>
    <row customHeight="1" ht="17.25">
      <c s="76">
        <v>10306</v>
      </c>
      <c s="140" t="s">
        <v>913</v>
      </c>
      <c s="368">
        <f>SUM(C751,C755,C758,C760,C761,C765)</f>
        <v>0</v>
      </c>
    </row>
    <row customHeight="1" ht="17.25">
      <c s="76">
        <v>1030601</v>
      </c>
      <c s="139" t="s">
        <v>914</v>
      </c>
      <c s="368">
        <f>SUM(C752:C754)</f>
        <v>0</v>
      </c>
    </row>
    <row customHeight="1" ht="17.25">
      <c s="76">
        <v>103060101</v>
      </c>
      <c s="76" t="s">
        <v>915</v>
      </c>
      <c s="372"/>
    </row>
    <row customHeight="1" ht="17.25">
      <c s="76">
        <v>103060102</v>
      </c>
      <c s="76" t="s">
        <v>916</v>
      </c>
      <c s="378"/>
    </row>
    <row customHeight="1" ht="17.25">
      <c s="76">
        <v>103060199</v>
      </c>
      <c s="129" t="s">
        <v>917</v>
      </c>
      <c s="372"/>
    </row>
    <row customHeight="1" ht="17.25">
      <c s="76">
        <v>1030602</v>
      </c>
      <c s="140" t="s">
        <v>918</v>
      </c>
      <c s="368">
        <f>SUM(C756:C757)</f>
        <v>0</v>
      </c>
    </row>
    <row customHeight="1" ht="17.25">
      <c s="76">
        <v>103060201</v>
      </c>
      <c s="129" t="s">
        <v>919</v>
      </c>
      <c s="372"/>
    </row>
    <row customHeight="1" ht="17.25">
      <c s="76">
        <v>103060299</v>
      </c>
      <c s="129" t="s">
        <v>920</v>
      </c>
      <c s="372"/>
    </row>
    <row customHeight="1" ht="17.25">
      <c s="76">
        <v>1030603</v>
      </c>
      <c s="140" t="s">
        <v>921</v>
      </c>
      <c s="368">
        <f>C759</f>
        <v>0</v>
      </c>
    </row>
    <row customHeight="1" ht="17.25">
      <c s="76">
        <v>103060399</v>
      </c>
      <c s="129" t="s">
        <v>922</v>
      </c>
      <c s="372"/>
    </row>
    <row customHeight="1" ht="17.25">
      <c s="76">
        <v>1030605</v>
      </c>
      <c s="140" t="s">
        <v>923</v>
      </c>
      <c s="372"/>
    </row>
    <row customHeight="1" ht="17.25">
      <c s="76">
        <v>1030606</v>
      </c>
      <c s="140" t="s">
        <v>924</v>
      </c>
      <c s="368">
        <f>SUM(C762:C764)</f>
        <v>0</v>
      </c>
    </row>
    <row customHeight="1" ht="17.25">
      <c s="76">
        <v>103060601</v>
      </c>
      <c s="129" t="s">
        <v>925</v>
      </c>
      <c s="372"/>
    </row>
    <row customHeight="1" ht="17.25">
      <c s="76">
        <v>103060602</v>
      </c>
      <c s="129" t="s">
        <v>926</v>
      </c>
      <c s="372"/>
    </row>
    <row customHeight="1" ht="17.25">
      <c s="76">
        <v>103060699</v>
      </c>
      <c s="129" t="s">
        <v>927</v>
      </c>
      <c s="372"/>
    </row>
    <row customHeight="1" ht="17.25">
      <c s="76">
        <v>1030699</v>
      </c>
      <c s="140" t="s">
        <v>928</v>
      </c>
      <c s="372"/>
    </row>
    <row customHeight="1" ht="17.25">
      <c s="76">
        <v>10307</v>
      </c>
      <c s="140" t="s">
        <v>929</v>
      </c>
      <c s="368">
        <f>SUM(C767,C770,C777:C779,C784,C789:C790,C793)</f>
        <v>1894</v>
      </c>
    </row>
    <row customHeight="1" ht="17.25">
      <c s="76">
        <v>1030701</v>
      </c>
      <c s="140" t="s">
        <v>930</v>
      </c>
      <c s="368">
        <f>SUM(C768:C769)</f>
        <v>0</v>
      </c>
    </row>
    <row customHeight="1" ht="17.25">
      <c s="76">
        <v>103070101</v>
      </c>
      <c s="129" t="s">
        <v>931</v>
      </c>
      <c s="372"/>
    </row>
    <row customHeight="1" ht="17.25">
      <c s="76">
        <v>103070102</v>
      </c>
      <c s="129" t="s">
        <v>932</v>
      </c>
      <c s="372"/>
    </row>
    <row customHeight="1" ht="17.25">
      <c s="76">
        <v>1030702</v>
      </c>
      <c s="140" t="s">
        <v>933</v>
      </c>
      <c s="368">
        <f>SUM(C771:C776)</f>
        <v>0</v>
      </c>
    </row>
    <row customHeight="1" ht="17.25">
      <c s="76">
        <v>103070201</v>
      </c>
      <c s="129" t="s">
        <v>934</v>
      </c>
      <c s="372"/>
    </row>
    <row customHeight="1" ht="17.25">
      <c s="76">
        <v>103070202</v>
      </c>
      <c s="129" t="s">
        <v>935</v>
      </c>
      <c s="372"/>
    </row>
    <row customHeight="1" ht="17.25">
      <c s="76">
        <v>103070203</v>
      </c>
      <c s="129" t="s">
        <v>936</v>
      </c>
      <c s="372"/>
    </row>
    <row customHeight="1" ht="17.25">
      <c s="76">
        <v>103070204</v>
      </c>
      <c s="129" t="s">
        <v>937</v>
      </c>
      <c s="372"/>
    </row>
    <row customHeight="1" ht="17.25">
      <c s="76">
        <v>103070205</v>
      </c>
      <c s="129" t="s">
        <v>938</v>
      </c>
      <c s="372"/>
    </row>
    <row customHeight="1" ht="17.25">
      <c s="76">
        <v>103070206</v>
      </c>
      <c s="129" t="s">
        <v>939</v>
      </c>
      <c s="372"/>
    </row>
    <row customHeight="1" ht="17.25">
      <c s="76">
        <v>1030703</v>
      </c>
      <c s="140" t="s">
        <v>940</v>
      </c>
      <c s="372"/>
    </row>
    <row customHeight="1" ht="17.25">
      <c s="76">
        <v>1030704</v>
      </c>
      <c s="140" t="s">
        <v>941</v>
      </c>
      <c s="372"/>
    </row>
    <row customHeight="1" ht="17.25">
      <c s="76">
        <v>1030705</v>
      </c>
      <c s="140" t="s">
        <v>942</v>
      </c>
      <c s="368">
        <f>SUM(C780:C783)</f>
        <v>175</v>
      </c>
    </row>
    <row customHeight="1" ht="17.25">
      <c s="76">
        <v>103070501</v>
      </c>
      <c s="129" t="s">
        <v>943</v>
      </c>
      <c s="372">
        <v>29</v>
      </c>
    </row>
    <row customHeight="1" ht="17.25">
      <c s="76">
        <v>103070502</v>
      </c>
      <c s="129" t="s">
        <v>944</v>
      </c>
      <c s="372"/>
    </row>
    <row customHeight="1" ht="17.25">
      <c s="76">
        <v>103070503</v>
      </c>
      <c s="129" t="s">
        <v>945</v>
      </c>
      <c s="372"/>
    </row>
    <row customHeight="1" ht="17.25">
      <c s="76">
        <v>103070599</v>
      </c>
      <c s="129" t="s">
        <v>946</v>
      </c>
      <c s="372">
        <v>146</v>
      </c>
    </row>
    <row customHeight="1" ht="17.25">
      <c s="76">
        <v>1030706</v>
      </c>
      <c s="140" t="s">
        <v>947</v>
      </c>
      <c s="368">
        <f>SUM(C785:C788)</f>
        <v>126</v>
      </c>
    </row>
    <row customHeight="1" ht="17.25">
      <c s="76">
        <v>103070601</v>
      </c>
      <c s="129" t="s">
        <v>948</v>
      </c>
      <c s="372">
        <v>56</v>
      </c>
    </row>
    <row customHeight="1" ht="17.25">
      <c s="76">
        <v>103070602</v>
      </c>
      <c s="129" t="s">
        <v>949</v>
      </c>
      <c s="372">
        <v>66</v>
      </c>
    </row>
    <row customHeight="1" ht="17.25">
      <c s="76">
        <v>103070603</v>
      </c>
      <c s="129" t="s">
        <v>950</v>
      </c>
      <c s="372"/>
    </row>
    <row customHeight="1" ht="17.25">
      <c s="76">
        <v>103070699</v>
      </c>
      <c s="129" t="s">
        <v>951</v>
      </c>
      <c s="372">
        <v>4</v>
      </c>
    </row>
    <row customHeight="1" ht="17.25">
      <c s="76">
        <v>1030707</v>
      </c>
      <c s="140" t="s">
        <v>952</v>
      </c>
      <c s="372"/>
    </row>
    <row customHeight="1" ht="17.25">
      <c s="76">
        <v>1030708</v>
      </c>
      <c s="140" t="s">
        <v>953</v>
      </c>
      <c s="368">
        <f>SUM(C791:C792)</f>
        <v>0</v>
      </c>
    </row>
    <row customHeight="1" ht="17.25">
      <c s="76">
        <v>103070801</v>
      </c>
      <c s="129" t="s">
        <v>954</v>
      </c>
      <c s="372"/>
    </row>
    <row customHeight="1" ht="17.25">
      <c s="76">
        <v>103070802</v>
      </c>
      <c s="129" t="s">
        <v>955</v>
      </c>
      <c s="372"/>
    </row>
    <row customHeight="1" ht="17.25">
      <c s="76">
        <v>1030799</v>
      </c>
      <c s="140" t="s">
        <v>956</v>
      </c>
      <c s="372">
        <v>1593</v>
      </c>
    </row>
    <row customHeight="1" ht="17.25">
      <c s="76">
        <v>10399</v>
      </c>
      <c s="140" t="s">
        <v>957</v>
      </c>
      <c s="368">
        <f>SUM(C795,C799:C806,C809:C812)</f>
        <v>578</v>
      </c>
    </row>
    <row customHeight="1" ht="17.25">
      <c s="76">
        <v>1039901</v>
      </c>
      <c s="140" t="s">
        <v>958</v>
      </c>
      <c s="368">
        <f>SUM(C796:C798)</f>
        <v>418</v>
      </c>
    </row>
    <row customHeight="1" ht="17.25">
      <c s="76">
        <v>103990101</v>
      </c>
      <c s="129" t="s">
        <v>959</v>
      </c>
      <c s="372"/>
    </row>
    <row customHeight="1" ht="17.25">
      <c s="76">
        <v>103990102</v>
      </c>
      <c s="129" t="s">
        <v>960</v>
      </c>
      <c s="372">
        <v>418</v>
      </c>
    </row>
    <row customHeight="1" ht="17.25">
      <c s="76">
        <v>103990103</v>
      </c>
      <c s="129" t="s">
        <v>961</v>
      </c>
      <c s="372"/>
    </row>
    <row customHeight="1" ht="17.25">
      <c s="76">
        <v>1039902</v>
      </c>
      <c s="140" t="s">
        <v>962</v>
      </c>
      <c s="372"/>
    </row>
    <row customHeight="1" ht="17.25">
      <c s="76">
        <v>1039903</v>
      </c>
      <c s="140" t="s">
        <v>963</v>
      </c>
      <c s="373"/>
    </row>
    <row customHeight="1" ht="17.25">
      <c s="76">
        <v>1039904</v>
      </c>
      <c s="154" t="s">
        <v>964</v>
      </c>
      <c s="372"/>
    </row>
    <row customHeight="1" ht="17.25">
      <c s="76">
        <v>1039905</v>
      </c>
      <c s="140" t="s">
        <v>965</v>
      </c>
      <c s="375"/>
    </row>
    <row customHeight="1" ht="17.25">
      <c s="76">
        <v>1039906</v>
      </c>
      <c s="140" t="s">
        <v>966</v>
      </c>
      <c s="372"/>
    </row>
    <row customHeight="1" ht="17.25">
      <c s="76">
        <v>1039907</v>
      </c>
      <c s="140" t="s">
        <v>967</v>
      </c>
      <c s="372"/>
    </row>
    <row customHeight="1" ht="17.25">
      <c s="76">
        <v>1039908</v>
      </c>
      <c s="140" t="s">
        <v>968</v>
      </c>
      <c s="372"/>
    </row>
    <row customHeight="1" ht="17.25">
      <c s="76">
        <v>1039909</v>
      </c>
      <c s="140" t="s">
        <v>969</v>
      </c>
      <c s="368">
        <f>C807+C808</f>
        <v>0</v>
      </c>
    </row>
    <row customHeight="1" ht="17.25">
      <c s="76">
        <v>103990901</v>
      </c>
      <c s="129" t="s">
        <v>970</v>
      </c>
      <c s="372"/>
    </row>
    <row customHeight="1" ht="17.25">
      <c s="76">
        <v>103990902</v>
      </c>
      <c s="129" t="s">
        <v>971</v>
      </c>
      <c s="372"/>
    </row>
    <row customHeight="1" ht="17.25">
      <c s="76">
        <v>1039911</v>
      </c>
      <c s="140" t="s">
        <v>972</v>
      </c>
      <c s="372"/>
    </row>
    <row customHeight="1" ht="17.25">
      <c s="76">
        <v>1039912</v>
      </c>
      <c s="140" t="s">
        <v>973</v>
      </c>
      <c s="372"/>
    </row>
    <row customHeight="1" ht="17.25">
      <c s="76">
        <v>1039960</v>
      </c>
      <c s="140" t="s">
        <v>974</v>
      </c>
      <c s="372"/>
    </row>
    <row customHeight="1" ht="18">
      <c s="76">
        <v>1039999</v>
      </c>
      <c s="140" t="s">
        <v>975</v>
      </c>
      <c s="372">
        <v>160</v>
      </c>
    </row>
    <row customHeight="1" ht="12.75">
      <c s="50"/>
      <c s="289"/>
      <c s="381"/>
    </row>
    <row customHeight="1" ht="12.75">
      <c s="77"/>
      <c s="190" t="s">
        <v>976</v>
      </c>
      <c s="383">
        <v>9515</v>
      </c>
    </row>
    <row customHeight="1" ht="12.75">
      <c s="77"/>
      <c s="292" t="s">
        <v>977</v>
      </c>
      <c s="385">
        <v>6324</v>
      </c>
    </row>
    <row customHeight="1" ht="12.75">
      <c s="77"/>
      <c s="190" t="s">
        <v>978</v>
      </c>
      <c s="386">
        <v>6232</v>
      </c>
    </row>
    <row customHeight="1" ht="12.75">
      <c s="77"/>
      <c s="190" t="s">
        <v>979</v>
      </c>
      <c s="385">
        <v>92</v>
      </c>
    </row>
    <row customHeight="1" ht="12.75">
      <c s="77"/>
      <c s="190" t="s">
        <v>980</v>
      </c>
      <c s="385">
        <v>3191</v>
      </c>
    </row>
    <row customHeight="1" ht="12.75">
      <c s="77"/>
      <c s="190" t="s">
        <v>981</v>
      </c>
      <c s="385">
        <v>1948</v>
      </c>
    </row>
    <row customHeight="1" ht="12.75">
      <c s="77"/>
      <c s="190" t="s">
        <v>982</v>
      </c>
      <c s="385">
        <v>1243</v>
      </c>
    </row>
    <row customHeight="1" ht="12.75">
      <c s="77"/>
      <c s="190" t="s">
        <v>983</v>
      </c>
      <c s="385"/>
    </row>
    <row customHeight="1" ht="12.75">
      <c s="77"/>
      <c s="190" t="s">
        <v>984</v>
      </c>
      <c s="385"/>
    </row>
    <row customHeight="1" ht="12.75">
      <c s="77"/>
      <c s="190" t="s">
        <v>985</v>
      </c>
      <c s="385"/>
    </row>
    <row customHeight="1" ht="12.75">
      <c s="77"/>
      <c s="190" t="s">
        <v>56</v>
      </c>
      <c s="385"/>
    </row>
    <row customHeight="1" ht="12.75">
      <c s="77"/>
      <c s="190" t="s">
        <v>986</v>
      </c>
      <c s="385">
        <v>2661</v>
      </c>
    </row>
    <row customHeight="1" ht="12.75">
      <c s="77"/>
      <c s="190" t="s">
        <v>987</v>
      </c>
      <c s="385">
        <v>519</v>
      </c>
    </row>
    <row customHeight="1" ht="12.75">
      <c s="77"/>
      <c s="190" t="s">
        <v>988</v>
      </c>
      <c s="385">
        <v>1479</v>
      </c>
    </row>
    <row customHeight="1" ht="12.75">
      <c s="77"/>
      <c s="190" t="s">
        <v>989</v>
      </c>
      <c s="385">
        <v>390</v>
      </c>
    </row>
    <row customHeight="1" ht="12.75">
      <c s="77"/>
      <c s="190" t="s">
        <v>990</v>
      </c>
      <c s="385">
        <v>249</v>
      </c>
    </row>
    <row customHeight="1" ht="12.75">
      <c s="291"/>
      <c s="130" t="s">
        <v>991</v>
      </c>
      <c s="389">
        <v>24</v>
      </c>
    </row>
    <row customHeight="1" ht="12.75">
      <c s="291"/>
      <c s="130" t="s">
        <v>56</v>
      </c>
      <c s="389"/>
    </row>
    <row customHeight="1" ht="12.75">
      <c s="291"/>
      <c s="130" t="s">
        <v>992</v>
      </c>
      <c s="389">
        <v>36728</v>
      </c>
    </row>
    <row customHeight="1" ht="12.75">
      <c s="291"/>
      <c s="130" t="s">
        <v>56</v>
      </c>
      <c s="389"/>
    </row>
    <row customHeight="1" ht="12.75">
      <c s="291"/>
      <c s="130" t="s">
        <v>993</v>
      </c>
      <c s="389">
        <v>9997</v>
      </c>
    </row>
    <row customHeight="1" ht="12.75">
      <c s="291"/>
      <c s="130" t="s">
        <v>994</v>
      </c>
      <c s="389">
        <v>8309</v>
      </c>
    </row>
    <row customHeight="1" ht="12.75">
      <c s="291"/>
      <c s="130" t="s">
        <v>995</v>
      </c>
      <c s="389">
        <v>92</v>
      </c>
    </row>
    <row customHeight="1" ht="12.75">
      <c s="291"/>
      <c s="130" t="s">
        <v>996</v>
      </c>
      <c s="389">
        <v>1586</v>
      </c>
    </row>
    <row customHeight="1" ht="12.75">
      <c s="291"/>
      <c s="130" t="s">
        <v>997</v>
      </c>
      <c s="389">
        <v>10</v>
      </c>
    </row>
    <row customHeight="1" ht="12.75">
      <c s="291"/>
      <c s="130" t="s">
        <v>56</v>
      </c>
      <c s="389"/>
    </row>
    <row customHeight="1" ht="12.75">
      <c s="291"/>
      <c s="130" t="s">
        <v>998</v>
      </c>
      <c s="389">
        <v>19178</v>
      </c>
    </row>
    <row customHeight="1" ht="12.75">
      <c s="291"/>
      <c s="130" t="s">
        <v>999</v>
      </c>
      <c s="389">
        <v>5916</v>
      </c>
    </row>
    <row customHeight="1" ht="12.75">
      <c s="291"/>
      <c s="130" t="s">
        <v>996</v>
      </c>
      <c s="389">
        <v>1661</v>
      </c>
    </row>
    <row customHeight="1" ht="12.75">
      <c s="291"/>
      <c s="130" t="s">
        <v>997</v>
      </c>
      <c s="389">
        <v>2062</v>
      </c>
    </row>
    <row customHeight="1" ht="12.75">
      <c s="291"/>
      <c s="130" t="s">
        <v>1000</v>
      </c>
      <c s="389">
        <v>702</v>
      </c>
    </row>
    <row customHeight="1" ht="12.75">
      <c s="291"/>
      <c s="130" t="s">
        <v>1001</v>
      </c>
      <c s="389">
        <v>3410</v>
      </c>
    </row>
    <row customHeight="1" ht="12.75">
      <c s="291"/>
      <c s="130" t="s">
        <v>1002</v>
      </c>
      <c s="389">
        <v>1596</v>
      </c>
    </row>
    <row customHeight="1" ht="12.75">
      <c s="291"/>
      <c s="130" t="s">
        <v>56</v>
      </c>
      <c s="389"/>
    </row>
    <row customHeight="1" ht="12.75">
      <c s="291"/>
      <c s="130" t="s">
        <v>1003</v>
      </c>
      <c s="389">
        <v>7553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C1"/>
    <mergeCell ref="A2:C2"/>
    <mergeCell ref="A3:C3"/>
  </mergeCells>
  <dataValidations count="1">
    <dataValidation type="decimal" allowBlank="1" showInputMessage="1" showErrorMessage="1" sqref="C5:C848">
      <formula1>-99999999999999</formula1>
      <formula2>99999999999999</formula2>
    </dataValidation>
  </dataValidations>
  <printOptions gridLines="1"/>
  <pageMargins left="3.00" right="2.00" top="1.00" bottom="1.00" header="0.00" footer="0.00"/>
  <pageSetup scale="70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82EE4C7-85DD-8E18-8C28-81A5BF0A9EC8}" mc:Ignorable="x14ac">
  <dimension ref="A1:C1466"/>
  <sheetViews>
    <sheetView defaultGridColor="0" colorId="8" topLeftCell="A817" showGridLines="0" workbookViewId="0" showZeros="0">
      <selection activeCell="A1" sqref="A1:C1"/>
    </sheetView>
  </sheetViews>
  <sheetFormatPr defaultColWidth="9.125" customHeight="1" defaultRowHeight="12.75"/>
  <cols>
    <col min="1" max="1" style="336" width="9.50390625" customWidth="1"/>
    <col min="2" max="2" style="336" width="44.125" customWidth="1"/>
    <col min="3" max="3" style="336" width="23.375" customWidth="1"/>
  </cols>
  <sheetData>
    <row customHeight="1" ht="33.75">
      <c s="391" t="str">
        <f>'##BASEINFO'!$B$2&amp;"度"&amp;'##BASEINFO'!$B$7&amp;"一般预算支出决算功能分类录入表"</f>
        <v>2011年度芷江侗族自治县一般预算支出决算功能分类录入表</v>
      </c>
      <c s="69"/>
      <c s="69"/>
    </row>
    <row customHeight="1" ht="17.25">
      <c s="70" t="s">
        <v>170</v>
      </c>
      <c s="70"/>
      <c s="70"/>
    </row>
    <row customHeight="1" ht="17.25">
      <c s="70" t="s">
        <v>201</v>
      </c>
      <c s="70"/>
      <c s="70"/>
    </row>
    <row customHeight="1" ht="17.25">
      <c s="75" t="s">
        <v>202</v>
      </c>
      <c s="75" t="s">
        <v>203</v>
      </c>
      <c s="91" t="s">
        <v>204</v>
      </c>
    </row>
    <row customHeight="1" ht="17.25">
      <c s="75"/>
      <c s="83" t="s">
        <v>1004</v>
      </c>
      <c s="368">
        <f>SUM(C6,C274,C312,C332,C442,C494,C549,C604,C713,C777,C863,C887,C1013,C1085,C1177,C1203,C1235,C1301,C1382,C1398,C1428,C1453,C1461)</f>
        <v>119643</v>
      </c>
    </row>
    <row customHeight="1" ht="17.25">
      <c s="76">
        <v>201</v>
      </c>
      <c s="88" t="s">
        <v>1005</v>
      </c>
      <c s="368">
        <f>SUM(C7,C19,C28,C40,C51,C62,C73,C85,C94,C104,C118,C127,C144,C155,C167,C177,C190,C197,C204,C213,C219,C226,C234,C241,C247,C253,C259,C265,C271)</f>
        <v>17449</v>
      </c>
    </row>
    <row customHeight="1" ht="17.25">
      <c s="76">
        <v>20101</v>
      </c>
      <c s="88" t="s">
        <v>1006</v>
      </c>
      <c s="368">
        <f>SUM(C8:C18)</f>
        <v>471</v>
      </c>
    </row>
    <row customHeight="1" ht="17.25">
      <c s="76">
        <v>2010101</v>
      </c>
      <c s="90" t="s">
        <v>1007</v>
      </c>
      <c s="372">
        <v>459</v>
      </c>
    </row>
    <row customHeight="1" ht="17.25">
      <c s="76">
        <v>2010102</v>
      </c>
      <c s="90" t="s">
        <v>1008</v>
      </c>
      <c s="372">
        <v>4</v>
      </c>
    </row>
    <row customHeight="1" ht="17.25">
      <c s="76">
        <v>2010103</v>
      </c>
      <c s="90" t="s">
        <v>1009</v>
      </c>
      <c s="373"/>
    </row>
    <row customHeight="1" ht="17.25">
      <c s="76">
        <v>2010104</v>
      </c>
      <c s="90" t="s">
        <v>1010</v>
      </c>
      <c s="372">
        <v>8</v>
      </c>
    </row>
    <row customHeight="1" ht="17.25">
      <c s="76">
        <v>2010105</v>
      </c>
      <c s="90" t="s">
        <v>1011</v>
      </c>
      <c s="375"/>
    </row>
    <row customHeight="1" ht="17.25">
      <c s="76">
        <v>2010106</v>
      </c>
      <c s="90" t="s">
        <v>1012</v>
      </c>
      <c s="372"/>
    </row>
    <row customHeight="1" ht="17.25">
      <c s="76">
        <v>2010107</v>
      </c>
      <c s="90" t="s">
        <v>1013</v>
      </c>
      <c s="372"/>
    </row>
    <row customHeight="1" ht="17.25">
      <c s="76">
        <v>2010108</v>
      </c>
      <c s="90" t="s">
        <v>1014</v>
      </c>
      <c s="372"/>
    </row>
    <row customHeight="1" ht="17.25">
      <c s="76">
        <v>2010109</v>
      </c>
      <c s="90" t="s">
        <v>1015</v>
      </c>
      <c s="372"/>
    </row>
    <row customHeight="1" ht="17.25">
      <c s="76">
        <v>2010150</v>
      </c>
      <c s="90" t="s">
        <v>1016</v>
      </c>
      <c s="372"/>
    </row>
    <row customHeight="1" ht="17.25">
      <c s="76">
        <v>2010199</v>
      </c>
      <c s="90" t="s">
        <v>1017</v>
      </c>
      <c s="372"/>
    </row>
    <row customHeight="1" ht="17.25">
      <c s="76">
        <v>20102</v>
      </c>
      <c s="88" t="s">
        <v>1018</v>
      </c>
      <c s="368">
        <f>SUM(C20:C27)</f>
        <v>382</v>
      </c>
    </row>
    <row customHeight="1" ht="17.25">
      <c s="76">
        <v>2010201</v>
      </c>
      <c s="90" t="s">
        <v>1007</v>
      </c>
      <c s="372">
        <v>372</v>
      </c>
    </row>
    <row customHeight="1" ht="17.25">
      <c s="76">
        <v>2010202</v>
      </c>
      <c s="90" t="s">
        <v>1008</v>
      </c>
      <c s="372"/>
    </row>
    <row customHeight="1" ht="17.25">
      <c s="76">
        <v>2010203</v>
      </c>
      <c s="90" t="s">
        <v>1009</v>
      </c>
      <c s="372"/>
    </row>
    <row customHeight="1" ht="17.25">
      <c s="76">
        <v>2010204</v>
      </c>
      <c s="90" t="s">
        <v>1019</v>
      </c>
      <c s="372">
        <v>10</v>
      </c>
    </row>
    <row customHeight="1" ht="17.25">
      <c s="76">
        <v>2010205</v>
      </c>
      <c s="90" t="s">
        <v>1020</v>
      </c>
      <c s="372"/>
    </row>
    <row customHeight="1" ht="17.25">
      <c s="76">
        <v>2010206</v>
      </c>
      <c s="90" t="s">
        <v>1021</v>
      </c>
      <c s="372"/>
    </row>
    <row customHeight="1" ht="17.25">
      <c s="76">
        <v>2010250</v>
      </c>
      <c s="90" t="s">
        <v>1016</v>
      </c>
      <c s="372"/>
    </row>
    <row customHeight="1" ht="17.25">
      <c s="76">
        <v>2010299</v>
      </c>
      <c s="90" t="s">
        <v>1022</v>
      </c>
      <c s="372"/>
    </row>
    <row customHeight="1" ht="17.25">
      <c s="76">
        <v>20103</v>
      </c>
      <c s="88" t="s">
        <v>1023</v>
      </c>
      <c s="368">
        <f>SUM(C29:C39)</f>
        <v>4576</v>
      </c>
    </row>
    <row customHeight="1" ht="17.25">
      <c s="76">
        <v>2010301</v>
      </c>
      <c s="90" t="s">
        <v>1007</v>
      </c>
      <c s="372">
        <v>4068</v>
      </c>
    </row>
    <row customHeight="1" ht="17.25">
      <c s="76">
        <v>2010302</v>
      </c>
      <c s="90" t="s">
        <v>1008</v>
      </c>
      <c s="372">
        <v>227</v>
      </c>
    </row>
    <row customHeight="1" ht="17.25">
      <c s="76">
        <v>2010303</v>
      </c>
      <c s="90" t="s">
        <v>1009</v>
      </c>
      <c s="372"/>
    </row>
    <row customHeight="1" ht="17.25">
      <c s="76">
        <v>2010304</v>
      </c>
      <c s="90" t="s">
        <v>1024</v>
      </c>
      <c s="372"/>
    </row>
    <row customHeight="1" ht="17.25">
      <c s="76">
        <v>2010305</v>
      </c>
      <c s="90" t="s">
        <v>1025</v>
      </c>
      <c s="372"/>
    </row>
    <row customHeight="1" ht="17.25">
      <c s="76">
        <v>2010306</v>
      </c>
      <c s="90" t="s">
        <v>1026</v>
      </c>
      <c s="372">
        <v>10</v>
      </c>
    </row>
    <row customHeight="1" ht="17.25">
      <c s="76">
        <v>2010307</v>
      </c>
      <c s="90" t="s">
        <v>1027</v>
      </c>
      <c s="372">
        <v>24</v>
      </c>
    </row>
    <row customHeight="1" ht="17.25">
      <c s="76">
        <v>2010308</v>
      </c>
      <c s="90" t="s">
        <v>1028</v>
      </c>
      <c s="372">
        <v>127</v>
      </c>
    </row>
    <row customHeight="1" ht="17.25">
      <c s="76">
        <v>2010309</v>
      </c>
      <c s="90" t="s">
        <v>1029</v>
      </c>
      <c s="372"/>
    </row>
    <row customHeight="1" ht="17.25">
      <c s="76">
        <v>2010350</v>
      </c>
      <c s="90" t="s">
        <v>1016</v>
      </c>
      <c s="372"/>
    </row>
    <row customHeight="1" ht="17.25">
      <c s="76">
        <v>2010399</v>
      </c>
      <c s="90" t="s">
        <v>1030</v>
      </c>
      <c s="372">
        <v>120</v>
      </c>
    </row>
    <row customHeight="1" ht="17.25">
      <c s="76">
        <v>20104</v>
      </c>
      <c s="88" t="s">
        <v>1031</v>
      </c>
      <c s="368">
        <f>SUM(C41:C50)</f>
        <v>408</v>
      </c>
    </row>
    <row customHeight="1" ht="17.25">
      <c s="76">
        <v>2010401</v>
      </c>
      <c s="90" t="s">
        <v>1007</v>
      </c>
      <c s="372">
        <v>166</v>
      </c>
    </row>
    <row customHeight="1" ht="17.25">
      <c s="76">
        <v>2010402</v>
      </c>
      <c s="90" t="s">
        <v>1008</v>
      </c>
      <c s="372"/>
    </row>
    <row customHeight="1" ht="17.25">
      <c s="76">
        <v>2010403</v>
      </c>
      <c s="90" t="s">
        <v>1009</v>
      </c>
      <c s="372"/>
    </row>
    <row customHeight="1" ht="17.25">
      <c s="76">
        <v>2010404</v>
      </c>
      <c s="90" t="s">
        <v>1032</v>
      </c>
      <c s="372"/>
    </row>
    <row customHeight="1" ht="17.25">
      <c s="76">
        <v>2010405</v>
      </c>
      <c s="90" t="s">
        <v>1033</v>
      </c>
      <c s="372"/>
    </row>
    <row customHeight="1" ht="17.25">
      <c s="76">
        <v>2010406</v>
      </c>
      <c s="90" t="s">
        <v>1034</v>
      </c>
      <c s="372"/>
    </row>
    <row customHeight="1" ht="17.25">
      <c s="76">
        <v>2010407</v>
      </c>
      <c s="90" t="s">
        <v>1035</v>
      </c>
      <c s="372"/>
    </row>
    <row customHeight="1" ht="17.25">
      <c s="76">
        <v>2010408</v>
      </c>
      <c s="90" t="s">
        <v>1036</v>
      </c>
      <c s="372">
        <v>149</v>
      </c>
    </row>
    <row customHeight="1" ht="17.25">
      <c s="76">
        <v>2010450</v>
      </c>
      <c s="90" t="s">
        <v>1016</v>
      </c>
      <c s="372"/>
    </row>
    <row customHeight="1" ht="17.25">
      <c s="76">
        <v>2010499</v>
      </c>
      <c s="90" t="s">
        <v>1037</v>
      </c>
      <c s="372">
        <v>93</v>
      </c>
    </row>
    <row customHeight="1" ht="17.25">
      <c s="76">
        <v>20105</v>
      </c>
      <c s="88" t="s">
        <v>1038</v>
      </c>
      <c s="368">
        <f>SUM(C52:C61)</f>
        <v>248</v>
      </c>
    </row>
    <row customHeight="1" ht="17.25">
      <c s="76">
        <v>2010501</v>
      </c>
      <c s="90" t="s">
        <v>1007</v>
      </c>
      <c s="372">
        <v>153</v>
      </c>
    </row>
    <row customHeight="1" ht="17.25">
      <c s="76">
        <v>2010502</v>
      </c>
      <c s="90" t="s">
        <v>1008</v>
      </c>
      <c s="372">
        <v>2</v>
      </c>
    </row>
    <row customHeight="1" ht="17.25">
      <c s="76">
        <v>2010503</v>
      </c>
      <c s="90" t="s">
        <v>1009</v>
      </c>
      <c s="372"/>
    </row>
    <row customHeight="1" ht="17.25">
      <c s="76">
        <v>2010504</v>
      </c>
      <c s="90" t="s">
        <v>1039</v>
      </c>
      <c s="372"/>
    </row>
    <row customHeight="1" ht="17.25">
      <c s="76">
        <v>2010505</v>
      </c>
      <c s="90" t="s">
        <v>1040</v>
      </c>
      <c s="372"/>
    </row>
    <row customHeight="1" ht="17.25">
      <c s="76">
        <v>2010506</v>
      </c>
      <c s="90" t="s">
        <v>1041</v>
      </c>
      <c s="372"/>
    </row>
    <row customHeight="1" ht="17.25">
      <c s="76">
        <v>2010507</v>
      </c>
      <c s="90" t="s">
        <v>1042</v>
      </c>
      <c s="372">
        <v>93</v>
      </c>
    </row>
    <row customHeight="1" ht="17.25">
      <c s="76">
        <v>2010508</v>
      </c>
      <c s="90" t="s">
        <v>1043</v>
      </c>
      <c s="372"/>
    </row>
    <row customHeight="1" ht="17.25">
      <c s="76">
        <v>2010550</v>
      </c>
      <c s="90" t="s">
        <v>1016</v>
      </c>
      <c s="372"/>
    </row>
    <row customHeight="1" ht="17.25">
      <c s="76">
        <v>2010599</v>
      </c>
      <c s="90" t="s">
        <v>1044</v>
      </c>
      <c s="372"/>
    </row>
    <row customHeight="1" ht="17.25">
      <c s="76">
        <v>20106</v>
      </c>
      <c s="88" t="s">
        <v>1045</v>
      </c>
      <c s="368">
        <f>SUM(C63:C72)</f>
        <v>1459</v>
      </c>
    </row>
    <row customHeight="1" ht="17.25">
      <c s="76">
        <v>2010601</v>
      </c>
      <c s="90" t="s">
        <v>1007</v>
      </c>
      <c s="372">
        <v>564</v>
      </c>
    </row>
    <row customHeight="1" ht="17.25">
      <c s="76">
        <v>2010602</v>
      </c>
      <c s="90" t="s">
        <v>1008</v>
      </c>
      <c s="372">
        <v>69</v>
      </c>
    </row>
    <row customHeight="1" ht="17.25">
      <c s="76">
        <v>2010603</v>
      </c>
      <c s="90" t="s">
        <v>1009</v>
      </c>
      <c s="372"/>
    </row>
    <row customHeight="1" ht="17.25">
      <c s="76">
        <v>2010604</v>
      </c>
      <c s="90" t="s">
        <v>1046</v>
      </c>
      <c s="372">
        <v>20</v>
      </c>
    </row>
    <row customHeight="1" ht="17.25">
      <c s="76">
        <v>2010605</v>
      </c>
      <c s="90" t="s">
        <v>1047</v>
      </c>
      <c s="372">
        <v>174</v>
      </c>
    </row>
    <row customHeight="1" ht="17.25">
      <c s="76">
        <v>2010606</v>
      </c>
      <c s="90" t="s">
        <v>1048</v>
      </c>
      <c s="372"/>
    </row>
    <row customHeight="1" ht="17.25">
      <c s="76">
        <v>2010607</v>
      </c>
      <c s="90" t="s">
        <v>1049</v>
      </c>
      <c s="372">
        <v>40</v>
      </c>
    </row>
    <row customHeight="1" ht="17.25">
      <c s="76">
        <v>2010608</v>
      </c>
      <c s="90" t="s">
        <v>1050</v>
      </c>
      <c s="372"/>
    </row>
    <row customHeight="1" ht="17.25">
      <c s="76">
        <v>2010650</v>
      </c>
      <c s="90" t="s">
        <v>1016</v>
      </c>
      <c s="372"/>
    </row>
    <row customHeight="1" ht="17.25">
      <c s="76">
        <v>2010699</v>
      </c>
      <c s="90" t="s">
        <v>1051</v>
      </c>
      <c s="372">
        <v>592</v>
      </c>
    </row>
    <row customHeight="1" ht="17.25">
      <c s="76">
        <v>20107</v>
      </c>
      <c s="88" t="s">
        <v>1052</v>
      </c>
      <c s="368">
        <f>SUM(C74:C84)</f>
        <v>1943</v>
      </c>
    </row>
    <row customHeight="1" ht="17.25">
      <c s="76">
        <v>2010701</v>
      </c>
      <c s="90" t="s">
        <v>1007</v>
      </c>
      <c s="372"/>
    </row>
    <row customHeight="1" ht="17.25">
      <c s="76">
        <v>2010702</v>
      </c>
      <c s="90" t="s">
        <v>1008</v>
      </c>
      <c s="372"/>
    </row>
    <row customHeight="1" ht="17.25">
      <c s="76">
        <v>2010703</v>
      </c>
      <c s="90" t="s">
        <v>1009</v>
      </c>
      <c s="372"/>
    </row>
    <row customHeight="1" ht="17.25">
      <c s="76">
        <v>2010704</v>
      </c>
      <c s="90" t="s">
        <v>1053</v>
      </c>
      <c s="372"/>
    </row>
    <row customHeight="1" ht="17.25">
      <c s="76">
        <v>2010705</v>
      </c>
      <c s="90" t="s">
        <v>1054</v>
      </c>
      <c s="372"/>
    </row>
    <row customHeight="1" ht="17.25">
      <c s="76">
        <v>2010706</v>
      </c>
      <c s="90" t="s">
        <v>1055</v>
      </c>
      <c s="372">
        <v>1875</v>
      </c>
    </row>
    <row customHeight="1" ht="17.25">
      <c s="76">
        <v>2010707</v>
      </c>
      <c s="90" t="s">
        <v>1056</v>
      </c>
      <c s="372"/>
    </row>
    <row customHeight="1" ht="17.25">
      <c s="76">
        <v>2010708</v>
      </c>
      <c s="90" t="s">
        <v>1057</v>
      </c>
      <c s="372">
        <v>18</v>
      </c>
    </row>
    <row customHeight="1" ht="17.25">
      <c s="76">
        <v>2010709</v>
      </c>
      <c s="90" t="s">
        <v>1049</v>
      </c>
      <c s="372"/>
    </row>
    <row customHeight="1" ht="17.25">
      <c s="76">
        <v>2010750</v>
      </c>
      <c s="90" t="s">
        <v>1016</v>
      </c>
      <c s="372"/>
    </row>
    <row customHeight="1" ht="17.25">
      <c s="76">
        <v>2010799</v>
      </c>
      <c s="90" t="s">
        <v>1058</v>
      </c>
      <c s="372">
        <v>50</v>
      </c>
    </row>
    <row customHeight="1" ht="17.25">
      <c s="76">
        <v>20108</v>
      </c>
      <c s="88" t="s">
        <v>1059</v>
      </c>
      <c s="368">
        <f>SUM(C86:C93)</f>
        <v>444</v>
      </c>
    </row>
    <row customHeight="1" ht="17.25">
      <c s="76">
        <v>2010801</v>
      </c>
      <c s="90" t="s">
        <v>1007</v>
      </c>
      <c s="372">
        <v>416</v>
      </c>
    </row>
    <row customHeight="1" ht="17.25">
      <c s="76">
        <v>2010802</v>
      </c>
      <c s="90" t="s">
        <v>1008</v>
      </c>
      <c s="372">
        <v>13</v>
      </c>
    </row>
    <row customHeight="1" ht="17.25">
      <c s="76">
        <v>2010803</v>
      </c>
      <c s="90" t="s">
        <v>1009</v>
      </c>
      <c s="372"/>
    </row>
    <row customHeight="1" ht="17.25">
      <c s="76">
        <v>2010804</v>
      </c>
      <c s="90" t="s">
        <v>1060</v>
      </c>
      <c s="372">
        <v>15</v>
      </c>
    </row>
    <row customHeight="1" ht="17.25">
      <c s="76">
        <v>2010805</v>
      </c>
      <c s="90" t="s">
        <v>1061</v>
      </c>
      <c s="372"/>
    </row>
    <row customHeight="1" ht="17.25">
      <c s="76">
        <v>2010806</v>
      </c>
      <c s="90" t="s">
        <v>1049</v>
      </c>
      <c s="372"/>
    </row>
    <row customHeight="1" ht="17.25">
      <c s="76">
        <v>2010850</v>
      </c>
      <c s="90" t="s">
        <v>1016</v>
      </c>
      <c s="372"/>
    </row>
    <row customHeight="1" ht="17.25">
      <c s="76">
        <v>2010899</v>
      </c>
      <c s="90" t="s">
        <v>1062</v>
      </c>
      <c s="372"/>
    </row>
    <row customHeight="1" ht="17.25">
      <c s="76">
        <v>20109</v>
      </c>
      <c s="88" t="s">
        <v>1063</v>
      </c>
      <c s="368">
        <f>SUM(C95:C103)</f>
        <v>0</v>
      </c>
    </row>
    <row customHeight="1" ht="17.25">
      <c s="76">
        <v>2010901</v>
      </c>
      <c s="90" t="s">
        <v>1007</v>
      </c>
      <c s="372"/>
    </row>
    <row customHeight="1" ht="17.25">
      <c s="76">
        <v>2010902</v>
      </c>
      <c s="90" t="s">
        <v>1008</v>
      </c>
      <c s="372"/>
    </row>
    <row customHeight="1" ht="17.25">
      <c s="76">
        <v>2010903</v>
      </c>
      <c s="90" t="s">
        <v>1009</v>
      </c>
      <c s="372"/>
    </row>
    <row customHeight="1" ht="17.25">
      <c s="76">
        <v>2010904</v>
      </c>
      <c s="90" t="s">
        <v>1064</v>
      </c>
      <c s="372"/>
    </row>
    <row customHeight="1" ht="17.25">
      <c s="76">
        <v>2010905</v>
      </c>
      <c s="90" t="s">
        <v>1065</v>
      </c>
      <c s="372"/>
    </row>
    <row customHeight="1" ht="17.25">
      <c s="76">
        <v>2010907</v>
      </c>
      <c s="90" t="s">
        <v>1066</v>
      </c>
      <c s="372"/>
    </row>
    <row customHeight="1" ht="17.25">
      <c s="76">
        <v>2010908</v>
      </c>
      <c s="90" t="s">
        <v>1049</v>
      </c>
      <c s="372"/>
    </row>
    <row customHeight="1" ht="17.25">
      <c s="76">
        <v>2010950</v>
      </c>
      <c s="90" t="s">
        <v>1016</v>
      </c>
      <c s="372"/>
    </row>
    <row customHeight="1" ht="17.25">
      <c s="76">
        <v>2010999</v>
      </c>
      <c s="90" t="s">
        <v>1067</v>
      </c>
      <c s="372"/>
    </row>
    <row customHeight="1" ht="17.25">
      <c s="76">
        <v>20110</v>
      </c>
      <c s="88" t="s">
        <v>1068</v>
      </c>
      <c s="368">
        <f>SUM(C105:C117)</f>
        <v>145</v>
      </c>
    </row>
    <row customHeight="1" ht="17.25">
      <c s="76">
        <v>2011001</v>
      </c>
      <c s="90" t="s">
        <v>1007</v>
      </c>
      <c s="372">
        <v>136</v>
      </c>
    </row>
    <row customHeight="1" ht="17.25">
      <c s="76">
        <v>2011002</v>
      </c>
      <c s="90" t="s">
        <v>1008</v>
      </c>
      <c s="372"/>
    </row>
    <row customHeight="1" ht="17.25">
      <c s="76">
        <v>2011003</v>
      </c>
      <c s="90" t="s">
        <v>1009</v>
      </c>
      <c s="372"/>
    </row>
    <row customHeight="1" ht="17.25">
      <c s="76">
        <v>2011004</v>
      </c>
      <c s="90" t="s">
        <v>1069</v>
      </c>
      <c s="372"/>
    </row>
    <row customHeight="1" ht="17.25">
      <c s="76">
        <v>2011005</v>
      </c>
      <c s="90" t="s">
        <v>1070</v>
      </c>
      <c s="372"/>
    </row>
    <row customHeight="1" ht="17.25">
      <c s="76">
        <v>2011006</v>
      </c>
      <c s="90" t="s">
        <v>1071</v>
      </c>
      <c s="372"/>
    </row>
    <row customHeight="1" ht="17.25">
      <c s="76">
        <v>2011007</v>
      </c>
      <c s="90" t="s">
        <v>1072</v>
      </c>
      <c s="372"/>
    </row>
    <row customHeight="1" ht="17.25">
      <c s="76">
        <v>2011008</v>
      </c>
      <c s="90" t="s">
        <v>1073</v>
      </c>
      <c s="372">
        <v>3</v>
      </c>
    </row>
    <row customHeight="1" ht="17.25">
      <c s="76">
        <v>2011009</v>
      </c>
      <c s="90" t="s">
        <v>1074</v>
      </c>
      <c s="372"/>
    </row>
    <row customHeight="1" ht="17.25">
      <c s="76">
        <v>2011010</v>
      </c>
      <c s="90" t="s">
        <v>1075</v>
      </c>
      <c s="372"/>
    </row>
    <row customHeight="1" ht="17.25">
      <c s="76">
        <v>2011011</v>
      </c>
      <c s="90" t="s">
        <v>1076</v>
      </c>
      <c s="372"/>
    </row>
    <row customHeight="1" ht="17.25">
      <c s="76">
        <v>2011050</v>
      </c>
      <c s="90" t="s">
        <v>1016</v>
      </c>
      <c s="372"/>
    </row>
    <row customHeight="1" ht="17.25">
      <c s="76">
        <v>2011099</v>
      </c>
      <c s="90" t="s">
        <v>1077</v>
      </c>
      <c s="372">
        <v>6</v>
      </c>
    </row>
    <row customHeight="1" ht="17.25">
      <c s="76">
        <v>20111</v>
      </c>
      <c s="88" t="s">
        <v>1078</v>
      </c>
      <c s="368">
        <f>SUM(C119:C126)</f>
        <v>345</v>
      </c>
    </row>
    <row customHeight="1" ht="17.25">
      <c s="76">
        <v>2011101</v>
      </c>
      <c s="90" t="s">
        <v>1007</v>
      </c>
      <c s="372">
        <v>326</v>
      </c>
    </row>
    <row customHeight="1" ht="17.25">
      <c s="76">
        <v>2011102</v>
      </c>
      <c s="90" t="s">
        <v>1008</v>
      </c>
      <c s="372"/>
    </row>
    <row customHeight="1" ht="17.25">
      <c s="76">
        <v>2011103</v>
      </c>
      <c s="90" t="s">
        <v>1009</v>
      </c>
      <c s="372"/>
    </row>
    <row customHeight="1" ht="17.25">
      <c s="76">
        <v>2011104</v>
      </c>
      <c s="90" t="s">
        <v>1079</v>
      </c>
      <c s="372"/>
    </row>
    <row customHeight="1" ht="17.25">
      <c s="76">
        <v>2011105</v>
      </c>
      <c s="90" t="s">
        <v>1080</v>
      </c>
      <c s="372"/>
    </row>
    <row customHeight="1" ht="17.25">
      <c s="76">
        <v>2011106</v>
      </c>
      <c s="90" t="s">
        <v>1081</v>
      </c>
      <c s="372"/>
    </row>
    <row customHeight="1" ht="17.25">
      <c s="76">
        <v>2011150</v>
      </c>
      <c s="90" t="s">
        <v>1016</v>
      </c>
      <c s="372"/>
    </row>
    <row customHeight="1" ht="17.25">
      <c s="76">
        <v>2011199</v>
      </c>
      <c s="90" t="s">
        <v>1082</v>
      </c>
      <c s="372">
        <v>19</v>
      </c>
    </row>
    <row customHeight="1" ht="17.25">
      <c s="76">
        <v>20112</v>
      </c>
      <c s="88" t="s">
        <v>1083</v>
      </c>
      <c s="368">
        <f>SUM(C128:C143)</f>
        <v>1742</v>
      </c>
    </row>
    <row customHeight="1" ht="17.25">
      <c s="76">
        <v>2011201</v>
      </c>
      <c s="90" t="s">
        <v>1007</v>
      </c>
      <c s="372">
        <v>866</v>
      </c>
    </row>
    <row customHeight="1" ht="17.25">
      <c s="76">
        <v>2011202</v>
      </c>
      <c s="90" t="s">
        <v>1008</v>
      </c>
      <c s="372">
        <v>9</v>
      </c>
    </row>
    <row customHeight="1" ht="17.25">
      <c s="76">
        <v>2011203</v>
      </c>
      <c s="90" t="s">
        <v>1009</v>
      </c>
      <c s="372"/>
    </row>
    <row customHeight="1" ht="17.25">
      <c s="76">
        <v>2011204</v>
      </c>
      <c s="90" t="s">
        <v>1084</v>
      </c>
      <c s="372"/>
    </row>
    <row customHeight="1" ht="17.25">
      <c s="76">
        <v>2011205</v>
      </c>
      <c s="90" t="s">
        <v>1085</v>
      </c>
      <c s="372">
        <v>183</v>
      </c>
    </row>
    <row customHeight="1" ht="17.25">
      <c s="76">
        <v>2011206</v>
      </c>
      <c s="90" t="s">
        <v>1086</v>
      </c>
      <c s="372">
        <v>30</v>
      </c>
    </row>
    <row customHeight="1" ht="17.25">
      <c s="76">
        <v>2011207</v>
      </c>
      <c s="90" t="s">
        <v>1087</v>
      </c>
      <c s="372"/>
    </row>
    <row customHeight="1" ht="17.25">
      <c s="76">
        <v>2011208</v>
      </c>
      <c s="90" t="s">
        <v>1088</v>
      </c>
      <c s="372"/>
    </row>
    <row customHeight="1" ht="17.25">
      <c s="76">
        <v>2011209</v>
      </c>
      <c s="90" t="s">
        <v>1089</v>
      </c>
      <c s="372">
        <v>52</v>
      </c>
    </row>
    <row customHeight="1" ht="17.25">
      <c s="76">
        <v>2011210</v>
      </c>
      <c s="90" t="s">
        <v>1090</v>
      </c>
      <c s="372">
        <v>16</v>
      </c>
    </row>
    <row customHeight="1" ht="17.25">
      <c s="76">
        <v>2011211</v>
      </c>
      <c s="90" t="s">
        <v>1091</v>
      </c>
      <c s="372"/>
    </row>
    <row customHeight="1" ht="17.25">
      <c s="76">
        <v>2011212</v>
      </c>
      <c s="90" t="s">
        <v>1092</v>
      </c>
      <c s="372">
        <v>5</v>
      </c>
    </row>
    <row customHeight="1" ht="17.25">
      <c s="76">
        <v>2011213</v>
      </c>
      <c s="90" t="s">
        <v>1093</v>
      </c>
      <c s="372">
        <v>30</v>
      </c>
    </row>
    <row customHeight="1" ht="17.25">
      <c s="76">
        <v>2011214</v>
      </c>
      <c s="90" t="s">
        <v>1094</v>
      </c>
      <c s="372">
        <v>30</v>
      </c>
    </row>
    <row customHeight="1" ht="17.25">
      <c s="76">
        <v>2011215</v>
      </c>
      <c s="90" t="s">
        <v>1095</v>
      </c>
      <c s="372">
        <v>40</v>
      </c>
    </row>
    <row customHeight="1" ht="17.25">
      <c s="76">
        <v>2011299</v>
      </c>
      <c s="90" t="s">
        <v>1096</v>
      </c>
      <c s="372">
        <v>481</v>
      </c>
    </row>
    <row customHeight="1" ht="17.25">
      <c s="76">
        <v>20113</v>
      </c>
      <c s="88" t="s">
        <v>1097</v>
      </c>
      <c s="368">
        <f>SUM(C145:C154)</f>
        <v>231</v>
      </c>
    </row>
    <row customHeight="1" ht="17.25">
      <c s="76">
        <v>2011301</v>
      </c>
      <c s="90" t="s">
        <v>1007</v>
      </c>
      <c s="372">
        <v>156</v>
      </c>
    </row>
    <row customHeight="1" ht="17.25">
      <c s="76">
        <v>2011302</v>
      </c>
      <c s="90" t="s">
        <v>1008</v>
      </c>
      <c s="372"/>
    </row>
    <row customHeight="1" ht="17.25">
      <c s="76">
        <v>2011303</v>
      </c>
      <c s="90" t="s">
        <v>1009</v>
      </c>
      <c s="372"/>
    </row>
    <row customHeight="1" ht="17.25">
      <c s="76">
        <v>2011304</v>
      </c>
      <c s="90" t="s">
        <v>1098</v>
      </c>
      <c s="372"/>
    </row>
    <row customHeight="1" ht="17.25">
      <c s="76">
        <v>2011305</v>
      </c>
      <c s="90" t="s">
        <v>1099</v>
      </c>
      <c s="372"/>
    </row>
    <row customHeight="1" ht="17.25">
      <c s="76">
        <v>2011306</v>
      </c>
      <c s="90" t="s">
        <v>1100</v>
      </c>
      <c s="372"/>
    </row>
    <row customHeight="1" ht="17.25">
      <c s="76">
        <v>2011307</v>
      </c>
      <c s="90" t="s">
        <v>1101</v>
      </c>
      <c s="372">
        <v>14</v>
      </c>
    </row>
    <row customHeight="1" ht="17.25">
      <c s="76">
        <v>2011308</v>
      </c>
      <c s="90" t="s">
        <v>1102</v>
      </c>
      <c s="372">
        <v>61</v>
      </c>
    </row>
    <row customHeight="1" ht="17.25">
      <c s="76">
        <v>2011350</v>
      </c>
      <c s="90" t="s">
        <v>1016</v>
      </c>
      <c s="372"/>
    </row>
    <row customHeight="1" ht="17.25">
      <c s="76">
        <v>2011399</v>
      </c>
      <c s="90" t="s">
        <v>1103</v>
      </c>
      <c s="372"/>
    </row>
    <row customHeight="1" ht="17.25">
      <c s="76">
        <v>20114</v>
      </c>
      <c s="88" t="s">
        <v>1104</v>
      </c>
      <c s="368">
        <f>SUM(C156:C166)</f>
        <v>4</v>
      </c>
    </row>
    <row customHeight="1" ht="17.25">
      <c s="76">
        <v>2011401</v>
      </c>
      <c s="90" t="s">
        <v>1007</v>
      </c>
      <c s="372"/>
    </row>
    <row customHeight="1" ht="17.25">
      <c s="76">
        <v>2011402</v>
      </c>
      <c s="90" t="s">
        <v>1008</v>
      </c>
      <c s="372"/>
    </row>
    <row customHeight="1" ht="17.25">
      <c s="76">
        <v>2011403</v>
      </c>
      <c s="90" t="s">
        <v>1009</v>
      </c>
      <c s="372"/>
    </row>
    <row customHeight="1" ht="17.25">
      <c s="76">
        <v>2011404</v>
      </c>
      <c s="90" t="s">
        <v>1105</v>
      </c>
      <c s="372"/>
    </row>
    <row customHeight="1" ht="17.25">
      <c s="76">
        <v>2011405</v>
      </c>
      <c s="90" t="s">
        <v>1106</v>
      </c>
      <c s="372"/>
    </row>
    <row customHeight="1" ht="17.25">
      <c s="76">
        <v>2011406</v>
      </c>
      <c s="90" t="s">
        <v>1107</v>
      </c>
      <c s="372"/>
    </row>
    <row customHeight="1" ht="17.25">
      <c s="76">
        <v>2011407</v>
      </c>
      <c s="90" t="s">
        <v>1108</v>
      </c>
      <c s="372"/>
    </row>
    <row customHeight="1" ht="17.25">
      <c s="76">
        <v>2011408</v>
      </c>
      <c s="90" t="s">
        <v>1109</v>
      </c>
      <c s="372"/>
    </row>
    <row customHeight="1" ht="17.25">
      <c s="76">
        <v>2011409</v>
      </c>
      <c s="90" t="s">
        <v>1110</v>
      </c>
      <c s="372"/>
    </row>
    <row customHeight="1" ht="17.25">
      <c s="76">
        <v>2011450</v>
      </c>
      <c s="90" t="s">
        <v>1016</v>
      </c>
      <c s="372"/>
    </row>
    <row customHeight="1" ht="17.25">
      <c s="76">
        <v>2011499</v>
      </c>
      <c s="90" t="s">
        <v>1111</v>
      </c>
      <c s="372">
        <v>4</v>
      </c>
    </row>
    <row customHeight="1" ht="17.25">
      <c s="76">
        <v>20115</v>
      </c>
      <c s="88" t="s">
        <v>1112</v>
      </c>
      <c s="368">
        <f>SUM(C168:C176)</f>
        <v>32</v>
      </c>
    </row>
    <row customHeight="1" ht="17.25">
      <c s="76">
        <v>2011501</v>
      </c>
      <c s="90" t="s">
        <v>1007</v>
      </c>
      <c s="372">
        <v>4</v>
      </c>
    </row>
    <row customHeight="1" ht="17.25">
      <c s="76">
        <v>2011502</v>
      </c>
      <c s="90" t="s">
        <v>1008</v>
      </c>
      <c s="372"/>
    </row>
    <row customHeight="1" ht="17.25">
      <c s="76">
        <v>2011503</v>
      </c>
      <c s="90" t="s">
        <v>1009</v>
      </c>
      <c s="372"/>
    </row>
    <row customHeight="1" ht="17.25">
      <c s="76">
        <v>2011504</v>
      </c>
      <c s="90" t="s">
        <v>1113</v>
      </c>
      <c s="372">
        <v>13</v>
      </c>
    </row>
    <row customHeight="1" ht="17.25">
      <c s="76">
        <v>2011505</v>
      </c>
      <c s="90" t="s">
        <v>1114</v>
      </c>
      <c s="372"/>
    </row>
    <row customHeight="1" ht="17.25">
      <c s="76">
        <v>2011506</v>
      </c>
      <c s="90" t="s">
        <v>1115</v>
      </c>
      <c s="372">
        <v>15</v>
      </c>
    </row>
    <row customHeight="1" ht="17.25">
      <c s="76">
        <v>2011507</v>
      </c>
      <c s="90" t="s">
        <v>1049</v>
      </c>
      <c s="372"/>
    </row>
    <row customHeight="1" ht="17.25">
      <c s="76">
        <v>2011550</v>
      </c>
      <c s="90" t="s">
        <v>1016</v>
      </c>
      <c s="372"/>
    </row>
    <row customHeight="1" ht="17.25">
      <c s="76">
        <v>2011599</v>
      </c>
      <c s="90" t="s">
        <v>1116</v>
      </c>
      <c s="372"/>
    </row>
    <row customHeight="1" ht="17.25">
      <c s="76">
        <v>20117</v>
      </c>
      <c s="88" t="s">
        <v>1117</v>
      </c>
      <c s="368">
        <f>SUM(C178:C189)</f>
        <v>8</v>
      </c>
    </row>
    <row customHeight="1" ht="17.25">
      <c s="76">
        <v>2011701</v>
      </c>
      <c s="90" t="s">
        <v>1007</v>
      </c>
      <c s="372">
        <v>8</v>
      </c>
    </row>
    <row customHeight="1" ht="17.25">
      <c s="76">
        <v>2011702</v>
      </c>
      <c s="90" t="s">
        <v>1008</v>
      </c>
      <c s="372"/>
    </row>
    <row customHeight="1" ht="17.25">
      <c s="76">
        <v>2011703</v>
      </c>
      <c s="90" t="s">
        <v>1009</v>
      </c>
      <c s="372"/>
    </row>
    <row customHeight="1" ht="17.25">
      <c s="76">
        <v>2011704</v>
      </c>
      <c s="90" t="s">
        <v>1118</v>
      </c>
      <c s="372"/>
    </row>
    <row customHeight="1" ht="17.25">
      <c s="76">
        <v>2011705</v>
      </c>
      <c s="90" t="s">
        <v>1119</v>
      </c>
      <c s="372"/>
    </row>
    <row customHeight="1" ht="17.25">
      <c s="76">
        <v>2011706</v>
      </c>
      <c s="90" t="s">
        <v>1120</v>
      </c>
      <c s="372"/>
    </row>
    <row customHeight="1" ht="17.25">
      <c s="76">
        <v>2011707</v>
      </c>
      <c s="90" t="s">
        <v>1121</v>
      </c>
      <c s="372"/>
    </row>
    <row customHeight="1" ht="17.25">
      <c s="76">
        <v>2011708</v>
      </c>
      <c s="90" t="s">
        <v>1122</v>
      </c>
      <c s="372"/>
    </row>
    <row customHeight="1" ht="17.25">
      <c s="76">
        <v>2011709</v>
      </c>
      <c s="90" t="s">
        <v>1123</v>
      </c>
      <c s="372"/>
    </row>
    <row customHeight="1" ht="17.25">
      <c s="76">
        <v>2011710</v>
      </c>
      <c s="90" t="s">
        <v>1049</v>
      </c>
      <c s="372"/>
    </row>
    <row customHeight="1" ht="17.25">
      <c s="76">
        <v>2011750</v>
      </c>
      <c s="90" t="s">
        <v>1016</v>
      </c>
      <c s="372"/>
    </row>
    <row customHeight="1" ht="17.25">
      <c s="76">
        <v>2011799</v>
      </c>
      <c s="90" t="s">
        <v>1124</v>
      </c>
      <c s="372"/>
    </row>
    <row customHeight="1" ht="17.25">
      <c s="76">
        <v>20123</v>
      </c>
      <c s="88" t="s">
        <v>1125</v>
      </c>
      <c s="368">
        <f>SUM(C191:C196)</f>
        <v>87</v>
      </c>
    </row>
    <row customHeight="1" ht="17.25">
      <c s="76">
        <v>2012301</v>
      </c>
      <c s="90" t="s">
        <v>1007</v>
      </c>
      <c s="372">
        <v>69</v>
      </c>
    </row>
    <row customHeight="1" ht="17.25">
      <c s="76">
        <v>2012302</v>
      </c>
      <c s="90" t="s">
        <v>1008</v>
      </c>
      <c s="372">
        <v>3</v>
      </c>
    </row>
    <row customHeight="1" ht="17.25">
      <c s="76">
        <v>2012303</v>
      </c>
      <c s="90" t="s">
        <v>1009</v>
      </c>
      <c s="372"/>
    </row>
    <row customHeight="1" ht="17.25">
      <c s="76">
        <v>2012304</v>
      </c>
      <c s="90" t="s">
        <v>1126</v>
      </c>
      <c s="372">
        <v>15</v>
      </c>
    </row>
    <row customHeight="1" ht="17.25">
      <c s="76">
        <v>2012350</v>
      </c>
      <c s="90" t="s">
        <v>1016</v>
      </c>
      <c s="372"/>
    </row>
    <row customHeight="1" ht="17.25">
      <c s="76">
        <v>2012399</v>
      </c>
      <c s="90" t="s">
        <v>1127</v>
      </c>
      <c s="372"/>
    </row>
    <row customHeight="1" ht="17.25">
      <c s="76">
        <v>20124</v>
      </c>
      <c s="88" t="s">
        <v>1128</v>
      </c>
      <c s="368">
        <f>SUM(C198:C203)</f>
        <v>14</v>
      </c>
    </row>
    <row customHeight="1" ht="17.25">
      <c s="76">
        <v>2012401</v>
      </c>
      <c s="90" t="s">
        <v>1007</v>
      </c>
      <c s="372">
        <v>7</v>
      </c>
    </row>
    <row customHeight="1" ht="17.25">
      <c s="76">
        <v>2012402</v>
      </c>
      <c s="90" t="s">
        <v>1008</v>
      </c>
      <c s="372">
        <v>1</v>
      </c>
    </row>
    <row customHeight="1" ht="17.25">
      <c s="76">
        <v>2012403</v>
      </c>
      <c s="90" t="s">
        <v>1009</v>
      </c>
      <c s="372"/>
    </row>
    <row customHeight="1" ht="17.25">
      <c s="76">
        <v>2012404</v>
      </c>
      <c s="90" t="s">
        <v>1129</v>
      </c>
      <c s="372"/>
    </row>
    <row customHeight="1" ht="17.25">
      <c s="76">
        <v>2012450</v>
      </c>
      <c s="90" t="s">
        <v>1016</v>
      </c>
      <c s="372"/>
    </row>
    <row customHeight="1" ht="17.25">
      <c s="76">
        <v>2012499</v>
      </c>
      <c s="90" t="s">
        <v>1130</v>
      </c>
      <c s="372">
        <v>6</v>
      </c>
    </row>
    <row customHeight="1" ht="17.25">
      <c s="76">
        <v>20125</v>
      </c>
      <c s="88" t="s">
        <v>1131</v>
      </c>
      <c s="368">
        <f>SUM(C205:C212)</f>
        <v>13</v>
      </c>
    </row>
    <row customHeight="1" ht="17.25">
      <c s="76">
        <v>2012501</v>
      </c>
      <c s="90" t="s">
        <v>1007</v>
      </c>
      <c s="372"/>
    </row>
    <row customHeight="1" ht="17.25">
      <c s="76">
        <v>2012502</v>
      </c>
      <c s="90" t="s">
        <v>1008</v>
      </c>
      <c s="372"/>
    </row>
    <row customHeight="1" ht="17.25">
      <c s="76">
        <v>2012503</v>
      </c>
      <c s="90" t="s">
        <v>1009</v>
      </c>
      <c s="372"/>
    </row>
    <row customHeight="1" ht="17.25">
      <c s="76">
        <v>2012504</v>
      </c>
      <c s="90" t="s">
        <v>1132</v>
      </c>
      <c s="372"/>
    </row>
    <row customHeight="1" ht="17.25">
      <c s="76">
        <v>2012505</v>
      </c>
      <c s="90" t="s">
        <v>1133</v>
      </c>
      <c s="372">
        <v>13</v>
      </c>
    </row>
    <row customHeight="1" ht="17.25">
      <c s="76">
        <v>2012506</v>
      </c>
      <c s="90" t="s">
        <v>1134</v>
      </c>
      <c s="372"/>
    </row>
    <row customHeight="1" ht="17.25">
      <c s="76">
        <v>2012550</v>
      </c>
      <c s="90" t="s">
        <v>1016</v>
      </c>
      <c s="372"/>
    </row>
    <row customHeight="1" ht="17.25">
      <c s="76">
        <v>2012599</v>
      </c>
      <c s="90" t="s">
        <v>1135</v>
      </c>
      <c s="372"/>
    </row>
    <row customHeight="1" ht="17.25">
      <c s="76">
        <v>20126</v>
      </c>
      <c s="88" t="s">
        <v>1136</v>
      </c>
      <c s="368">
        <f>SUM(C214:C218)</f>
        <v>60</v>
      </c>
    </row>
    <row customHeight="1" ht="17.25">
      <c s="76">
        <v>2012601</v>
      </c>
      <c s="90" t="s">
        <v>1007</v>
      </c>
      <c s="372">
        <v>54</v>
      </c>
    </row>
    <row customHeight="1" ht="17.25">
      <c s="76">
        <v>2012602</v>
      </c>
      <c s="90" t="s">
        <v>1008</v>
      </c>
      <c s="372"/>
    </row>
    <row customHeight="1" ht="17.25">
      <c s="76">
        <v>2012603</v>
      </c>
      <c s="90" t="s">
        <v>1009</v>
      </c>
      <c s="372"/>
    </row>
    <row customHeight="1" ht="17.25">
      <c s="76">
        <v>2012604</v>
      </c>
      <c s="90" t="s">
        <v>1137</v>
      </c>
      <c s="372">
        <v>6</v>
      </c>
    </row>
    <row customHeight="1" ht="17.25">
      <c s="76">
        <v>2012699</v>
      </c>
      <c s="90" t="s">
        <v>1138</v>
      </c>
      <c s="372"/>
    </row>
    <row customHeight="1" ht="17.25">
      <c s="76">
        <v>20128</v>
      </c>
      <c s="88" t="s">
        <v>1139</v>
      </c>
      <c s="368">
        <f>SUM(C220:C225)</f>
        <v>41</v>
      </c>
    </row>
    <row customHeight="1" ht="17.25">
      <c s="76">
        <v>2012801</v>
      </c>
      <c s="90" t="s">
        <v>1007</v>
      </c>
      <c s="372">
        <v>41</v>
      </c>
    </row>
    <row customHeight="1" ht="17.25">
      <c s="76">
        <v>2012802</v>
      </c>
      <c s="90" t="s">
        <v>1008</v>
      </c>
      <c s="372"/>
    </row>
    <row customHeight="1" ht="17.25">
      <c s="76">
        <v>2012803</v>
      </c>
      <c s="90" t="s">
        <v>1009</v>
      </c>
      <c s="372"/>
    </row>
    <row customHeight="1" ht="17.25">
      <c s="76">
        <v>2012804</v>
      </c>
      <c s="90" t="s">
        <v>1021</v>
      </c>
      <c s="372"/>
    </row>
    <row customHeight="1" ht="17.25">
      <c s="76">
        <v>2012850</v>
      </c>
      <c s="90" t="s">
        <v>1016</v>
      </c>
      <c s="372"/>
    </row>
    <row customHeight="1" ht="17.25">
      <c s="76">
        <v>2012899</v>
      </c>
      <c s="90" t="s">
        <v>1140</v>
      </c>
      <c s="372"/>
    </row>
    <row customHeight="1" ht="17.25">
      <c s="76">
        <v>20129</v>
      </c>
      <c s="88" t="s">
        <v>1141</v>
      </c>
      <c s="368">
        <f>SUM(C227:C233)</f>
        <v>199</v>
      </c>
    </row>
    <row customHeight="1" ht="17.25">
      <c s="76">
        <v>2012901</v>
      </c>
      <c s="90" t="s">
        <v>1007</v>
      </c>
      <c s="372">
        <v>198</v>
      </c>
    </row>
    <row customHeight="1" ht="17.25">
      <c s="76">
        <v>2012902</v>
      </c>
      <c s="90" t="s">
        <v>1008</v>
      </c>
      <c s="372">
        <v>1</v>
      </c>
    </row>
    <row customHeight="1" ht="17.25">
      <c s="76">
        <v>2012903</v>
      </c>
      <c s="90" t="s">
        <v>1009</v>
      </c>
      <c s="372"/>
    </row>
    <row customHeight="1" ht="17.25">
      <c s="76">
        <v>2012904</v>
      </c>
      <c s="90" t="s">
        <v>1142</v>
      </c>
      <c s="372"/>
    </row>
    <row customHeight="1" ht="17.25">
      <c s="76">
        <v>2012905</v>
      </c>
      <c s="90" t="s">
        <v>1143</v>
      </c>
      <c s="372"/>
    </row>
    <row customHeight="1" ht="17.25">
      <c s="76">
        <v>2012950</v>
      </c>
      <c s="90" t="s">
        <v>1016</v>
      </c>
      <c s="372"/>
    </row>
    <row customHeight="1" ht="17.25">
      <c s="76">
        <v>2012999</v>
      </c>
      <c s="90" t="s">
        <v>1144</v>
      </c>
      <c s="373"/>
    </row>
    <row customHeight="1" ht="17.25">
      <c s="76">
        <v>20131</v>
      </c>
      <c s="88" t="s">
        <v>1145</v>
      </c>
      <c s="368">
        <f>SUM(C235:C240)</f>
        <v>968</v>
      </c>
    </row>
    <row customHeight="1" ht="17.25">
      <c s="76">
        <v>2013101</v>
      </c>
      <c s="90" t="s">
        <v>1007</v>
      </c>
      <c s="375">
        <v>834</v>
      </c>
    </row>
    <row customHeight="1" ht="17.25">
      <c s="76">
        <v>2013102</v>
      </c>
      <c s="90" t="s">
        <v>1008</v>
      </c>
      <c s="372">
        <v>133</v>
      </c>
    </row>
    <row customHeight="1" ht="17.25">
      <c s="76">
        <v>2013103</v>
      </c>
      <c s="90" t="s">
        <v>1009</v>
      </c>
      <c s="372"/>
    </row>
    <row customHeight="1" ht="17.25">
      <c s="76">
        <v>2013105</v>
      </c>
      <c s="90" t="s">
        <v>1146</v>
      </c>
      <c s="372">
        <v>1</v>
      </c>
    </row>
    <row customHeight="1" ht="17.25">
      <c s="76">
        <v>2013150</v>
      </c>
      <c s="90" t="s">
        <v>1016</v>
      </c>
      <c s="372"/>
    </row>
    <row customHeight="1" ht="17.25">
      <c s="76">
        <v>2013199</v>
      </c>
      <c s="90" t="s">
        <v>1147</v>
      </c>
      <c s="372"/>
    </row>
    <row customHeight="1" ht="17.25">
      <c s="76">
        <v>20132</v>
      </c>
      <c s="88" t="s">
        <v>1148</v>
      </c>
      <c s="368">
        <f>SUM(C242:C246)</f>
        <v>426</v>
      </c>
    </row>
    <row customHeight="1" ht="17.25">
      <c s="76">
        <v>2013201</v>
      </c>
      <c s="90" t="s">
        <v>1007</v>
      </c>
      <c s="372">
        <v>426</v>
      </c>
    </row>
    <row customHeight="1" ht="17.25">
      <c s="76">
        <v>2013202</v>
      </c>
      <c s="90" t="s">
        <v>1008</v>
      </c>
      <c s="372"/>
    </row>
    <row customHeight="1" ht="17.25">
      <c s="76">
        <v>2013203</v>
      </c>
      <c s="90" t="s">
        <v>1009</v>
      </c>
      <c s="372"/>
    </row>
    <row customHeight="1" ht="17.25">
      <c s="76">
        <v>2013250</v>
      </c>
      <c s="90" t="s">
        <v>1016</v>
      </c>
      <c s="372"/>
    </row>
    <row customHeight="1" ht="17.25">
      <c s="76">
        <v>2013299</v>
      </c>
      <c s="90" t="s">
        <v>1149</v>
      </c>
      <c s="372"/>
    </row>
    <row customHeight="1" ht="17.25">
      <c s="76">
        <v>20133</v>
      </c>
      <c s="88" t="s">
        <v>1150</v>
      </c>
      <c s="368">
        <f>SUM(C248:C252)</f>
        <v>195</v>
      </c>
    </row>
    <row customHeight="1" ht="17.25">
      <c s="76">
        <v>2013301</v>
      </c>
      <c s="90" t="s">
        <v>1007</v>
      </c>
      <c s="372">
        <v>194</v>
      </c>
    </row>
    <row customHeight="1" ht="17.25">
      <c s="76">
        <v>2013302</v>
      </c>
      <c s="90" t="s">
        <v>1008</v>
      </c>
      <c s="372"/>
    </row>
    <row customHeight="1" ht="17.25">
      <c s="76">
        <v>2013303</v>
      </c>
      <c s="90" t="s">
        <v>1009</v>
      </c>
      <c s="372"/>
    </row>
    <row customHeight="1" ht="17.25">
      <c s="76">
        <v>2013350</v>
      </c>
      <c s="90" t="s">
        <v>1016</v>
      </c>
      <c s="372"/>
    </row>
    <row customHeight="1" ht="17.25">
      <c s="76">
        <v>2013399</v>
      </c>
      <c s="90" t="s">
        <v>1151</v>
      </c>
      <c s="372">
        <v>1</v>
      </c>
    </row>
    <row customHeight="1" ht="17.25">
      <c s="76">
        <v>20134</v>
      </c>
      <c s="88" t="s">
        <v>1152</v>
      </c>
      <c s="368">
        <f>SUM(C254:C258)</f>
        <v>98</v>
      </c>
    </row>
    <row customHeight="1" ht="17.25">
      <c s="76">
        <v>2013401</v>
      </c>
      <c s="90" t="s">
        <v>1007</v>
      </c>
      <c s="372">
        <v>96</v>
      </c>
    </row>
    <row customHeight="1" ht="17.25">
      <c s="76">
        <v>2013402</v>
      </c>
      <c s="90" t="s">
        <v>1008</v>
      </c>
      <c s="372">
        <v>2</v>
      </c>
    </row>
    <row customHeight="1" ht="17.25">
      <c s="76">
        <v>2013403</v>
      </c>
      <c s="90" t="s">
        <v>1009</v>
      </c>
      <c s="372"/>
    </row>
    <row customHeight="1" ht="17.25">
      <c s="76">
        <v>2013450</v>
      </c>
      <c s="90" t="s">
        <v>1016</v>
      </c>
      <c s="372"/>
    </row>
    <row customHeight="1" ht="17.25">
      <c s="76">
        <v>2013499</v>
      </c>
      <c s="90" t="s">
        <v>1153</v>
      </c>
      <c s="372"/>
    </row>
    <row customHeight="1" ht="17.25">
      <c s="76">
        <v>20135</v>
      </c>
      <c s="88" t="s">
        <v>1154</v>
      </c>
      <c s="368">
        <f>SUM(C260:C264)</f>
        <v>0</v>
      </c>
    </row>
    <row customHeight="1" ht="17.25">
      <c s="76">
        <v>2013501</v>
      </c>
      <c s="90" t="s">
        <v>1007</v>
      </c>
      <c s="372"/>
    </row>
    <row customHeight="1" ht="17.25">
      <c s="76">
        <v>2013502</v>
      </c>
      <c s="90" t="s">
        <v>1008</v>
      </c>
      <c s="372"/>
    </row>
    <row customHeight="1" ht="17.25">
      <c s="76">
        <v>2013503</v>
      </c>
      <c s="90" t="s">
        <v>1009</v>
      </c>
      <c s="372"/>
    </row>
    <row customHeight="1" ht="17.25">
      <c s="76">
        <v>2013550</v>
      </c>
      <c s="90" t="s">
        <v>1016</v>
      </c>
      <c s="372"/>
    </row>
    <row customHeight="1" ht="17.25">
      <c s="76">
        <v>2013599</v>
      </c>
      <c s="90" t="s">
        <v>1155</v>
      </c>
      <c s="373"/>
    </row>
    <row customHeight="1" ht="17.25">
      <c s="76">
        <v>20136</v>
      </c>
      <c s="88" t="s">
        <v>1156</v>
      </c>
      <c s="368">
        <f>SUM(C266:C270)</f>
        <v>1579</v>
      </c>
    </row>
    <row customHeight="1" ht="17.25">
      <c s="76">
        <v>2013601</v>
      </c>
      <c s="90" t="s">
        <v>1007</v>
      </c>
      <c s="375">
        <v>1543</v>
      </c>
    </row>
    <row customHeight="1" ht="17.25">
      <c s="76">
        <v>2013602</v>
      </c>
      <c s="90" t="s">
        <v>1008</v>
      </c>
      <c s="372"/>
    </row>
    <row customHeight="1" ht="17.25">
      <c s="76">
        <v>2013603</v>
      </c>
      <c s="90" t="s">
        <v>1009</v>
      </c>
      <c s="372"/>
    </row>
    <row customHeight="1" ht="17.25">
      <c s="76">
        <v>2013650</v>
      </c>
      <c s="90" t="s">
        <v>1016</v>
      </c>
      <c s="372"/>
    </row>
    <row customHeight="1" ht="17.25">
      <c s="76">
        <v>2013699</v>
      </c>
      <c s="90" t="s">
        <v>1157</v>
      </c>
      <c s="372">
        <v>36</v>
      </c>
    </row>
    <row customHeight="1" ht="17.25">
      <c s="76">
        <v>20199</v>
      </c>
      <c s="88" t="s">
        <v>1158</v>
      </c>
      <c s="368">
        <f>SUM(C272:C273)</f>
        <v>1331</v>
      </c>
    </row>
    <row customHeight="1" ht="17.25">
      <c s="76">
        <v>2019901</v>
      </c>
      <c s="90" t="s">
        <v>1159</v>
      </c>
      <c s="372"/>
    </row>
    <row customHeight="1" ht="17.25">
      <c s="76">
        <v>2019999</v>
      </c>
      <c s="90" t="s">
        <v>1160</v>
      </c>
      <c s="372">
        <v>1331</v>
      </c>
    </row>
    <row customHeight="1" ht="17.25">
      <c s="76">
        <v>202</v>
      </c>
      <c s="88" t="s">
        <v>1161</v>
      </c>
      <c s="368">
        <f>SUM(C275,C282,C285,C292,C298,C303,C305,C310)</f>
        <v>0</v>
      </c>
    </row>
    <row customHeight="1" ht="17.25">
      <c s="76">
        <v>20201</v>
      </c>
      <c s="88" t="s">
        <v>1162</v>
      </c>
      <c s="368">
        <f>SUM(C276:C281)</f>
        <v>0</v>
      </c>
    </row>
    <row customHeight="1" ht="17.25">
      <c s="76">
        <v>2020101</v>
      </c>
      <c s="90" t="s">
        <v>1007</v>
      </c>
      <c s="372"/>
    </row>
    <row customHeight="1" ht="17.25">
      <c s="76">
        <v>2020102</v>
      </c>
      <c s="90" t="s">
        <v>1008</v>
      </c>
      <c s="372"/>
    </row>
    <row customHeight="1" ht="17.25">
      <c s="76">
        <v>2020103</v>
      </c>
      <c s="90" t="s">
        <v>1009</v>
      </c>
      <c s="372"/>
    </row>
    <row customHeight="1" ht="17.25">
      <c s="76">
        <v>2020104</v>
      </c>
      <c s="90" t="s">
        <v>1146</v>
      </c>
      <c s="372"/>
    </row>
    <row customHeight="1" ht="17.25">
      <c s="76">
        <v>2020150</v>
      </c>
      <c s="90" t="s">
        <v>1016</v>
      </c>
      <c s="372"/>
    </row>
    <row customHeight="1" ht="17.25">
      <c s="76">
        <v>2020199</v>
      </c>
      <c s="90" t="s">
        <v>1163</v>
      </c>
      <c s="372"/>
    </row>
    <row customHeight="1" ht="17.25">
      <c s="76">
        <v>20202</v>
      </c>
      <c s="88" t="s">
        <v>1164</v>
      </c>
      <c s="368">
        <f>SUM(C283:C284)</f>
        <v>0</v>
      </c>
    </row>
    <row customHeight="1" ht="17.25">
      <c s="76">
        <v>2020201</v>
      </c>
      <c s="90" t="s">
        <v>1165</v>
      </c>
      <c s="372"/>
    </row>
    <row customHeight="1" ht="17.25">
      <c s="76">
        <v>2020202</v>
      </c>
      <c s="90" t="s">
        <v>1166</v>
      </c>
      <c s="372"/>
    </row>
    <row customHeight="1" ht="17.25">
      <c s="76">
        <v>20203</v>
      </c>
      <c s="88" t="s">
        <v>1167</v>
      </c>
      <c s="368">
        <f>SUM(C286:C291)</f>
        <v>0</v>
      </c>
    </row>
    <row customHeight="1" ht="17.25">
      <c s="76">
        <v>2020301</v>
      </c>
      <c s="90" t="s">
        <v>1168</v>
      </c>
      <c s="372"/>
    </row>
    <row customHeight="1" ht="17.25">
      <c s="76">
        <v>2020302</v>
      </c>
      <c s="90" t="s">
        <v>1169</v>
      </c>
      <c s="372"/>
    </row>
    <row customHeight="1" ht="17.25">
      <c s="76">
        <v>2020303</v>
      </c>
      <c s="90" t="s">
        <v>1170</v>
      </c>
      <c s="372"/>
    </row>
    <row customHeight="1" ht="17.25">
      <c s="76">
        <v>2020304</v>
      </c>
      <c s="90" t="s">
        <v>1171</v>
      </c>
      <c s="372"/>
    </row>
    <row customHeight="1" ht="17.25">
      <c s="76">
        <v>2020305</v>
      </c>
      <c s="90" t="s">
        <v>1172</v>
      </c>
      <c s="372"/>
    </row>
    <row customHeight="1" ht="17.25">
      <c s="76">
        <v>2020399</v>
      </c>
      <c s="90" t="s">
        <v>1173</v>
      </c>
      <c s="372"/>
    </row>
    <row customHeight="1" ht="17.25">
      <c s="76">
        <v>20204</v>
      </c>
      <c s="88" t="s">
        <v>1174</v>
      </c>
      <c s="368">
        <f>SUM(C293:C297)</f>
        <v>0</v>
      </c>
    </row>
    <row customHeight="1" ht="17.25">
      <c s="76">
        <v>2020401</v>
      </c>
      <c s="90" t="s">
        <v>1175</v>
      </c>
      <c s="372"/>
    </row>
    <row customHeight="1" ht="17.25">
      <c s="76">
        <v>2020402</v>
      </c>
      <c s="90" t="s">
        <v>1176</v>
      </c>
      <c s="372"/>
    </row>
    <row customHeight="1" ht="17.25">
      <c s="76">
        <v>2020403</v>
      </c>
      <c s="90" t="s">
        <v>1177</v>
      </c>
      <c s="372"/>
    </row>
    <row customHeight="1" ht="17.25">
      <c s="76">
        <v>2020404</v>
      </c>
      <c s="90" t="s">
        <v>1178</v>
      </c>
      <c s="372"/>
    </row>
    <row customHeight="1" ht="17.25">
      <c s="76">
        <v>2020499</v>
      </c>
      <c s="90" t="s">
        <v>1179</v>
      </c>
      <c s="372"/>
    </row>
    <row customHeight="1" ht="17.25">
      <c s="76">
        <v>20205</v>
      </c>
      <c s="88" t="s">
        <v>1180</v>
      </c>
      <c s="368">
        <f>SUM(C299:C302)</f>
        <v>0</v>
      </c>
    </row>
    <row customHeight="1" ht="17.25">
      <c s="76">
        <v>2020501</v>
      </c>
      <c s="90" t="s">
        <v>1181</v>
      </c>
      <c s="372"/>
    </row>
    <row customHeight="1" ht="17.25">
      <c s="76">
        <v>2020502</v>
      </c>
      <c s="90" t="s">
        <v>1182</v>
      </c>
      <c s="372"/>
    </row>
    <row customHeight="1" ht="17.25">
      <c s="76">
        <v>2020503</v>
      </c>
      <c s="90" t="s">
        <v>1183</v>
      </c>
      <c s="372"/>
    </row>
    <row customHeight="1" ht="17.25">
      <c s="76">
        <v>2020599</v>
      </c>
      <c s="90" t="s">
        <v>1184</v>
      </c>
      <c s="372"/>
    </row>
    <row customHeight="1" ht="17.25">
      <c s="76">
        <v>20206</v>
      </c>
      <c s="88" t="s">
        <v>1185</v>
      </c>
      <c s="368">
        <f>C304</f>
        <v>0</v>
      </c>
    </row>
    <row customHeight="1" ht="17.25">
      <c s="76">
        <v>2020601</v>
      </c>
      <c s="90" t="s">
        <v>1186</v>
      </c>
      <c s="372"/>
    </row>
    <row customHeight="1" ht="17.25">
      <c s="76">
        <v>20207</v>
      </c>
      <c s="88" t="s">
        <v>1187</v>
      </c>
      <c s="368">
        <f>SUM(C306:C309)</f>
        <v>0</v>
      </c>
    </row>
    <row customHeight="1" ht="17.25">
      <c s="76">
        <v>2020701</v>
      </c>
      <c s="90" t="s">
        <v>1188</v>
      </c>
      <c s="372"/>
    </row>
    <row customHeight="1" ht="17.25">
      <c s="76">
        <v>2020702</v>
      </c>
      <c s="90" t="s">
        <v>1189</v>
      </c>
      <c s="372"/>
    </row>
    <row customHeight="1" ht="17.25">
      <c s="76">
        <v>2020703</v>
      </c>
      <c s="90" t="s">
        <v>1190</v>
      </c>
      <c s="372"/>
    </row>
    <row customHeight="1" ht="17.25">
      <c s="76">
        <v>2020799</v>
      </c>
      <c s="90" t="s">
        <v>1191</v>
      </c>
      <c s="372"/>
    </row>
    <row customHeight="1" ht="17.25">
      <c s="76">
        <v>20299</v>
      </c>
      <c s="88" t="s">
        <v>1192</v>
      </c>
      <c s="368">
        <f>C311</f>
        <v>0</v>
      </c>
    </row>
    <row customHeight="1" ht="17.25">
      <c s="76">
        <v>2029901</v>
      </c>
      <c s="90" t="s">
        <v>1193</v>
      </c>
      <c s="372"/>
    </row>
    <row customHeight="1" ht="17.25">
      <c s="76">
        <v>203</v>
      </c>
      <c s="88" t="s">
        <v>1194</v>
      </c>
      <c s="368">
        <f>SUM(C313,C315,C317,C319,C321,C323,C330)</f>
        <v>248</v>
      </c>
    </row>
    <row customHeight="1" ht="17.25">
      <c s="76">
        <v>20301</v>
      </c>
      <c s="88" t="s">
        <v>1195</v>
      </c>
      <c s="368">
        <f>C314</f>
        <v>0</v>
      </c>
    </row>
    <row customHeight="1" ht="17.25">
      <c s="76">
        <v>2030101</v>
      </c>
      <c s="90" t="s">
        <v>1196</v>
      </c>
      <c s="372"/>
    </row>
    <row customHeight="1" ht="17.25">
      <c s="76">
        <v>20302</v>
      </c>
      <c s="88" t="s">
        <v>1197</v>
      </c>
      <c s="368">
        <f>C316</f>
        <v>0</v>
      </c>
    </row>
    <row customHeight="1" ht="17.25">
      <c s="76">
        <v>2030201</v>
      </c>
      <c s="90" t="s">
        <v>1198</v>
      </c>
      <c s="372"/>
    </row>
    <row customHeight="1" ht="17.25">
      <c s="76">
        <v>20303</v>
      </c>
      <c s="88" t="s">
        <v>1199</v>
      </c>
      <c s="368">
        <f>C318</f>
        <v>199</v>
      </c>
    </row>
    <row customHeight="1" ht="17.25">
      <c s="76">
        <v>2030301</v>
      </c>
      <c s="90" t="s">
        <v>1200</v>
      </c>
      <c s="372">
        <v>199</v>
      </c>
    </row>
    <row customHeight="1" ht="17.25">
      <c s="76">
        <v>20304</v>
      </c>
      <c s="88" t="s">
        <v>1201</v>
      </c>
      <c s="368">
        <f>C320</f>
        <v>0</v>
      </c>
    </row>
    <row customHeight="1" ht="17.25">
      <c s="76">
        <v>2030401</v>
      </c>
      <c s="90" t="s">
        <v>1202</v>
      </c>
      <c s="372"/>
    </row>
    <row customHeight="1" ht="17.25">
      <c s="76">
        <v>20305</v>
      </c>
      <c s="88" t="s">
        <v>1203</v>
      </c>
      <c s="368">
        <f>C322</f>
        <v>0</v>
      </c>
    </row>
    <row customHeight="1" ht="17.25">
      <c s="76">
        <v>2030501</v>
      </c>
      <c s="90" t="s">
        <v>1204</v>
      </c>
      <c s="372"/>
    </row>
    <row customHeight="1" ht="17.25">
      <c s="76">
        <v>20306</v>
      </c>
      <c s="88" t="s">
        <v>1205</v>
      </c>
      <c s="368">
        <f>SUM(C324:C329)</f>
        <v>0</v>
      </c>
    </row>
    <row customHeight="1" ht="17.25">
      <c s="76">
        <v>2030601</v>
      </c>
      <c s="90" t="s">
        <v>1206</v>
      </c>
      <c s="372"/>
    </row>
    <row customHeight="1" ht="17.25">
      <c s="76">
        <v>2030602</v>
      </c>
      <c s="90" t="s">
        <v>1207</v>
      </c>
      <c s="372"/>
    </row>
    <row customHeight="1" ht="17.25">
      <c s="76">
        <v>2030603</v>
      </c>
      <c s="90" t="s">
        <v>1208</v>
      </c>
      <c s="372"/>
    </row>
    <row customHeight="1" ht="17.25">
      <c s="76">
        <v>2030604</v>
      </c>
      <c s="90" t="s">
        <v>1209</v>
      </c>
      <c s="372"/>
    </row>
    <row customHeight="1" ht="17.25">
      <c s="76">
        <v>2030605</v>
      </c>
      <c s="90" t="s">
        <v>1210</v>
      </c>
      <c s="372"/>
    </row>
    <row customHeight="1" ht="17.25">
      <c s="76">
        <v>2030699</v>
      </c>
      <c s="90" t="s">
        <v>1211</v>
      </c>
      <c s="372"/>
    </row>
    <row customHeight="1" ht="17.25">
      <c s="76">
        <v>20399</v>
      </c>
      <c s="88" t="s">
        <v>1212</v>
      </c>
      <c s="368">
        <f>C331</f>
        <v>49</v>
      </c>
    </row>
    <row customHeight="1" ht="17.25">
      <c s="76">
        <v>2039901</v>
      </c>
      <c s="90" t="s">
        <v>1213</v>
      </c>
      <c s="372">
        <v>49</v>
      </c>
    </row>
    <row customHeight="1" ht="17.25">
      <c s="76">
        <v>204</v>
      </c>
      <c s="88" t="s">
        <v>1214</v>
      </c>
      <c s="368">
        <f>SUM(C333,C343,C365,C372,C384,C393,C405,C414,C423,C431,C440)</f>
        <v>5855</v>
      </c>
    </row>
    <row customHeight="1" ht="17.25">
      <c s="76">
        <v>20401</v>
      </c>
      <c s="88" t="s">
        <v>1215</v>
      </c>
      <c s="368">
        <f>SUM(C334:C342)</f>
        <v>315</v>
      </c>
    </row>
    <row customHeight="1" ht="17.25">
      <c s="76">
        <v>2040101</v>
      </c>
      <c s="90" t="s">
        <v>1216</v>
      </c>
      <c s="372">
        <v>28</v>
      </c>
    </row>
    <row customHeight="1" ht="17.25">
      <c s="76">
        <v>2040102</v>
      </c>
      <c s="90" t="s">
        <v>1217</v>
      </c>
      <c s="372"/>
    </row>
    <row customHeight="1" ht="17.25">
      <c s="76">
        <v>2040103</v>
      </c>
      <c s="90" t="s">
        <v>1218</v>
      </c>
      <c s="372">
        <v>287</v>
      </c>
    </row>
    <row customHeight="1" ht="17.25">
      <c s="76">
        <v>2040104</v>
      </c>
      <c s="90" t="s">
        <v>1219</v>
      </c>
      <c s="372"/>
    </row>
    <row customHeight="1" ht="17.25">
      <c s="76">
        <v>2040105</v>
      </c>
      <c s="90" t="s">
        <v>1220</v>
      </c>
      <c s="372"/>
    </row>
    <row customHeight="1" ht="17.25">
      <c s="76">
        <v>2040106</v>
      </c>
      <c s="90" t="s">
        <v>1221</v>
      </c>
      <c s="372"/>
    </row>
    <row customHeight="1" ht="17.25">
      <c s="76">
        <v>2040107</v>
      </c>
      <c s="90" t="s">
        <v>1222</v>
      </c>
      <c s="372"/>
    </row>
    <row customHeight="1" ht="17.25">
      <c s="76">
        <v>2040108</v>
      </c>
      <c s="90" t="s">
        <v>1223</v>
      </c>
      <c s="372"/>
    </row>
    <row customHeight="1" ht="17.25">
      <c s="76">
        <v>2040199</v>
      </c>
      <c s="90" t="s">
        <v>1224</v>
      </c>
      <c s="372"/>
    </row>
    <row customHeight="1" ht="17.25">
      <c s="76">
        <v>20402</v>
      </c>
      <c s="88" t="s">
        <v>1225</v>
      </c>
      <c s="368">
        <f>SUM(C344:C364)</f>
        <v>3541</v>
      </c>
    </row>
    <row customHeight="1" ht="17.25">
      <c s="76">
        <v>2040201</v>
      </c>
      <c s="90" t="s">
        <v>1007</v>
      </c>
      <c s="372">
        <v>2604</v>
      </c>
    </row>
    <row customHeight="1" ht="17.25">
      <c s="76">
        <v>2040202</v>
      </c>
      <c s="90" t="s">
        <v>1008</v>
      </c>
      <c s="372">
        <v>13</v>
      </c>
    </row>
    <row customHeight="1" ht="17.25">
      <c s="76">
        <v>2040203</v>
      </c>
      <c s="90" t="s">
        <v>1009</v>
      </c>
      <c s="372"/>
    </row>
    <row customHeight="1" ht="17.25">
      <c s="76">
        <v>2040204</v>
      </c>
      <c s="90" t="s">
        <v>1226</v>
      </c>
      <c s="372">
        <v>53</v>
      </c>
    </row>
    <row customHeight="1" ht="17.25">
      <c s="76">
        <v>2040205</v>
      </c>
      <c s="90" t="s">
        <v>1227</v>
      </c>
      <c s="372"/>
    </row>
    <row customHeight="1" ht="17.25">
      <c s="76">
        <v>2040206</v>
      </c>
      <c s="90" t="s">
        <v>1228</v>
      </c>
      <c s="372"/>
    </row>
    <row customHeight="1" ht="17.25">
      <c s="76">
        <v>2040207</v>
      </c>
      <c s="90" t="s">
        <v>1229</v>
      </c>
      <c s="372"/>
    </row>
    <row customHeight="1" ht="17.25">
      <c s="76">
        <v>2040208</v>
      </c>
      <c s="90" t="s">
        <v>1230</v>
      </c>
      <c s="372">
        <v>8</v>
      </c>
    </row>
    <row customHeight="1" ht="17.25">
      <c s="76">
        <v>2040209</v>
      </c>
      <c s="90" t="s">
        <v>1231</v>
      </c>
      <c s="372"/>
    </row>
    <row customHeight="1" ht="17.25">
      <c s="76">
        <v>2040210</v>
      </c>
      <c s="90" t="s">
        <v>1232</v>
      </c>
      <c s="372"/>
    </row>
    <row customHeight="1" ht="17.25">
      <c s="76">
        <v>2040211</v>
      </c>
      <c s="90" t="s">
        <v>1233</v>
      </c>
      <c s="372"/>
    </row>
    <row customHeight="1" ht="17.25">
      <c s="76">
        <v>2040212</v>
      </c>
      <c s="90" t="s">
        <v>1234</v>
      </c>
      <c s="372">
        <v>16</v>
      </c>
    </row>
    <row customHeight="1" ht="17.25">
      <c s="76">
        <v>2040213</v>
      </c>
      <c s="90" t="s">
        <v>1235</v>
      </c>
      <c s="372"/>
    </row>
    <row customHeight="1" ht="17.25">
      <c s="76">
        <v>2040214</v>
      </c>
      <c s="90" t="s">
        <v>1236</v>
      </c>
      <c s="372"/>
    </row>
    <row customHeight="1" ht="17.25">
      <c s="76">
        <v>2040215</v>
      </c>
      <c s="90" t="s">
        <v>1237</v>
      </c>
      <c s="372">
        <v>15</v>
      </c>
    </row>
    <row customHeight="1" ht="17.25">
      <c s="76">
        <v>2040216</v>
      </c>
      <c s="90" t="s">
        <v>1238</v>
      </c>
      <c s="372"/>
    </row>
    <row customHeight="1" ht="17.25">
      <c s="76">
        <v>2040217</v>
      </c>
      <c s="90" t="s">
        <v>1239</v>
      </c>
      <c s="372">
        <v>832</v>
      </c>
    </row>
    <row customHeight="1" ht="17.25">
      <c s="76">
        <v>2040218</v>
      </c>
      <c s="90" t="s">
        <v>1240</v>
      </c>
      <c s="372"/>
    </row>
    <row customHeight="1" ht="17.25">
      <c s="76">
        <v>2040219</v>
      </c>
      <c s="90" t="s">
        <v>1049</v>
      </c>
      <c s="372"/>
    </row>
    <row customHeight="1" ht="17.25">
      <c s="76">
        <v>2040250</v>
      </c>
      <c s="90" t="s">
        <v>1016</v>
      </c>
      <c s="372"/>
    </row>
    <row customHeight="1" ht="17.25">
      <c s="76">
        <v>2040299</v>
      </c>
      <c s="90" t="s">
        <v>1241</v>
      </c>
      <c s="372"/>
    </row>
    <row customHeight="1" ht="17.25">
      <c s="76">
        <v>20403</v>
      </c>
      <c s="88" t="s">
        <v>1242</v>
      </c>
      <c s="368">
        <f>SUM(C366:C371)</f>
        <v>0</v>
      </c>
    </row>
    <row customHeight="1" ht="17.25">
      <c s="76">
        <v>2040301</v>
      </c>
      <c s="90" t="s">
        <v>1007</v>
      </c>
      <c s="372"/>
    </row>
    <row customHeight="1" ht="17.25">
      <c s="76">
        <v>2040302</v>
      </c>
      <c s="90" t="s">
        <v>1008</v>
      </c>
      <c s="372"/>
    </row>
    <row customHeight="1" ht="17.25">
      <c s="76">
        <v>2040303</v>
      </c>
      <c s="90" t="s">
        <v>1009</v>
      </c>
      <c s="372"/>
    </row>
    <row customHeight="1" ht="17.25">
      <c s="76">
        <v>2040304</v>
      </c>
      <c s="90" t="s">
        <v>1243</v>
      </c>
      <c s="372"/>
    </row>
    <row customHeight="1" ht="17.25">
      <c s="76">
        <v>2040350</v>
      </c>
      <c s="90" t="s">
        <v>1016</v>
      </c>
      <c s="372"/>
    </row>
    <row customHeight="1" ht="17.25">
      <c s="76">
        <v>2040399</v>
      </c>
      <c s="90" t="s">
        <v>1244</v>
      </c>
      <c s="372"/>
    </row>
    <row customHeight="1" ht="17.25">
      <c s="76">
        <v>20404</v>
      </c>
      <c s="88" t="s">
        <v>1245</v>
      </c>
      <c s="368">
        <f>SUM(C373:C383)</f>
        <v>560</v>
      </c>
    </row>
    <row customHeight="1" ht="17.25">
      <c s="76">
        <v>2040401</v>
      </c>
      <c s="90" t="s">
        <v>1007</v>
      </c>
      <c s="372">
        <v>560</v>
      </c>
    </row>
    <row customHeight="1" ht="17.25">
      <c s="76">
        <v>2040402</v>
      </c>
      <c s="90" t="s">
        <v>1008</v>
      </c>
      <c s="372"/>
    </row>
    <row customHeight="1" ht="17.25">
      <c s="76">
        <v>2040403</v>
      </c>
      <c s="90" t="s">
        <v>1009</v>
      </c>
      <c s="372"/>
    </row>
    <row customHeight="1" ht="17.25">
      <c s="76">
        <v>2040404</v>
      </c>
      <c s="90" t="s">
        <v>1246</v>
      </c>
      <c s="372"/>
    </row>
    <row customHeight="1" ht="17.25">
      <c s="76">
        <v>2040405</v>
      </c>
      <c s="90" t="s">
        <v>1247</v>
      </c>
      <c s="372"/>
    </row>
    <row customHeight="1" ht="17.25">
      <c s="76">
        <v>2040406</v>
      </c>
      <c s="90" t="s">
        <v>1248</v>
      </c>
      <c s="372"/>
    </row>
    <row customHeight="1" ht="17.25">
      <c s="76">
        <v>2040407</v>
      </c>
      <c s="90" t="s">
        <v>1249</v>
      </c>
      <c s="372"/>
    </row>
    <row customHeight="1" ht="17.25">
      <c s="76">
        <v>2040408</v>
      </c>
      <c s="90" t="s">
        <v>1250</v>
      </c>
      <c s="372"/>
    </row>
    <row customHeight="1" ht="17.25">
      <c s="76">
        <v>2040409</v>
      </c>
      <c s="90" t="s">
        <v>1251</v>
      </c>
      <c s="372"/>
    </row>
    <row customHeight="1" ht="17.25">
      <c s="76">
        <v>2040450</v>
      </c>
      <c s="90" t="s">
        <v>1016</v>
      </c>
      <c s="372"/>
    </row>
    <row customHeight="1" ht="17.25">
      <c s="76">
        <v>2040499</v>
      </c>
      <c s="90" t="s">
        <v>1252</v>
      </c>
      <c s="372"/>
    </row>
    <row customHeight="1" ht="17.25">
      <c s="76">
        <v>20405</v>
      </c>
      <c s="88" t="s">
        <v>1253</v>
      </c>
      <c s="368">
        <f>SUM(C385:C392)</f>
        <v>1013</v>
      </c>
    </row>
    <row customHeight="1" ht="17.25">
      <c s="76">
        <v>2040501</v>
      </c>
      <c s="90" t="s">
        <v>1007</v>
      </c>
      <c s="372">
        <v>800</v>
      </c>
    </row>
    <row customHeight="1" ht="17.25">
      <c s="76">
        <v>2040502</v>
      </c>
      <c s="90" t="s">
        <v>1008</v>
      </c>
      <c s="372"/>
    </row>
    <row customHeight="1" ht="17.25">
      <c s="76">
        <v>2040503</v>
      </c>
      <c s="90" t="s">
        <v>1009</v>
      </c>
      <c s="372"/>
    </row>
    <row customHeight="1" ht="17.25">
      <c s="76">
        <v>2040504</v>
      </c>
      <c s="90" t="s">
        <v>1254</v>
      </c>
      <c s="372">
        <v>42</v>
      </c>
    </row>
    <row customHeight="1" ht="17.25">
      <c s="76">
        <v>2040505</v>
      </c>
      <c s="90" t="s">
        <v>1255</v>
      </c>
      <c s="372"/>
    </row>
    <row customHeight="1" ht="17.25">
      <c s="76">
        <v>2040506</v>
      </c>
      <c s="90" t="s">
        <v>1256</v>
      </c>
      <c s="372">
        <v>171</v>
      </c>
    </row>
    <row customHeight="1" ht="17.25">
      <c s="76">
        <v>2040550</v>
      </c>
      <c s="90" t="s">
        <v>1016</v>
      </c>
      <c s="372"/>
    </row>
    <row customHeight="1" ht="17.25">
      <c s="76">
        <v>2040599</v>
      </c>
      <c s="90" t="s">
        <v>1257</v>
      </c>
      <c s="372"/>
    </row>
    <row customHeight="1" ht="17.25">
      <c s="76">
        <v>20406</v>
      </c>
      <c s="88" t="s">
        <v>1258</v>
      </c>
      <c s="368">
        <f>SUM(C394:C404)</f>
        <v>426</v>
      </c>
    </row>
    <row customHeight="1" ht="17.25">
      <c s="76">
        <v>2040601</v>
      </c>
      <c s="90" t="s">
        <v>1007</v>
      </c>
      <c s="372">
        <v>357</v>
      </c>
    </row>
    <row customHeight="1" ht="17.25">
      <c s="76">
        <v>2040602</v>
      </c>
      <c s="90" t="s">
        <v>1008</v>
      </c>
      <c s="372">
        <v>54</v>
      </c>
    </row>
    <row customHeight="1" ht="17.25">
      <c s="76">
        <v>2040603</v>
      </c>
      <c s="90" t="s">
        <v>1009</v>
      </c>
      <c s="372"/>
    </row>
    <row customHeight="1" ht="17.25">
      <c s="76">
        <v>2040604</v>
      </c>
      <c s="90" t="s">
        <v>1259</v>
      </c>
      <c s="372"/>
    </row>
    <row customHeight="1" ht="17.25">
      <c s="76">
        <v>2040605</v>
      </c>
      <c s="90" t="s">
        <v>1260</v>
      </c>
      <c s="372">
        <v>1</v>
      </c>
    </row>
    <row customHeight="1" ht="17.25">
      <c s="76">
        <v>2040606</v>
      </c>
      <c s="90" t="s">
        <v>1261</v>
      </c>
      <c s="372"/>
    </row>
    <row customHeight="1" ht="17.25">
      <c s="76">
        <v>2040607</v>
      </c>
      <c s="90" t="s">
        <v>1262</v>
      </c>
      <c s="372">
        <v>14</v>
      </c>
    </row>
    <row customHeight="1" ht="17.25">
      <c s="76">
        <v>2040608</v>
      </c>
      <c s="90" t="s">
        <v>1263</v>
      </c>
      <c s="372"/>
    </row>
    <row customHeight="1" ht="17.25">
      <c s="76">
        <v>2040609</v>
      </c>
      <c s="90" t="s">
        <v>1264</v>
      </c>
      <c s="372"/>
    </row>
    <row customHeight="1" ht="17.25">
      <c s="76">
        <v>2040650</v>
      </c>
      <c s="90" t="s">
        <v>1016</v>
      </c>
      <c s="372"/>
    </row>
    <row customHeight="1" ht="17.25">
      <c s="76">
        <v>2040699</v>
      </c>
      <c s="90" t="s">
        <v>1265</v>
      </c>
      <c s="372"/>
    </row>
    <row customHeight="1" ht="17.25">
      <c s="76">
        <v>20407</v>
      </c>
      <c s="88" t="s">
        <v>1266</v>
      </c>
      <c s="368">
        <f>SUM(C406:C413)</f>
        <v>0</v>
      </c>
    </row>
    <row customHeight="1" ht="17.25">
      <c s="76">
        <v>2040701</v>
      </c>
      <c s="90" t="s">
        <v>1007</v>
      </c>
      <c s="372"/>
    </row>
    <row customHeight="1" ht="17.25">
      <c s="76">
        <v>2040702</v>
      </c>
      <c s="90" t="s">
        <v>1008</v>
      </c>
      <c s="372"/>
    </row>
    <row customHeight="1" ht="17.25">
      <c s="76">
        <v>2040703</v>
      </c>
      <c s="90" t="s">
        <v>1009</v>
      </c>
      <c s="372"/>
    </row>
    <row customHeight="1" ht="17.25">
      <c s="76">
        <v>2040704</v>
      </c>
      <c s="90" t="s">
        <v>1267</v>
      </c>
      <c s="372"/>
    </row>
    <row customHeight="1" ht="17.25">
      <c s="76">
        <v>2040705</v>
      </c>
      <c s="90" t="s">
        <v>1268</v>
      </c>
      <c s="372"/>
    </row>
    <row customHeight="1" ht="17.25">
      <c s="76">
        <v>2040706</v>
      </c>
      <c s="90" t="s">
        <v>1269</v>
      </c>
      <c s="372"/>
    </row>
    <row customHeight="1" ht="17.25">
      <c s="76">
        <v>2040750</v>
      </c>
      <c s="90" t="s">
        <v>1016</v>
      </c>
      <c s="372"/>
    </row>
    <row customHeight="1" ht="17.25">
      <c s="76">
        <v>2040799</v>
      </c>
      <c s="90" t="s">
        <v>1270</v>
      </c>
      <c s="372"/>
    </row>
    <row customHeight="1" ht="17.25">
      <c s="76">
        <v>20408</v>
      </c>
      <c s="88" t="s">
        <v>1271</v>
      </c>
      <c s="368">
        <f>SUM(C415:C422)</f>
        <v>0</v>
      </c>
    </row>
    <row customHeight="1" ht="17.25">
      <c s="76">
        <v>2040801</v>
      </c>
      <c s="90" t="s">
        <v>1007</v>
      </c>
      <c s="372"/>
    </row>
    <row customHeight="1" ht="17.25">
      <c s="76">
        <v>2040802</v>
      </c>
      <c s="90" t="s">
        <v>1008</v>
      </c>
      <c s="372"/>
    </row>
    <row customHeight="1" ht="17.25">
      <c s="76">
        <v>2040803</v>
      </c>
      <c s="90" t="s">
        <v>1009</v>
      </c>
      <c s="372"/>
    </row>
    <row customHeight="1" ht="17.25">
      <c s="76">
        <v>2040804</v>
      </c>
      <c s="90" t="s">
        <v>1272</v>
      </c>
      <c s="372"/>
    </row>
    <row customHeight="1" ht="17.25">
      <c s="76">
        <v>2040805</v>
      </c>
      <c s="90" t="s">
        <v>1273</v>
      </c>
      <c s="372"/>
    </row>
    <row customHeight="1" ht="17.25">
      <c s="76">
        <v>2040806</v>
      </c>
      <c s="90" t="s">
        <v>1274</v>
      </c>
      <c s="372"/>
    </row>
    <row customHeight="1" ht="17.25">
      <c s="76">
        <v>2040850</v>
      </c>
      <c s="90" t="s">
        <v>1016</v>
      </c>
      <c s="372"/>
    </row>
    <row customHeight="1" ht="17.25">
      <c s="76">
        <v>2040899</v>
      </c>
      <c s="90" t="s">
        <v>1275</v>
      </c>
      <c s="372"/>
    </row>
    <row customHeight="1" ht="17.25">
      <c s="76">
        <v>20409</v>
      </c>
      <c s="88" t="s">
        <v>1276</v>
      </c>
      <c s="368">
        <f>SUM(C424:C430)</f>
        <v>0</v>
      </c>
    </row>
    <row customHeight="1" ht="17.25">
      <c s="76">
        <v>2040901</v>
      </c>
      <c s="90" t="s">
        <v>1007</v>
      </c>
      <c s="372"/>
    </row>
    <row customHeight="1" ht="17.25">
      <c s="76">
        <v>2040902</v>
      </c>
      <c s="90" t="s">
        <v>1008</v>
      </c>
      <c s="372"/>
    </row>
    <row customHeight="1" ht="17.25">
      <c s="76">
        <v>2040903</v>
      </c>
      <c s="90" t="s">
        <v>1009</v>
      </c>
      <c s="372"/>
    </row>
    <row customHeight="1" ht="17.25">
      <c s="76">
        <v>2040904</v>
      </c>
      <c s="90" t="s">
        <v>1277</v>
      </c>
      <c s="372"/>
    </row>
    <row customHeight="1" ht="17.25">
      <c s="76">
        <v>2040905</v>
      </c>
      <c s="90" t="s">
        <v>1278</v>
      </c>
      <c s="372"/>
    </row>
    <row customHeight="1" ht="17.25">
      <c s="76">
        <v>2040950</v>
      </c>
      <c s="90" t="s">
        <v>1016</v>
      </c>
      <c s="372"/>
    </row>
    <row customHeight="1" ht="17.25">
      <c s="76">
        <v>2040999</v>
      </c>
      <c s="90" t="s">
        <v>1279</v>
      </c>
      <c s="372"/>
    </row>
    <row customHeight="1" ht="17.25">
      <c s="76">
        <v>20410</v>
      </c>
      <c s="88" t="s">
        <v>1280</v>
      </c>
      <c s="368">
        <f>SUM(C432:C439)</f>
        <v>0</v>
      </c>
    </row>
    <row customHeight="1" ht="17.25">
      <c s="76">
        <v>2041001</v>
      </c>
      <c s="90" t="s">
        <v>1007</v>
      </c>
      <c s="372"/>
    </row>
    <row customHeight="1" ht="17.25">
      <c s="76">
        <v>2041002</v>
      </c>
      <c s="90" t="s">
        <v>1008</v>
      </c>
      <c s="372"/>
    </row>
    <row customHeight="1" ht="17.25">
      <c s="76">
        <v>2041003</v>
      </c>
      <c s="90" t="s">
        <v>1281</v>
      </c>
      <c s="372"/>
    </row>
    <row customHeight="1" ht="17.25">
      <c s="76">
        <v>2041004</v>
      </c>
      <c s="90" t="s">
        <v>1282</v>
      </c>
      <c s="372"/>
    </row>
    <row customHeight="1" ht="17.25">
      <c s="76">
        <v>2041005</v>
      </c>
      <c s="90" t="s">
        <v>1283</v>
      </c>
      <c s="372"/>
    </row>
    <row customHeight="1" ht="17.25">
      <c s="76">
        <v>2041006</v>
      </c>
      <c s="90" t="s">
        <v>1238</v>
      </c>
      <c s="372"/>
    </row>
    <row customHeight="1" ht="17.25">
      <c s="76">
        <v>2041007</v>
      </c>
      <c s="90" t="s">
        <v>1284</v>
      </c>
      <c s="372"/>
    </row>
    <row customHeight="1" ht="17.25">
      <c s="76">
        <v>2041099</v>
      </c>
      <c s="90" t="s">
        <v>1285</v>
      </c>
      <c s="372"/>
    </row>
    <row customHeight="1" ht="17.25">
      <c s="76">
        <v>20499</v>
      </c>
      <c s="88" t="s">
        <v>1286</v>
      </c>
      <c s="368">
        <f>C441</f>
        <v>0</v>
      </c>
    </row>
    <row customHeight="1" ht="17.25">
      <c s="76">
        <v>2049901</v>
      </c>
      <c s="90" t="s">
        <v>1287</v>
      </c>
      <c s="372"/>
    </row>
    <row customHeight="1" ht="17.25">
      <c s="76">
        <v>205</v>
      </c>
      <c s="88" t="s">
        <v>1288</v>
      </c>
      <c s="368">
        <f>SUM(C443,C448,C456,C463,C469,C473,C477,C481,C485,C492)</f>
        <v>20699</v>
      </c>
    </row>
    <row customHeight="1" ht="17.25">
      <c s="76">
        <v>20501</v>
      </c>
      <c s="88" t="s">
        <v>1289</v>
      </c>
      <c s="368">
        <f>SUM(C444:C447)</f>
        <v>683</v>
      </c>
    </row>
    <row customHeight="1" ht="17.25">
      <c s="76">
        <v>2050101</v>
      </c>
      <c s="90" t="s">
        <v>1007</v>
      </c>
      <c s="372">
        <v>527</v>
      </c>
    </row>
    <row customHeight="1" ht="17.25">
      <c s="76">
        <v>2050102</v>
      </c>
      <c s="90" t="s">
        <v>1008</v>
      </c>
      <c s="372"/>
    </row>
    <row customHeight="1" ht="17.25">
      <c s="76">
        <v>2050103</v>
      </c>
      <c s="90" t="s">
        <v>1009</v>
      </c>
      <c s="372"/>
    </row>
    <row customHeight="1" ht="17.25">
      <c s="76">
        <v>2050199</v>
      </c>
      <c s="90" t="s">
        <v>1290</v>
      </c>
      <c s="372">
        <v>156</v>
      </c>
    </row>
    <row customHeight="1" ht="17.25">
      <c s="76">
        <v>20502</v>
      </c>
      <c s="88" t="s">
        <v>1291</v>
      </c>
      <c s="368">
        <f>SUM(C449:C455)</f>
        <v>17661</v>
      </c>
    </row>
    <row customHeight="1" ht="17.25">
      <c s="76">
        <v>2050201</v>
      </c>
      <c s="90" t="s">
        <v>1292</v>
      </c>
      <c s="372">
        <v>769</v>
      </c>
    </row>
    <row customHeight="1" ht="17.25">
      <c s="76">
        <v>2050202</v>
      </c>
      <c s="90" t="s">
        <v>1293</v>
      </c>
      <c s="372">
        <v>3918</v>
      </c>
    </row>
    <row customHeight="1" ht="17.25">
      <c s="76">
        <v>2050203</v>
      </c>
      <c s="90" t="s">
        <v>1294</v>
      </c>
      <c s="372">
        <v>4765</v>
      </c>
    </row>
    <row customHeight="1" ht="17.25">
      <c s="76">
        <v>2050204</v>
      </c>
      <c s="90" t="s">
        <v>1295</v>
      </c>
      <c s="372">
        <v>879</v>
      </c>
    </row>
    <row customHeight="1" ht="17.25">
      <c s="76">
        <v>2050205</v>
      </c>
      <c s="90" t="s">
        <v>1296</v>
      </c>
      <c s="372"/>
    </row>
    <row customHeight="1" ht="17.25">
      <c s="76">
        <v>2050206</v>
      </c>
      <c s="90" t="s">
        <v>1297</v>
      </c>
      <c s="372">
        <v>919</v>
      </c>
    </row>
    <row customHeight="1" ht="17.25">
      <c s="76">
        <v>2050299</v>
      </c>
      <c s="90" t="s">
        <v>1298</v>
      </c>
      <c s="372">
        <v>6411</v>
      </c>
    </row>
    <row customHeight="1" ht="17.25">
      <c s="76">
        <v>20503</v>
      </c>
      <c s="88" t="s">
        <v>1299</v>
      </c>
      <c s="368">
        <f>SUM(C457:C462)</f>
        <v>928</v>
      </c>
    </row>
    <row customHeight="1" ht="17.25">
      <c s="76">
        <v>2050301</v>
      </c>
      <c s="90" t="s">
        <v>1300</v>
      </c>
      <c s="372"/>
    </row>
    <row customHeight="1" ht="17.25">
      <c s="76">
        <v>2050302</v>
      </c>
      <c s="90" t="s">
        <v>1301</v>
      </c>
      <c s="372">
        <v>586</v>
      </c>
    </row>
    <row customHeight="1" ht="17.25">
      <c s="76">
        <v>2050303</v>
      </c>
      <c s="90" t="s">
        <v>1302</v>
      </c>
      <c s="372"/>
    </row>
    <row customHeight="1" ht="17.25">
      <c s="76">
        <v>2050304</v>
      </c>
      <c s="90" t="s">
        <v>1303</v>
      </c>
      <c s="372"/>
    </row>
    <row customHeight="1" ht="17.25">
      <c s="76">
        <v>2050305</v>
      </c>
      <c s="90" t="s">
        <v>1304</v>
      </c>
      <c s="372"/>
    </row>
    <row customHeight="1" ht="17.25">
      <c s="76">
        <v>2050399</v>
      </c>
      <c s="90" t="s">
        <v>1305</v>
      </c>
      <c s="372">
        <v>342</v>
      </c>
    </row>
    <row customHeight="1" ht="17.25">
      <c s="76">
        <v>20504</v>
      </c>
      <c s="88" t="s">
        <v>1306</v>
      </c>
      <c s="368">
        <f>SUM(C464:C468)</f>
        <v>0</v>
      </c>
    </row>
    <row customHeight="1" ht="17.25">
      <c s="76">
        <v>2050401</v>
      </c>
      <c s="90" t="s">
        <v>1307</v>
      </c>
      <c s="372"/>
    </row>
    <row customHeight="1" ht="17.25">
      <c s="76">
        <v>2050402</v>
      </c>
      <c s="90" t="s">
        <v>1308</v>
      </c>
      <c s="372"/>
    </row>
    <row customHeight="1" ht="17.25">
      <c s="76">
        <v>2050403</v>
      </c>
      <c s="90" t="s">
        <v>1309</v>
      </c>
      <c s="372"/>
    </row>
    <row customHeight="1" ht="17.25">
      <c s="76">
        <v>2050404</v>
      </c>
      <c s="90" t="s">
        <v>1310</v>
      </c>
      <c s="372"/>
    </row>
    <row customHeight="1" ht="17.25">
      <c s="76">
        <v>2050499</v>
      </c>
      <c s="90" t="s">
        <v>1311</v>
      </c>
      <c s="372"/>
    </row>
    <row customHeight="1" ht="17.25">
      <c s="76">
        <v>20505</v>
      </c>
      <c s="88" t="s">
        <v>1312</v>
      </c>
      <c s="368">
        <f>SUM(C470:C472)</f>
        <v>16</v>
      </c>
    </row>
    <row customHeight="1" ht="17.25">
      <c s="76">
        <v>2050501</v>
      </c>
      <c s="90" t="s">
        <v>1313</v>
      </c>
      <c s="372">
        <v>16</v>
      </c>
    </row>
    <row customHeight="1" ht="17.25">
      <c s="76">
        <v>2050502</v>
      </c>
      <c s="90" t="s">
        <v>1314</v>
      </c>
      <c s="372"/>
    </row>
    <row customHeight="1" ht="17.25">
      <c s="76">
        <v>2050599</v>
      </c>
      <c s="90" t="s">
        <v>1315</v>
      </c>
      <c s="372"/>
    </row>
    <row customHeight="1" ht="17.25">
      <c s="76">
        <v>20506</v>
      </c>
      <c s="88" t="s">
        <v>1316</v>
      </c>
      <c s="368">
        <f>SUM(C474:C476)</f>
        <v>0</v>
      </c>
    </row>
    <row customHeight="1" ht="17.25">
      <c s="76">
        <v>2050601</v>
      </c>
      <c s="90" t="s">
        <v>1317</v>
      </c>
      <c s="372"/>
    </row>
    <row customHeight="1" ht="17.25">
      <c s="76">
        <v>2050602</v>
      </c>
      <c s="90" t="s">
        <v>1318</v>
      </c>
      <c s="372"/>
    </row>
    <row customHeight="1" ht="17.25">
      <c s="76">
        <v>2050699</v>
      </c>
      <c s="90" t="s">
        <v>1319</v>
      </c>
      <c s="372"/>
    </row>
    <row customHeight="1" ht="17.25">
      <c s="76">
        <v>20507</v>
      </c>
      <c s="88" t="s">
        <v>1320</v>
      </c>
      <c s="368">
        <f>SUM(C478:C480)</f>
        <v>320</v>
      </c>
    </row>
    <row customHeight="1" ht="17.25">
      <c s="76">
        <v>2050701</v>
      </c>
      <c s="90" t="s">
        <v>1321</v>
      </c>
      <c s="372">
        <v>320</v>
      </c>
    </row>
    <row customHeight="1" ht="17.25">
      <c s="76">
        <v>2050702</v>
      </c>
      <c s="90" t="s">
        <v>1322</v>
      </c>
      <c s="372"/>
    </row>
    <row customHeight="1" ht="17.25">
      <c s="76">
        <v>2050799</v>
      </c>
      <c s="90" t="s">
        <v>1323</v>
      </c>
      <c s="372"/>
    </row>
    <row customHeight="1" ht="17.25">
      <c s="76">
        <v>20508</v>
      </c>
      <c s="88" t="s">
        <v>1324</v>
      </c>
      <c s="368">
        <f>SUM(C482:C484)</f>
        <v>163</v>
      </c>
    </row>
    <row customHeight="1" ht="17.25">
      <c s="76">
        <v>2050801</v>
      </c>
      <c s="90" t="s">
        <v>1325</v>
      </c>
      <c s="372">
        <v>1</v>
      </c>
    </row>
    <row customHeight="1" ht="17.25">
      <c s="76">
        <v>2050802</v>
      </c>
      <c s="90" t="s">
        <v>1326</v>
      </c>
      <c s="372">
        <v>162</v>
      </c>
    </row>
    <row customHeight="1" ht="17.25">
      <c s="76">
        <v>2050899</v>
      </c>
      <c s="90" t="s">
        <v>1327</v>
      </c>
      <c s="372"/>
    </row>
    <row customHeight="1" ht="17.25">
      <c s="76">
        <v>20509</v>
      </c>
      <c s="88" t="s">
        <v>1328</v>
      </c>
      <c s="368">
        <f>SUM(C486:C491)</f>
        <v>679</v>
      </c>
    </row>
    <row customHeight="1" ht="17.25">
      <c s="76">
        <v>2050901</v>
      </c>
      <c s="90" t="s">
        <v>1329</v>
      </c>
      <c s="372">
        <v>356</v>
      </c>
    </row>
    <row customHeight="1" ht="17.25">
      <c s="76">
        <v>2050902</v>
      </c>
      <c s="90" t="s">
        <v>1330</v>
      </c>
      <c s="372"/>
    </row>
    <row customHeight="1" ht="17.25">
      <c s="76">
        <v>2050903</v>
      </c>
      <c s="90" t="s">
        <v>1331</v>
      </c>
      <c s="372"/>
    </row>
    <row customHeight="1" ht="17.25">
      <c s="76">
        <v>2050904</v>
      </c>
      <c s="90" t="s">
        <v>1332</v>
      </c>
      <c s="372"/>
    </row>
    <row customHeight="1" ht="17.25">
      <c s="76">
        <v>2050905</v>
      </c>
      <c s="90" t="s">
        <v>1333</v>
      </c>
      <c s="372"/>
    </row>
    <row customHeight="1" ht="17.25">
      <c s="76">
        <v>2050999</v>
      </c>
      <c s="90" t="s">
        <v>1334</v>
      </c>
      <c s="372">
        <v>323</v>
      </c>
    </row>
    <row customHeight="1" ht="17.25">
      <c s="76">
        <v>20599</v>
      </c>
      <c s="88" t="s">
        <v>1335</v>
      </c>
      <c s="368">
        <f>C493</f>
        <v>249</v>
      </c>
    </row>
    <row customHeight="1" ht="17.25">
      <c s="76">
        <v>2059999</v>
      </c>
      <c s="90" t="s">
        <v>1336</v>
      </c>
      <c s="372">
        <v>249</v>
      </c>
    </row>
    <row customHeight="1" ht="17.25">
      <c s="76">
        <v>206</v>
      </c>
      <c s="88" t="s">
        <v>1337</v>
      </c>
      <c s="368">
        <f>SUM(C495,C500,C509,C515,C521,C526,C531,C538,C542,C544)</f>
        <v>329</v>
      </c>
    </row>
    <row customHeight="1" ht="17.25">
      <c s="76">
        <v>20601</v>
      </c>
      <c s="88" t="s">
        <v>1338</v>
      </c>
      <c s="368">
        <f>SUM(C496:C499)</f>
        <v>117</v>
      </c>
    </row>
    <row customHeight="1" ht="17.25">
      <c s="76">
        <v>2060101</v>
      </c>
      <c s="90" t="s">
        <v>1007</v>
      </c>
      <c s="372">
        <v>117</v>
      </c>
    </row>
    <row customHeight="1" ht="17.25">
      <c s="76">
        <v>2060102</v>
      </c>
      <c s="90" t="s">
        <v>1008</v>
      </c>
      <c s="372"/>
    </row>
    <row customHeight="1" ht="17.25">
      <c s="76">
        <v>2060103</v>
      </c>
      <c s="90" t="s">
        <v>1009</v>
      </c>
      <c s="372"/>
    </row>
    <row customHeight="1" ht="17.25">
      <c s="76">
        <v>2060199</v>
      </c>
      <c s="90" t="s">
        <v>1339</v>
      </c>
      <c s="372"/>
    </row>
    <row customHeight="1" ht="17.25">
      <c s="76">
        <v>20602</v>
      </c>
      <c s="88" t="s">
        <v>1340</v>
      </c>
      <c s="368">
        <f>SUM(C501:C508)</f>
        <v>0</v>
      </c>
    </row>
    <row customHeight="1" ht="17.25">
      <c s="76">
        <v>2060201</v>
      </c>
      <c s="90" t="s">
        <v>1341</v>
      </c>
      <c s="372"/>
    </row>
    <row customHeight="1" ht="17.25">
      <c s="76">
        <v>2060202</v>
      </c>
      <c s="90" t="s">
        <v>1342</v>
      </c>
      <c s="372"/>
    </row>
    <row customHeight="1" ht="17.25">
      <c s="76">
        <v>2060203</v>
      </c>
      <c s="90" t="s">
        <v>1343</v>
      </c>
      <c s="372"/>
    </row>
    <row customHeight="1" ht="17.25">
      <c s="76">
        <v>2060204</v>
      </c>
      <c s="90" t="s">
        <v>1344</v>
      </c>
      <c s="372"/>
    </row>
    <row customHeight="1" ht="17.25">
      <c s="76">
        <v>2060205</v>
      </c>
      <c s="90" t="s">
        <v>1345</v>
      </c>
      <c s="372"/>
    </row>
    <row customHeight="1" ht="17.25">
      <c s="76">
        <v>2060206</v>
      </c>
      <c s="90" t="s">
        <v>1346</v>
      </c>
      <c s="372"/>
    </row>
    <row customHeight="1" ht="17.25">
      <c s="76">
        <v>2060207</v>
      </c>
      <c s="90" t="s">
        <v>1347</v>
      </c>
      <c s="372"/>
    </row>
    <row customHeight="1" ht="17.25">
      <c s="76">
        <v>2060299</v>
      </c>
      <c s="90" t="s">
        <v>1348</v>
      </c>
      <c s="372"/>
    </row>
    <row customHeight="1" ht="17.25">
      <c s="76">
        <v>20603</v>
      </c>
      <c s="88" t="s">
        <v>1349</v>
      </c>
      <c s="368">
        <f>SUM(C510:C514)</f>
        <v>0</v>
      </c>
    </row>
    <row customHeight="1" ht="17.25">
      <c s="76">
        <v>2060301</v>
      </c>
      <c s="90" t="s">
        <v>1341</v>
      </c>
      <c s="372"/>
    </row>
    <row customHeight="1" ht="17.25">
      <c s="76">
        <v>2060302</v>
      </c>
      <c s="90" t="s">
        <v>1350</v>
      </c>
      <c s="372"/>
    </row>
    <row customHeight="1" ht="17.25">
      <c s="76">
        <v>2060303</v>
      </c>
      <c s="90" t="s">
        <v>1351</v>
      </c>
      <c s="372"/>
    </row>
    <row customHeight="1" ht="17.25">
      <c s="76">
        <v>2060304</v>
      </c>
      <c s="90" t="s">
        <v>1352</v>
      </c>
      <c s="372"/>
    </row>
    <row customHeight="1" ht="17.25">
      <c s="76">
        <v>2060399</v>
      </c>
      <c s="90" t="s">
        <v>1353</v>
      </c>
      <c s="372"/>
    </row>
    <row customHeight="1" ht="17.25">
      <c s="76">
        <v>20604</v>
      </c>
      <c s="88" t="s">
        <v>1354</v>
      </c>
      <c s="368">
        <f>SUM(C516:C520)</f>
        <v>165</v>
      </c>
    </row>
    <row customHeight="1" ht="17.25">
      <c s="76">
        <v>2060401</v>
      </c>
      <c s="90" t="s">
        <v>1341</v>
      </c>
      <c s="372"/>
    </row>
    <row customHeight="1" ht="17.25">
      <c s="76">
        <v>2060402</v>
      </c>
      <c s="90" t="s">
        <v>1355</v>
      </c>
      <c s="372">
        <v>36</v>
      </c>
    </row>
    <row customHeight="1" ht="17.25">
      <c s="76">
        <v>2060403</v>
      </c>
      <c s="90" t="s">
        <v>1356</v>
      </c>
      <c s="372"/>
    </row>
    <row customHeight="1" ht="17.25">
      <c s="76">
        <v>2060404</v>
      </c>
      <c s="90" t="s">
        <v>1357</v>
      </c>
      <c s="372"/>
    </row>
    <row customHeight="1" ht="17.25">
      <c s="76">
        <v>2060499</v>
      </c>
      <c s="90" t="s">
        <v>1358</v>
      </c>
      <c s="372">
        <v>129</v>
      </c>
    </row>
    <row customHeight="1" ht="17.25">
      <c s="76">
        <v>20605</v>
      </c>
      <c s="88" t="s">
        <v>1359</v>
      </c>
      <c s="368">
        <f>SUM(C522:C525)</f>
        <v>0</v>
      </c>
    </row>
    <row customHeight="1" ht="17.25">
      <c s="76">
        <v>2060501</v>
      </c>
      <c s="90" t="s">
        <v>1341</v>
      </c>
      <c s="372"/>
    </row>
    <row customHeight="1" ht="17.25">
      <c s="76">
        <v>2060502</v>
      </c>
      <c s="90" t="s">
        <v>1360</v>
      </c>
      <c s="372"/>
    </row>
    <row customHeight="1" ht="17.25">
      <c s="76">
        <v>2060503</v>
      </c>
      <c s="90" t="s">
        <v>1361</v>
      </c>
      <c s="372"/>
    </row>
    <row customHeight="1" ht="17.25">
      <c s="76">
        <v>2060599</v>
      </c>
      <c s="90" t="s">
        <v>1362</v>
      </c>
      <c s="372"/>
    </row>
    <row customHeight="1" ht="17.25">
      <c s="76">
        <v>20606</v>
      </c>
      <c s="88" t="s">
        <v>1363</v>
      </c>
      <c s="368">
        <f>SUM(C527:C530)</f>
        <v>0</v>
      </c>
    </row>
    <row customHeight="1" ht="17.25">
      <c s="76">
        <v>2060601</v>
      </c>
      <c s="90" t="s">
        <v>1364</v>
      </c>
      <c s="372"/>
    </row>
    <row customHeight="1" ht="17.25">
      <c s="76">
        <v>2060602</v>
      </c>
      <c s="90" t="s">
        <v>1365</v>
      </c>
      <c s="372"/>
    </row>
    <row customHeight="1" ht="17.25">
      <c s="76">
        <v>2060603</v>
      </c>
      <c s="90" t="s">
        <v>1366</v>
      </c>
      <c s="372"/>
    </row>
    <row customHeight="1" ht="17.25">
      <c s="76">
        <v>2060699</v>
      </c>
      <c s="90" t="s">
        <v>1367</v>
      </c>
      <c s="372"/>
    </row>
    <row customHeight="1" ht="17.25">
      <c s="76">
        <v>20607</v>
      </c>
      <c s="88" t="s">
        <v>1368</v>
      </c>
      <c s="368">
        <f>SUM(C532:C537)</f>
        <v>37</v>
      </c>
    </row>
    <row customHeight="1" ht="17.25">
      <c s="76">
        <v>2060701</v>
      </c>
      <c s="90" t="s">
        <v>1341</v>
      </c>
      <c s="372"/>
    </row>
    <row customHeight="1" ht="17.25">
      <c s="76">
        <v>2060702</v>
      </c>
      <c s="90" t="s">
        <v>1369</v>
      </c>
      <c s="372">
        <v>32</v>
      </c>
    </row>
    <row customHeight="1" ht="17.25">
      <c s="76">
        <v>2060703</v>
      </c>
      <c s="90" t="s">
        <v>1370</v>
      </c>
      <c s="372"/>
    </row>
    <row customHeight="1" ht="17.25">
      <c s="76">
        <v>2060704</v>
      </c>
      <c s="90" t="s">
        <v>1371</v>
      </c>
      <c s="372"/>
    </row>
    <row customHeight="1" ht="17.25">
      <c s="76">
        <v>2060705</v>
      </c>
      <c s="90" t="s">
        <v>1372</v>
      </c>
      <c s="372"/>
    </row>
    <row customHeight="1" ht="17.25">
      <c s="76">
        <v>2060799</v>
      </c>
      <c s="90" t="s">
        <v>1373</v>
      </c>
      <c s="372">
        <v>5</v>
      </c>
    </row>
    <row customHeight="1" ht="17.25">
      <c s="76">
        <v>20608</v>
      </c>
      <c s="88" t="s">
        <v>1374</v>
      </c>
      <c s="368">
        <f>SUM(C539:C541)</f>
        <v>0</v>
      </c>
    </row>
    <row customHeight="1" ht="17.25">
      <c s="76">
        <v>2060801</v>
      </c>
      <c s="90" t="s">
        <v>1375</v>
      </c>
      <c s="372"/>
    </row>
    <row customHeight="1" ht="17.25">
      <c s="76">
        <v>2060802</v>
      </c>
      <c s="90" t="s">
        <v>1376</v>
      </c>
      <c s="372"/>
    </row>
    <row customHeight="1" ht="17.25">
      <c s="76">
        <v>2060899</v>
      </c>
      <c s="90" t="s">
        <v>1377</v>
      </c>
      <c s="372"/>
    </row>
    <row customHeight="1" ht="17.25">
      <c s="76">
        <v>20609</v>
      </c>
      <c s="88" t="s">
        <v>1378</v>
      </c>
      <c s="368">
        <f>C543</f>
        <v>0</v>
      </c>
    </row>
    <row customHeight="1" ht="17.25">
      <c s="76">
        <v>2060901</v>
      </c>
      <c s="90" t="s">
        <v>1379</v>
      </c>
      <c s="372"/>
    </row>
    <row customHeight="1" ht="17.25">
      <c s="76">
        <v>20699</v>
      </c>
      <c s="88" t="s">
        <v>1380</v>
      </c>
      <c s="368">
        <f>SUM(C545:C548)</f>
        <v>10</v>
      </c>
    </row>
    <row customHeight="1" ht="17.25">
      <c s="76">
        <v>2069901</v>
      </c>
      <c s="90" t="s">
        <v>1381</v>
      </c>
      <c s="372"/>
    </row>
    <row customHeight="1" ht="17.25">
      <c s="76">
        <v>2069902</v>
      </c>
      <c s="90" t="s">
        <v>1382</v>
      </c>
      <c s="372"/>
    </row>
    <row customHeight="1" ht="17.25">
      <c s="76">
        <v>2069903</v>
      </c>
      <c s="90" t="s">
        <v>1383</v>
      </c>
      <c s="372"/>
    </row>
    <row customHeight="1" ht="17.25">
      <c s="76">
        <v>2069999</v>
      </c>
      <c s="90" t="s">
        <v>1384</v>
      </c>
      <c s="372">
        <v>10</v>
      </c>
    </row>
    <row customHeight="1" ht="17.25">
      <c s="76">
        <v>207</v>
      </c>
      <c s="88" t="s">
        <v>1385</v>
      </c>
      <c s="368">
        <f>SUM(C550,C564,C572,C583,C592,C601)</f>
        <v>2781</v>
      </c>
    </row>
    <row customHeight="1" ht="17.25">
      <c s="76">
        <v>20701</v>
      </c>
      <c s="88" t="s">
        <v>1386</v>
      </c>
      <c s="368">
        <f>SUM(C551:C563)</f>
        <v>664</v>
      </c>
    </row>
    <row customHeight="1" ht="17.25">
      <c s="76">
        <v>2070101</v>
      </c>
      <c s="90" t="s">
        <v>1007</v>
      </c>
      <c s="372">
        <v>258</v>
      </c>
    </row>
    <row customHeight="1" ht="17.25">
      <c s="76">
        <v>2070102</v>
      </c>
      <c s="90" t="s">
        <v>1008</v>
      </c>
      <c s="372"/>
    </row>
    <row customHeight="1" ht="17.25">
      <c s="76">
        <v>2070103</v>
      </c>
      <c s="90" t="s">
        <v>1009</v>
      </c>
      <c s="372"/>
    </row>
    <row customHeight="1" ht="17.25">
      <c s="76">
        <v>2070104</v>
      </c>
      <c s="90" t="s">
        <v>1387</v>
      </c>
      <c s="372">
        <v>40</v>
      </c>
    </row>
    <row customHeight="1" ht="17.25">
      <c s="76">
        <v>2070105</v>
      </c>
      <c s="90" t="s">
        <v>1388</v>
      </c>
      <c s="372">
        <v>142</v>
      </c>
    </row>
    <row customHeight="1" ht="17.25">
      <c s="76">
        <v>2070106</v>
      </c>
      <c s="90" t="s">
        <v>1389</v>
      </c>
      <c s="372"/>
    </row>
    <row customHeight="1" ht="17.25">
      <c s="76">
        <v>2070107</v>
      </c>
      <c s="90" t="s">
        <v>1390</v>
      </c>
      <c s="372"/>
    </row>
    <row customHeight="1" ht="17.25">
      <c s="76">
        <v>2070108</v>
      </c>
      <c s="90" t="s">
        <v>1391</v>
      </c>
      <c s="372"/>
    </row>
    <row customHeight="1" ht="17.25">
      <c s="76">
        <v>2070109</v>
      </c>
      <c s="90" t="s">
        <v>1392</v>
      </c>
      <c s="372">
        <v>135</v>
      </c>
    </row>
    <row customHeight="1" ht="17.25">
      <c s="76">
        <v>2070110</v>
      </c>
      <c s="90" t="s">
        <v>1393</v>
      </c>
      <c s="372"/>
    </row>
    <row customHeight="1" ht="17.25">
      <c s="76">
        <v>2070111</v>
      </c>
      <c s="90" t="s">
        <v>1394</v>
      </c>
      <c s="372"/>
    </row>
    <row customHeight="1" ht="17.25">
      <c s="76">
        <v>2070112</v>
      </c>
      <c s="90" t="s">
        <v>1395</v>
      </c>
      <c s="372">
        <v>27</v>
      </c>
    </row>
    <row customHeight="1" ht="17.25">
      <c s="76">
        <v>2070199</v>
      </c>
      <c s="90" t="s">
        <v>1396</v>
      </c>
      <c s="372">
        <v>62</v>
      </c>
    </row>
    <row customHeight="1" ht="17.25">
      <c s="76">
        <v>20702</v>
      </c>
      <c s="88" t="s">
        <v>1397</v>
      </c>
      <c s="368">
        <f>SUM(C565:C571)</f>
        <v>979</v>
      </c>
    </row>
    <row customHeight="1" ht="17.25">
      <c s="76">
        <v>2070201</v>
      </c>
      <c s="90" t="s">
        <v>1007</v>
      </c>
      <c s="372">
        <v>47</v>
      </c>
    </row>
    <row customHeight="1" ht="17.25">
      <c s="76">
        <v>2070202</v>
      </c>
      <c s="90" t="s">
        <v>1008</v>
      </c>
      <c s="372"/>
    </row>
    <row customHeight="1" ht="17.25">
      <c s="76">
        <v>2070203</v>
      </c>
      <c s="90" t="s">
        <v>1009</v>
      </c>
      <c s="372"/>
    </row>
    <row customHeight="1" ht="17.25">
      <c s="76">
        <v>2070204</v>
      </c>
      <c s="90" t="s">
        <v>1398</v>
      </c>
      <c s="372">
        <v>7</v>
      </c>
    </row>
    <row customHeight="1" ht="17.25">
      <c s="76">
        <v>2070205</v>
      </c>
      <c s="90" t="s">
        <v>1399</v>
      </c>
      <c s="372">
        <v>505</v>
      </c>
    </row>
    <row customHeight="1" ht="17.25">
      <c s="76">
        <v>2070206</v>
      </c>
      <c s="90" t="s">
        <v>1400</v>
      </c>
      <c s="372"/>
    </row>
    <row customHeight="1" ht="17.25">
      <c s="76">
        <v>2070299</v>
      </c>
      <c s="90" t="s">
        <v>1401</v>
      </c>
      <c s="372">
        <v>420</v>
      </c>
    </row>
    <row customHeight="1" ht="17.25">
      <c s="76">
        <v>20703</v>
      </c>
      <c s="88" t="s">
        <v>1402</v>
      </c>
      <c s="368">
        <f>SUM(C573:C582)</f>
        <v>206</v>
      </c>
    </row>
    <row customHeight="1" ht="17.25">
      <c s="76">
        <v>2070301</v>
      </c>
      <c s="90" t="s">
        <v>1007</v>
      </c>
      <c s="372">
        <v>166</v>
      </c>
    </row>
    <row customHeight="1" ht="17.25">
      <c s="76">
        <v>2070302</v>
      </c>
      <c s="90" t="s">
        <v>1008</v>
      </c>
      <c s="372">
        <v>5</v>
      </c>
    </row>
    <row customHeight="1" ht="17.25">
      <c s="76">
        <v>2070303</v>
      </c>
      <c s="90" t="s">
        <v>1009</v>
      </c>
      <c s="372"/>
    </row>
    <row customHeight="1" ht="17.25">
      <c s="76">
        <v>2070304</v>
      </c>
      <c s="90" t="s">
        <v>1403</v>
      </c>
      <c s="372"/>
    </row>
    <row customHeight="1" ht="17.25">
      <c s="76">
        <v>2070305</v>
      </c>
      <c s="90" t="s">
        <v>1404</v>
      </c>
      <c s="372"/>
    </row>
    <row customHeight="1" ht="17.25">
      <c s="76">
        <v>2070306</v>
      </c>
      <c s="90" t="s">
        <v>1405</v>
      </c>
      <c s="372">
        <v>5</v>
      </c>
    </row>
    <row customHeight="1" ht="17.25">
      <c s="76">
        <v>2070307</v>
      </c>
      <c s="90" t="s">
        <v>1406</v>
      </c>
      <c s="372"/>
    </row>
    <row customHeight="1" ht="17.25">
      <c s="76">
        <v>2070308</v>
      </c>
      <c s="90" t="s">
        <v>1407</v>
      </c>
      <c s="372">
        <v>27</v>
      </c>
    </row>
    <row customHeight="1" ht="17.25">
      <c s="76">
        <v>2070309</v>
      </c>
      <c s="90" t="s">
        <v>1408</v>
      </c>
      <c s="372"/>
    </row>
    <row customHeight="1" ht="17.25">
      <c s="76">
        <v>2070399</v>
      </c>
      <c s="90" t="s">
        <v>1409</v>
      </c>
      <c s="372">
        <v>3</v>
      </c>
    </row>
    <row customHeight="1" ht="17.25">
      <c s="76">
        <v>20704</v>
      </c>
      <c s="88" t="s">
        <v>1410</v>
      </c>
      <c s="368">
        <f>SUM(C584:C591)</f>
        <v>714</v>
      </c>
    </row>
    <row customHeight="1" ht="17.25">
      <c s="76">
        <v>2070401</v>
      </c>
      <c s="90" t="s">
        <v>1007</v>
      </c>
      <c s="372">
        <v>656</v>
      </c>
    </row>
    <row customHeight="1" ht="17.25">
      <c s="76">
        <v>2070402</v>
      </c>
      <c s="90" t="s">
        <v>1008</v>
      </c>
      <c s="372"/>
    </row>
    <row customHeight="1" ht="17.25">
      <c s="76">
        <v>2070403</v>
      </c>
      <c s="90" t="s">
        <v>1009</v>
      </c>
      <c s="372"/>
    </row>
    <row customHeight="1" ht="17.25">
      <c s="76">
        <v>2070404</v>
      </c>
      <c s="90" t="s">
        <v>1411</v>
      </c>
      <c s="372"/>
    </row>
    <row customHeight="1" ht="17.25">
      <c s="76">
        <v>2070405</v>
      </c>
      <c s="90" t="s">
        <v>1412</v>
      </c>
      <c s="372"/>
    </row>
    <row customHeight="1" ht="17.25">
      <c s="76">
        <v>2070406</v>
      </c>
      <c s="90" t="s">
        <v>1413</v>
      </c>
      <c s="372">
        <v>49</v>
      </c>
    </row>
    <row customHeight="1" ht="17.25">
      <c s="76">
        <v>2070407</v>
      </c>
      <c s="90" t="s">
        <v>1414</v>
      </c>
      <c s="372"/>
    </row>
    <row customHeight="1" ht="17.25">
      <c s="76">
        <v>2070499</v>
      </c>
      <c s="90" t="s">
        <v>1415</v>
      </c>
      <c s="372">
        <v>9</v>
      </c>
    </row>
    <row customHeight="1" ht="17.25">
      <c s="76">
        <v>20705</v>
      </c>
      <c s="88" t="s">
        <v>1416</v>
      </c>
      <c s="368">
        <f>SUM(C593:C600)</f>
        <v>0</v>
      </c>
    </row>
    <row customHeight="1" ht="17.25">
      <c s="76">
        <v>2070501</v>
      </c>
      <c s="90" t="s">
        <v>1007</v>
      </c>
      <c s="372"/>
    </row>
    <row customHeight="1" ht="17.25">
      <c s="76">
        <v>2070502</v>
      </c>
      <c s="90" t="s">
        <v>1008</v>
      </c>
      <c s="372"/>
    </row>
    <row customHeight="1" ht="17.25">
      <c s="76">
        <v>2070503</v>
      </c>
      <c s="90" t="s">
        <v>1009</v>
      </c>
      <c s="372"/>
    </row>
    <row customHeight="1" ht="17.25">
      <c s="76">
        <v>2070504</v>
      </c>
      <c s="90" t="s">
        <v>1417</v>
      </c>
      <c s="372"/>
    </row>
    <row customHeight="1" ht="17.25">
      <c s="76">
        <v>2070505</v>
      </c>
      <c s="90" t="s">
        <v>1418</v>
      </c>
      <c s="372"/>
    </row>
    <row customHeight="1" ht="17.25">
      <c s="76">
        <v>2070506</v>
      </c>
      <c s="90" t="s">
        <v>1419</v>
      </c>
      <c s="372"/>
    </row>
    <row customHeight="1" ht="17.25">
      <c s="76">
        <v>2070507</v>
      </c>
      <c s="90" t="s">
        <v>1420</v>
      </c>
      <c s="372"/>
    </row>
    <row customHeight="1" ht="17.25">
      <c s="76">
        <v>2070599</v>
      </c>
      <c s="90" t="s">
        <v>1421</v>
      </c>
      <c s="372"/>
    </row>
    <row customHeight="1" ht="17.25">
      <c s="76">
        <v>20799</v>
      </c>
      <c s="88" t="s">
        <v>1422</v>
      </c>
      <c s="368">
        <f>SUM(C602:C603)</f>
        <v>218</v>
      </c>
    </row>
    <row customHeight="1" ht="17.25">
      <c s="76">
        <v>2079902</v>
      </c>
      <c s="90" t="s">
        <v>1423</v>
      </c>
      <c s="372"/>
    </row>
    <row customHeight="1" ht="17.25">
      <c s="76">
        <v>2079999</v>
      </c>
      <c s="90" t="s">
        <v>1424</v>
      </c>
      <c s="372">
        <v>218</v>
      </c>
    </row>
    <row customHeight="1" ht="17.25">
      <c s="76">
        <v>208</v>
      </c>
      <c s="88" t="s">
        <v>1425</v>
      </c>
      <c s="368">
        <f>SUM(C605,C618,C629,C637,C639,C645,C649,C661,C668,C673,C680,C688,C690,C693,C698,C703,C705,C708,C711)</f>
        <v>22153</v>
      </c>
    </row>
    <row customHeight="1" ht="17.25">
      <c s="76">
        <v>20801</v>
      </c>
      <c s="88" t="s">
        <v>1426</v>
      </c>
      <c s="368">
        <f>SUM(C606:C617)</f>
        <v>397</v>
      </c>
    </row>
    <row customHeight="1" ht="17.25">
      <c s="76">
        <v>2080101</v>
      </c>
      <c s="90" t="s">
        <v>1007</v>
      </c>
      <c s="372">
        <v>111</v>
      </c>
    </row>
    <row customHeight="1" ht="17.25">
      <c s="76">
        <v>2080102</v>
      </c>
      <c s="90" t="s">
        <v>1008</v>
      </c>
      <c s="372"/>
    </row>
    <row customHeight="1" ht="17.25">
      <c s="76">
        <v>2080103</v>
      </c>
      <c s="90" t="s">
        <v>1009</v>
      </c>
      <c s="372"/>
    </row>
    <row customHeight="1" ht="17.25">
      <c s="76">
        <v>2080104</v>
      </c>
      <c s="90" t="s">
        <v>1427</v>
      </c>
      <c s="372"/>
    </row>
    <row customHeight="1" ht="17.25">
      <c s="76">
        <v>2080105</v>
      </c>
      <c s="90" t="s">
        <v>1428</v>
      </c>
      <c s="372"/>
    </row>
    <row customHeight="1" ht="17.25">
      <c s="76">
        <v>2080106</v>
      </c>
      <c s="90" t="s">
        <v>1429</v>
      </c>
      <c s="372"/>
    </row>
    <row customHeight="1" ht="17.25">
      <c s="76">
        <v>2080107</v>
      </c>
      <c s="90" t="s">
        <v>1430</v>
      </c>
      <c s="372"/>
    </row>
    <row customHeight="1" ht="17.25">
      <c s="76">
        <v>2080108</v>
      </c>
      <c s="90" t="s">
        <v>1431</v>
      </c>
      <c s="372"/>
    </row>
    <row customHeight="1" ht="17.25">
      <c s="76">
        <v>2080109</v>
      </c>
      <c s="90" t="s">
        <v>1432</v>
      </c>
      <c s="372">
        <v>286</v>
      </c>
    </row>
    <row customHeight="1" ht="17.25">
      <c s="76">
        <v>2080110</v>
      </c>
      <c s="90" t="s">
        <v>1433</v>
      </c>
      <c s="372"/>
    </row>
    <row customHeight="1" ht="17.25">
      <c s="76">
        <v>2080111</v>
      </c>
      <c s="90" t="s">
        <v>1434</v>
      </c>
      <c s="372"/>
    </row>
    <row customHeight="1" ht="17.25">
      <c s="76">
        <v>2080199</v>
      </c>
      <c s="90" t="s">
        <v>1435</v>
      </c>
      <c s="372"/>
    </row>
    <row customHeight="1" ht="17.25">
      <c s="76">
        <v>20802</v>
      </c>
      <c s="88" t="s">
        <v>1436</v>
      </c>
      <c s="368">
        <f>SUM(C619:C628)</f>
        <v>44</v>
      </c>
    </row>
    <row customHeight="1" ht="17.25">
      <c s="76">
        <v>2080201</v>
      </c>
      <c s="90" t="s">
        <v>1007</v>
      </c>
      <c s="372">
        <v>41</v>
      </c>
    </row>
    <row customHeight="1" ht="17.25">
      <c s="76">
        <v>2080202</v>
      </c>
      <c s="90" t="s">
        <v>1008</v>
      </c>
      <c s="372"/>
    </row>
    <row customHeight="1" ht="17.25">
      <c s="76">
        <v>2080203</v>
      </c>
      <c s="90" t="s">
        <v>1009</v>
      </c>
      <c s="372"/>
    </row>
    <row customHeight="1" ht="17.25">
      <c s="76">
        <v>2080204</v>
      </c>
      <c s="90" t="s">
        <v>1437</v>
      </c>
      <c s="372"/>
    </row>
    <row customHeight="1" ht="17.25">
      <c s="76">
        <v>2080205</v>
      </c>
      <c s="90" t="s">
        <v>1438</v>
      </c>
      <c s="372">
        <v>3</v>
      </c>
    </row>
    <row customHeight="1" ht="17.25">
      <c s="76">
        <v>2080206</v>
      </c>
      <c s="90" t="s">
        <v>1439</v>
      </c>
      <c s="372"/>
    </row>
    <row customHeight="1" ht="17.25">
      <c s="76">
        <v>2080207</v>
      </c>
      <c s="90" t="s">
        <v>1440</v>
      </c>
      <c s="372"/>
    </row>
    <row customHeight="1" ht="17.25">
      <c s="76">
        <v>2080208</v>
      </c>
      <c s="90" t="s">
        <v>1441</v>
      </c>
      <c s="372"/>
    </row>
    <row customHeight="1" ht="17.25">
      <c s="76">
        <v>2080209</v>
      </c>
      <c s="90" t="s">
        <v>1442</v>
      </c>
      <c s="372"/>
    </row>
    <row customHeight="1" ht="17.25">
      <c s="76">
        <v>2080299</v>
      </c>
      <c s="90" t="s">
        <v>1443</v>
      </c>
      <c s="372"/>
    </row>
    <row customHeight="1" ht="17.25">
      <c s="76">
        <v>20803</v>
      </c>
      <c s="88" t="s">
        <v>1444</v>
      </c>
      <c s="368">
        <f>SUM(C630:C636)</f>
        <v>6951</v>
      </c>
    </row>
    <row customHeight="1" ht="17.25">
      <c s="76">
        <v>2080301</v>
      </c>
      <c s="90" t="s">
        <v>1445</v>
      </c>
      <c s="372">
        <v>2933</v>
      </c>
    </row>
    <row customHeight="1" ht="17.25">
      <c s="76">
        <v>2080302</v>
      </c>
      <c s="90" t="s">
        <v>1446</v>
      </c>
      <c s="372"/>
    </row>
    <row customHeight="1" ht="17.25">
      <c s="76">
        <v>2080303</v>
      </c>
      <c s="90" t="s">
        <v>1447</v>
      </c>
      <c s="372"/>
    </row>
    <row customHeight="1" ht="17.25">
      <c s="76">
        <v>2080304</v>
      </c>
      <c s="90" t="s">
        <v>1448</v>
      </c>
      <c s="372">
        <v>5</v>
      </c>
    </row>
    <row customHeight="1" ht="17.25">
      <c s="76">
        <v>2080305</v>
      </c>
      <c s="90" t="s">
        <v>1449</v>
      </c>
      <c s="372"/>
    </row>
    <row customHeight="1" ht="17.25">
      <c s="76">
        <v>2080306</v>
      </c>
      <c s="90" t="s">
        <v>1450</v>
      </c>
      <c s="372">
        <v>3601</v>
      </c>
    </row>
    <row customHeight="1" ht="17.25">
      <c s="76">
        <v>2080399</v>
      </c>
      <c s="90" t="s">
        <v>1451</v>
      </c>
      <c s="372">
        <v>412</v>
      </c>
    </row>
    <row customHeight="1" ht="17.25">
      <c s="76">
        <v>20804</v>
      </c>
      <c s="88" t="s">
        <v>1452</v>
      </c>
      <c s="368">
        <f>SUM(C638)</f>
        <v>0</v>
      </c>
    </row>
    <row customHeight="1" ht="17.25">
      <c s="76">
        <v>2080499</v>
      </c>
      <c s="90" t="s">
        <v>1453</v>
      </c>
      <c s="373"/>
    </row>
    <row customHeight="1" ht="17.25">
      <c s="76">
        <v>20805</v>
      </c>
      <c s="88" t="s">
        <v>1454</v>
      </c>
      <c s="368">
        <f>SUM(C640:C644)</f>
        <v>7343</v>
      </c>
    </row>
    <row customHeight="1" ht="17.25">
      <c s="76">
        <v>2080501</v>
      </c>
      <c s="90" t="s">
        <v>1455</v>
      </c>
      <c s="375">
        <v>7343</v>
      </c>
    </row>
    <row customHeight="1" ht="17.25">
      <c s="76">
        <v>2080502</v>
      </c>
      <c s="90" t="s">
        <v>1456</v>
      </c>
      <c s="372"/>
    </row>
    <row customHeight="1" ht="17.25">
      <c s="76">
        <v>2080503</v>
      </c>
      <c s="90" t="s">
        <v>1457</v>
      </c>
      <c s="372"/>
    </row>
    <row customHeight="1" ht="17.25">
      <c s="76">
        <v>2080504</v>
      </c>
      <c s="90" t="s">
        <v>1458</v>
      </c>
      <c s="372"/>
    </row>
    <row customHeight="1" ht="17.25">
      <c s="76">
        <v>2080599</v>
      </c>
      <c s="90" t="s">
        <v>1459</v>
      </c>
      <c s="372"/>
    </row>
    <row customHeight="1" ht="17.25">
      <c s="76">
        <v>20806</v>
      </c>
      <c s="88" t="s">
        <v>1460</v>
      </c>
      <c s="368">
        <f>SUM(C646:C648)</f>
        <v>25</v>
      </c>
    </row>
    <row customHeight="1" ht="17.25">
      <c s="76">
        <v>2080601</v>
      </c>
      <c s="90" t="s">
        <v>1461</v>
      </c>
      <c s="372">
        <v>25</v>
      </c>
    </row>
    <row customHeight="1" ht="17.25">
      <c s="76">
        <v>2080602</v>
      </c>
      <c s="90" t="s">
        <v>1462</v>
      </c>
      <c s="372"/>
    </row>
    <row customHeight="1" ht="17.25">
      <c s="76">
        <v>2080699</v>
      </c>
      <c s="90" t="s">
        <v>1463</v>
      </c>
      <c s="372"/>
    </row>
    <row customHeight="1" ht="17.25">
      <c s="76">
        <v>20807</v>
      </c>
      <c s="88" t="s">
        <v>1464</v>
      </c>
      <c s="368">
        <f>SUM(C650:C660)</f>
        <v>1699</v>
      </c>
    </row>
    <row customHeight="1" ht="17.25">
      <c s="76">
        <v>2080701</v>
      </c>
      <c s="90" t="s">
        <v>1465</v>
      </c>
      <c s="372">
        <v>77</v>
      </c>
    </row>
    <row customHeight="1" ht="17.25">
      <c s="76">
        <v>2080702</v>
      </c>
      <c s="90" t="s">
        <v>1466</v>
      </c>
      <c s="372"/>
    </row>
    <row customHeight="1" ht="17.25">
      <c s="76">
        <v>2080703</v>
      </c>
      <c s="90" t="s">
        <v>1467</v>
      </c>
      <c s="372"/>
    </row>
    <row customHeight="1" ht="17.25">
      <c s="76">
        <v>2080704</v>
      </c>
      <c s="90" t="s">
        <v>1468</v>
      </c>
      <c s="372"/>
    </row>
    <row customHeight="1" ht="17.25">
      <c s="76">
        <v>2080705</v>
      </c>
      <c s="90" t="s">
        <v>1469</v>
      </c>
      <c s="372"/>
    </row>
    <row customHeight="1" ht="17.25">
      <c s="76">
        <v>2080706</v>
      </c>
      <c s="90" t="s">
        <v>1470</v>
      </c>
      <c s="372">
        <v>35</v>
      </c>
    </row>
    <row customHeight="1" ht="17.25">
      <c s="76">
        <v>2080707</v>
      </c>
      <c s="90" t="s">
        <v>1471</v>
      </c>
      <c s="372"/>
    </row>
    <row customHeight="1" ht="17.25">
      <c s="76">
        <v>2080709</v>
      </c>
      <c s="90" t="s">
        <v>1472</v>
      </c>
      <c s="372"/>
    </row>
    <row customHeight="1" ht="17.25">
      <c s="76">
        <v>2080710</v>
      </c>
      <c s="90" t="s">
        <v>1473</v>
      </c>
      <c s="372"/>
    </row>
    <row customHeight="1" ht="17.25">
      <c s="76">
        <v>2080711</v>
      </c>
      <c s="90" t="s">
        <v>1474</v>
      </c>
      <c s="372"/>
    </row>
    <row customHeight="1" ht="17.25">
      <c s="76">
        <v>2080799</v>
      </c>
      <c s="90" t="s">
        <v>1475</v>
      </c>
      <c s="372">
        <v>1587</v>
      </c>
    </row>
    <row customHeight="1" ht="17.25">
      <c s="76">
        <v>20808</v>
      </c>
      <c s="88" t="s">
        <v>1476</v>
      </c>
      <c s="368">
        <f>SUM(C662:C667)</f>
        <v>1165</v>
      </c>
    </row>
    <row customHeight="1" ht="17.25">
      <c s="76">
        <v>2080801</v>
      </c>
      <c s="90" t="s">
        <v>1477</v>
      </c>
      <c s="372">
        <v>162</v>
      </c>
    </row>
    <row customHeight="1" ht="17.25">
      <c s="76">
        <v>2080802</v>
      </c>
      <c s="90" t="s">
        <v>1478</v>
      </c>
      <c s="372"/>
    </row>
    <row customHeight="1" ht="17.25">
      <c s="76">
        <v>2080803</v>
      </c>
      <c s="90" t="s">
        <v>1479</v>
      </c>
      <c s="372">
        <v>976</v>
      </c>
    </row>
    <row customHeight="1" ht="17.25">
      <c s="76">
        <v>2080804</v>
      </c>
      <c s="90" t="s">
        <v>1480</v>
      </c>
      <c s="372"/>
    </row>
    <row customHeight="1" ht="17.25">
      <c s="76">
        <v>2080805</v>
      </c>
      <c s="90" t="s">
        <v>1481</v>
      </c>
      <c s="372"/>
    </row>
    <row customHeight="1" ht="17.25">
      <c s="76">
        <v>2080899</v>
      </c>
      <c s="90" t="s">
        <v>1482</v>
      </c>
      <c s="372">
        <v>27</v>
      </c>
    </row>
    <row customHeight="1" ht="17.25">
      <c s="76">
        <v>20809</v>
      </c>
      <c s="88" t="s">
        <v>1483</v>
      </c>
      <c s="368">
        <f>SUM(C669:C672)</f>
        <v>208</v>
      </c>
    </row>
    <row customHeight="1" ht="17.25">
      <c s="76">
        <v>2080901</v>
      </c>
      <c s="90" t="s">
        <v>1484</v>
      </c>
      <c s="372">
        <v>147</v>
      </c>
    </row>
    <row customHeight="1" ht="17.25">
      <c s="76">
        <v>2080902</v>
      </c>
      <c s="90" t="s">
        <v>1485</v>
      </c>
      <c s="372">
        <v>54</v>
      </c>
    </row>
    <row customHeight="1" ht="17.25">
      <c s="76">
        <v>2080903</v>
      </c>
      <c s="90" t="s">
        <v>1486</v>
      </c>
      <c s="372">
        <v>7</v>
      </c>
    </row>
    <row customHeight="1" ht="17.25">
      <c s="76">
        <v>2080999</v>
      </c>
      <c s="90" t="s">
        <v>1487</v>
      </c>
      <c s="372"/>
    </row>
    <row customHeight="1" ht="17.25">
      <c s="76">
        <v>20810</v>
      </c>
      <c s="88" t="s">
        <v>1488</v>
      </c>
      <c s="368">
        <f>SUM(C674:C679)</f>
        <v>191</v>
      </c>
    </row>
    <row customHeight="1" ht="17.25">
      <c s="76">
        <v>2081001</v>
      </c>
      <c s="90" t="s">
        <v>1489</v>
      </c>
      <c s="372">
        <v>105</v>
      </c>
    </row>
    <row customHeight="1" ht="17.25">
      <c s="76">
        <v>2081002</v>
      </c>
      <c s="90" t="s">
        <v>1490</v>
      </c>
      <c s="372">
        <v>80</v>
      </c>
    </row>
    <row customHeight="1" ht="17.25">
      <c s="76">
        <v>2081003</v>
      </c>
      <c s="90" t="s">
        <v>1491</v>
      </c>
      <c s="372"/>
    </row>
    <row customHeight="1" ht="17.25">
      <c s="76">
        <v>2081004</v>
      </c>
      <c s="90" t="s">
        <v>1492</v>
      </c>
      <c s="372"/>
    </row>
    <row customHeight="1" ht="17.25">
      <c s="76">
        <v>2081005</v>
      </c>
      <c s="90" t="s">
        <v>1493</v>
      </c>
      <c s="372"/>
    </row>
    <row customHeight="1" ht="17.25">
      <c s="76">
        <v>2081099</v>
      </c>
      <c s="90" t="s">
        <v>1494</v>
      </c>
      <c s="372">
        <v>6</v>
      </c>
    </row>
    <row customHeight="1" ht="17.25">
      <c s="76">
        <v>20811</v>
      </c>
      <c s="88" t="s">
        <v>1495</v>
      </c>
      <c s="368">
        <f>SUM(C681:C687)</f>
        <v>72</v>
      </c>
    </row>
    <row customHeight="1" ht="17.25">
      <c s="76">
        <v>2081101</v>
      </c>
      <c s="90" t="s">
        <v>1007</v>
      </c>
      <c s="372">
        <v>58</v>
      </c>
    </row>
    <row customHeight="1" ht="17.25">
      <c s="76">
        <v>2081102</v>
      </c>
      <c s="90" t="s">
        <v>1008</v>
      </c>
      <c s="372"/>
    </row>
    <row customHeight="1" ht="17.25">
      <c s="76">
        <v>2081103</v>
      </c>
      <c s="90" t="s">
        <v>1009</v>
      </c>
      <c s="372"/>
    </row>
    <row customHeight="1" ht="17.25">
      <c s="76">
        <v>2081104</v>
      </c>
      <c s="90" t="s">
        <v>1496</v>
      </c>
      <c s="372"/>
    </row>
    <row customHeight="1" ht="17.25">
      <c s="76">
        <v>2081105</v>
      </c>
      <c s="90" t="s">
        <v>1497</v>
      </c>
      <c s="372"/>
    </row>
    <row customHeight="1" ht="17.25">
      <c s="76">
        <v>2081106</v>
      </c>
      <c s="90" t="s">
        <v>1498</v>
      </c>
      <c s="372"/>
    </row>
    <row customHeight="1" ht="17.25">
      <c s="76">
        <v>2081199</v>
      </c>
      <c s="90" t="s">
        <v>1499</v>
      </c>
      <c s="372">
        <v>14</v>
      </c>
    </row>
    <row customHeight="1" ht="17.25">
      <c s="76">
        <v>20812</v>
      </c>
      <c s="88" t="s">
        <v>1500</v>
      </c>
      <c s="368">
        <f>C689</f>
        <v>1355</v>
      </c>
    </row>
    <row customHeight="1" ht="17.25">
      <c s="76">
        <v>2081201</v>
      </c>
      <c s="90" t="s">
        <v>1501</v>
      </c>
      <c s="372">
        <v>1355</v>
      </c>
    </row>
    <row customHeight="1" ht="17.25">
      <c s="76">
        <v>20813</v>
      </c>
      <c s="88" t="s">
        <v>1502</v>
      </c>
      <c s="368">
        <f>SUM(C691:C692)</f>
        <v>0</v>
      </c>
    </row>
    <row customHeight="1" ht="17.25">
      <c s="76">
        <v>2081301</v>
      </c>
      <c s="90" t="s">
        <v>1503</v>
      </c>
      <c s="372"/>
    </row>
    <row customHeight="1" ht="17.25">
      <c s="76">
        <v>2081399</v>
      </c>
      <c s="90" t="s">
        <v>1504</v>
      </c>
      <c s="372"/>
    </row>
    <row customHeight="1" ht="17.25">
      <c s="76">
        <v>20815</v>
      </c>
      <c s="88" t="s">
        <v>1505</v>
      </c>
      <c s="368">
        <f>SUM(C694:C697)</f>
        <v>428</v>
      </c>
    </row>
    <row customHeight="1" ht="17.25">
      <c s="76">
        <v>2081501</v>
      </c>
      <c s="90" t="s">
        <v>1506</v>
      </c>
      <c s="372">
        <v>335</v>
      </c>
    </row>
    <row customHeight="1" ht="17.25">
      <c s="76">
        <v>2081502</v>
      </c>
      <c s="90" t="s">
        <v>1507</v>
      </c>
      <c s="372">
        <v>73</v>
      </c>
    </row>
    <row customHeight="1" ht="17.25">
      <c s="76">
        <v>2081503</v>
      </c>
      <c s="90" t="s">
        <v>1508</v>
      </c>
      <c s="372">
        <v>20</v>
      </c>
    </row>
    <row customHeight="1" ht="17.25">
      <c s="76">
        <v>2081599</v>
      </c>
      <c s="90" t="s">
        <v>1509</v>
      </c>
      <c s="372"/>
    </row>
    <row customHeight="1" ht="17.25">
      <c s="76">
        <v>20816</v>
      </c>
      <c s="88" t="s">
        <v>1510</v>
      </c>
      <c s="368">
        <f>SUM(C699:C702)</f>
        <v>2</v>
      </c>
    </row>
    <row customHeight="1" ht="17.25">
      <c s="76">
        <v>2081601</v>
      </c>
      <c s="90" t="s">
        <v>1007</v>
      </c>
      <c s="372">
        <v>2</v>
      </c>
    </row>
    <row customHeight="1" ht="17.25">
      <c s="76">
        <v>2081602</v>
      </c>
      <c s="90" t="s">
        <v>1008</v>
      </c>
      <c s="372"/>
    </row>
    <row customHeight="1" ht="17.25">
      <c s="76">
        <v>2081603</v>
      </c>
      <c s="90" t="s">
        <v>1009</v>
      </c>
      <c s="372"/>
    </row>
    <row customHeight="1" ht="17.25">
      <c s="76">
        <v>2081699</v>
      </c>
      <c s="90" t="s">
        <v>1511</v>
      </c>
      <c s="373"/>
    </row>
    <row customHeight="1" ht="17.25">
      <c s="76">
        <v>20817</v>
      </c>
      <c s="88" t="s">
        <v>1512</v>
      </c>
      <c s="368">
        <f>C704</f>
        <v>1905</v>
      </c>
    </row>
    <row customHeight="1" ht="17.25">
      <c s="76">
        <v>2081701</v>
      </c>
      <c s="90" t="s">
        <v>1513</v>
      </c>
      <c s="375">
        <v>1905</v>
      </c>
    </row>
    <row customHeight="1" ht="17.25">
      <c s="76">
        <v>20818</v>
      </c>
      <c s="88" t="s">
        <v>1514</v>
      </c>
      <c s="368">
        <f>SUM(C706:C707)</f>
        <v>368</v>
      </c>
    </row>
    <row customHeight="1" ht="17.25">
      <c s="108">
        <v>2081801</v>
      </c>
      <c s="109" t="s">
        <v>1515</v>
      </c>
      <c s="372">
        <v>264</v>
      </c>
    </row>
    <row customHeight="1" ht="17.25">
      <c s="76">
        <v>2081899</v>
      </c>
      <c s="76" t="s">
        <v>1516</v>
      </c>
      <c s="399">
        <v>104</v>
      </c>
    </row>
    <row customHeight="1" ht="17.25">
      <c s="76">
        <v>20824</v>
      </c>
      <c s="138" t="s">
        <v>1517</v>
      </c>
      <c s="401">
        <f>SUM(C709:C710)</f>
        <v>0</v>
      </c>
    </row>
    <row customHeight="1" ht="17.25">
      <c s="76">
        <v>2082401</v>
      </c>
      <c s="55" t="s">
        <v>1518</v>
      </c>
      <c s="402"/>
    </row>
    <row customHeight="1" ht="17.25">
      <c s="76">
        <v>2082402</v>
      </c>
      <c s="55" t="s">
        <v>1519</v>
      </c>
      <c s="403"/>
    </row>
    <row customHeight="1" ht="17.25">
      <c s="110">
        <v>20899</v>
      </c>
      <c s="111" t="s">
        <v>1520</v>
      </c>
      <c s="368">
        <f>C712</f>
        <v>0</v>
      </c>
    </row>
    <row customHeight="1" ht="17.25">
      <c s="110">
        <v>2089901</v>
      </c>
      <c s="153" t="s">
        <v>1521</v>
      </c>
      <c s="372"/>
    </row>
    <row customHeight="1" ht="17.25">
      <c s="76">
        <v>210</v>
      </c>
      <c s="88" t="s">
        <v>1522</v>
      </c>
      <c s="368">
        <f>SUM(C714,C719,C732,C736,C748,C758,C761,C775)</f>
        <v>12455</v>
      </c>
    </row>
    <row customHeight="1" ht="17.25">
      <c s="76">
        <v>21001</v>
      </c>
      <c s="88" t="s">
        <v>1523</v>
      </c>
      <c s="368">
        <f>SUM(C715:C718)</f>
        <v>262</v>
      </c>
    </row>
    <row customHeight="1" ht="17.25">
      <c s="76">
        <v>2100101</v>
      </c>
      <c s="90" t="s">
        <v>1007</v>
      </c>
      <c s="372">
        <v>242</v>
      </c>
    </row>
    <row customHeight="1" ht="17.25">
      <c s="76">
        <v>2100102</v>
      </c>
      <c s="90" t="s">
        <v>1008</v>
      </c>
      <c s="372"/>
    </row>
    <row customHeight="1" ht="17.25">
      <c s="76">
        <v>2100103</v>
      </c>
      <c s="90" t="s">
        <v>1009</v>
      </c>
      <c s="372"/>
    </row>
    <row customHeight="1" ht="17.25">
      <c s="76">
        <v>2100199</v>
      </c>
      <c s="90" t="s">
        <v>1524</v>
      </c>
      <c s="372">
        <v>20</v>
      </c>
    </row>
    <row customHeight="1" ht="17.25">
      <c s="76">
        <v>21002</v>
      </c>
      <c s="88" t="s">
        <v>1525</v>
      </c>
      <c s="368">
        <f>SUM(C720:C731)</f>
        <v>519</v>
      </c>
    </row>
    <row customHeight="1" ht="17.25">
      <c s="76">
        <v>2100201</v>
      </c>
      <c s="90" t="s">
        <v>1526</v>
      </c>
      <c s="372">
        <v>456</v>
      </c>
    </row>
    <row customHeight="1" ht="17.25">
      <c s="76">
        <v>2100202</v>
      </c>
      <c s="90" t="s">
        <v>1527</v>
      </c>
      <c s="372">
        <v>63</v>
      </c>
    </row>
    <row customHeight="1" ht="17.25">
      <c s="76">
        <v>2100203</v>
      </c>
      <c s="90" t="s">
        <v>1528</v>
      </c>
      <c s="372"/>
    </row>
    <row customHeight="1" ht="17.25">
      <c s="76">
        <v>2100204</v>
      </c>
      <c s="90" t="s">
        <v>1529</v>
      </c>
      <c s="372"/>
    </row>
    <row customHeight="1" ht="17.25">
      <c s="76">
        <v>2100205</v>
      </c>
      <c s="90" t="s">
        <v>1530</v>
      </c>
      <c s="372"/>
    </row>
    <row customHeight="1" ht="17.25">
      <c s="76">
        <v>2100206</v>
      </c>
      <c s="90" t="s">
        <v>1531</v>
      </c>
      <c s="372"/>
    </row>
    <row customHeight="1" ht="17.25">
      <c s="76">
        <v>2100207</v>
      </c>
      <c s="90" t="s">
        <v>1532</v>
      </c>
      <c s="372"/>
    </row>
    <row customHeight="1" ht="17.25">
      <c s="76">
        <v>2100208</v>
      </c>
      <c s="90" t="s">
        <v>1533</v>
      </c>
      <c s="372"/>
    </row>
    <row customHeight="1" ht="17.25">
      <c s="76">
        <v>2100209</v>
      </c>
      <c s="90" t="s">
        <v>1534</v>
      </c>
      <c s="372"/>
    </row>
    <row customHeight="1" ht="17.25">
      <c s="76">
        <v>2100210</v>
      </c>
      <c s="90" t="s">
        <v>1535</v>
      </c>
      <c s="372"/>
    </row>
    <row customHeight="1" ht="17.25">
      <c s="76">
        <v>2100211</v>
      </c>
      <c s="90" t="s">
        <v>1536</v>
      </c>
      <c s="372"/>
    </row>
    <row customHeight="1" ht="17.25">
      <c s="76">
        <v>2100299</v>
      </c>
      <c s="90" t="s">
        <v>1537</v>
      </c>
      <c s="372"/>
    </row>
    <row customHeight="1" ht="17.25">
      <c s="76">
        <v>21003</v>
      </c>
      <c s="88" t="s">
        <v>1538</v>
      </c>
      <c s="368">
        <f>SUM(C733:C735)</f>
        <v>1166</v>
      </c>
    </row>
    <row customHeight="1" ht="17.25">
      <c s="76">
        <v>2100301</v>
      </c>
      <c s="90" t="s">
        <v>1539</v>
      </c>
      <c s="372"/>
    </row>
    <row customHeight="1" ht="17.25">
      <c s="76">
        <v>2100302</v>
      </c>
      <c s="90" t="s">
        <v>1540</v>
      </c>
      <c s="372">
        <v>713</v>
      </c>
    </row>
    <row customHeight="1" ht="17.25">
      <c s="76">
        <v>2100399</v>
      </c>
      <c s="90" t="s">
        <v>1541</v>
      </c>
      <c s="372">
        <v>453</v>
      </c>
    </row>
    <row customHeight="1" ht="17.25">
      <c s="76">
        <v>21004</v>
      </c>
      <c s="88" t="s">
        <v>1542</v>
      </c>
      <c s="368">
        <f>SUM(C737:C747)</f>
        <v>2166</v>
      </c>
    </row>
    <row customHeight="1" ht="17.25">
      <c s="76">
        <v>2100401</v>
      </c>
      <c s="90" t="s">
        <v>1543</v>
      </c>
      <c s="372">
        <v>140</v>
      </c>
    </row>
    <row customHeight="1" ht="17.25">
      <c s="76">
        <v>2100402</v>
      </c>
      <c s="90" t="s">
        <v>1544</v>
      </c>
      <c s="372">
        <v>504</v>
      </c>
    </row>
    <row customHeight="1" ht="17.25">
      <c s="76">
        <v>2100403</v>
      </c>
      <c s="90" t="s">
        <v>1545</v>
      </c>
      <c s="372">
        <v>364</v>
      </c>
    </row>
    <row customHeight="1" ht="17.25">
      <c s="76">
        <v>2100404</v>
      </c>
      <c s="90" t="s">
        <v>1546</v>
      </c>
      <c s="372"/>
    </row>
    <row customHeight="1" ht="17.25">
      <c s="76">
        <v>2100405</v>
      </c>
      <c s="90" t="s">
        <v>1547</v>
      </c>
      <c s="372"/>
    </row>
    <row customHeight="1" ht="17.25">
      <c s="76">
        <v>2100406</v>
      </c>
      <c s="90" t="s">
        <v>1548</v>
      </c>
      <c s="372"/>
    </row>
    <row customHeight="1" ht="17.25">
      <c s="76">
        <v>2100407</v>
      </c>
      <c s="90" t="s">
        <v>1549</v>
      </c>
      <c s="372"/>
    </row>
    <row customHeight="1" ht="17.25">
      <c s="76">
        <v>2100408</v>
      </c>
      <c s="90" t="s">
        <v>1550</v>
      </c>
      <c s="372">
        <v>806</v>
      </c>
    </row>
    <row customHeight="1" ht="17.25">
      <c s="76">
        <v>2100409</v>
      </c>
      <c s="90" t="s">
        <v>1551</v>
      </c>
      <c s="372">
        <v>233</v>
      </c>
    </row>
    <row customHeight="1" ht="17.25">
      <c s="76">
        <v>2100410</v>
      </c>
      <c s="90" t="s">
        <v>1552</v>
      </c>
      <c s="372">
        <v>5</v>
      </c>
    </row>
    <row customHeight="1" ht="17.25">
      <c s="76">
        <v>2100499</v>
      </c>
      <c s="90" t="s">
        <v>1553</v>
      </c>
      <c s="372">
        <v>114</v>
      </c>
    </row>
    <row customHeight="1" ht="17.25">
      <c s="76">
        <v>21005</v>
      </c>
      <c s="88" t="s">
        <v>1554</v>
      </c>
      <c s="368">
        <f>SUM(C749:C757)</f>
        <v>7971</v>
      </c>
    </row>
    <row customHeight="1" ht="17.25">
      <c s="76">
        <v>2100501</v>
      </c>
      <c s="90" t="s">
        <v>1555</v>
      </c>
      <c s="372">
        <v>767</v>
      </c>
    </row>
    <row customHeight="1" ht="17.25">
      <c s="76">
        <v>2100502</v>
      </c>
      <c s="90" t="s">
        <v>1556</v>
      </c>
      <c s="372"/>
    </row>
    <row customHeight="1" ht="17.25">
      <c s="76">
        <v>2100503</v>
      </c>
      <c s="90" t="s">
        <v>1557</v>
      </c>
      <c s="372"/>
    </row>
    <row customHeight="1" ht="17.25">
      <c s="76">
        <v>2100504</v>
      </c>
      <c s="90" t="s">
        <v>1558</v>
      </c>
      <c s="372">
        <v>342</v>
      </c>
    </row>
    <row customHeight="1" ht="17.25">
      <c s="76">
        <v>2100505</v>
      </c>
      <c s="90" t="s">
        <v>1559</v>
      </c>
      <c s="372">
        <v>124</v>
      </c>
    </row>
    <row customHeight="1" ht="17.25">
      <c s="76">
        <v>2100506</v>
      </c>
      <c s="90" t="s">
        <v>1560</v>
      </c>
      <c s="372">
        <v>5750</v>
      </c>
    </row>
    <row customHeight="1" ht="17.25">
      <c s="76">
        <v>2100507</v>
      </c>
      <c s="90" t="s">
        <v>1561</v>
      </c>
      <c s="372">
        <v>285</v>
      </c>
    </row>
    <row customHeight="1" ht="17.25">
      <c s="76">
        <v>2100508</v>
      </c>
      <c s="90" t="s">
        <v>1562</v>
      </c>
      <c s="372">
        <v>619</v>
      </c>
    </row>
    <row customHeight="1" ht="17.25">
      <c s="76">
        <v>2100599</v>
      </c>
      <c s="90" t="s">
        <v>1563</v>
      </c>
      <c s="372">
        <v>84</v>
      </c>
    </row>
    <row customHeight="1" ht="17.25">
      <c s="76">
        <v>21006</v>
      </c>
      <c s="88" t="s">
        <v>1564</v>
      </c>
      <c s="368">
        <f>SUM(C759:C760)</f>
        <v>235</v>
      </c>
    </row>
    <row customHeight="1" ht="17.25">
      <c s="76">
        <v>2100601</v>
      </c>
      <c s="90" t="s">
        <v>1565</v>
      </c>
      <c s="372">
        <v>235</v>
      </c>
    </row>
    <row customHeight="1" ht="17.25">
      <c s="76">
        <v>2100699</v>
      </c>
      <c s="90" t="s">
        <v>1566</v>
      </c>
      <c s="372"/>
    </row>
    <row customHeight="1" ht="17.25">
      <c s="76">
        <v>21010</v>
      </c>
      <c s="88" t="s">
        <v>1567</v>
      </c>
      <c s="368">
        <f>SUM(C762:C774)</f>
        <v>124</v>
      </c>
    </row>
    <row customHeight="1" ht="17.25">
      <c s="76">
        <v>2101001</v>
      </c>
      <c s="90" t="s">
        <v>1007</v>
      </c>
      <c s="372"/>
    </row>
    <row customHeight="1" ht="17.25">
      <c s="76">
        <v>2101002</v>
      </c>
      <c s="90" t="s">
        <v>1008</v>
      </c>
      <c s="372">
        <v>3</v>
      </c>
    </row>
    <row customHeight="1" ht="17.25">
      <c s="76">
        <v>2101003</v>
      </c>
      <c s="90" t="s">
        <v>1009</v>
      </c>
      <c s="372"/>
    </row>
    <row customHeight="1" ht="17.25">
      <c s="76">
        <v>2101004</v>
      </c>
      <c s="90" t="s">
        <v>1568</v>
      </c>
      <c s="372"/>
    </row>
    <row customHeight="1" ht="17.25">
      <c s="76">
        <v>2101005</v>
      </c>
      <c s="90" t="s">
        <v>1569</v>
      </c>
      <c s="372"/>
    </row>
    <row customHeight="1" ht="17.25">
      <c s="76">
        <v>2101006</v>
      </c>
      <c s="90" t="s">
        <v>1570</v>
      </c>
      <c s="372"/>
    </row>
    <row customHeight="1" ht="17.25">
      <c s="76">
        <v>2101007</v>
      </c>
      <c s="90" t="s">
        <v>1571</v>
      </c>
      <c s="372"/>
    </row>
    <row customHeight="1" ht="17.25">
      <c s="76">
        <v>2101008</v>
      </c>
      <c s="90" t="s">
        <v>1572</v>
      </c>
      <c s="372"/>
    </row>
    <row customHeight="1" ht="17.25">
      <c s="76">
        <v>2101009</v>
      </c>
      <c s="90" t="s">
        <v>1573</v>
      </c>
      <c s="372"/>
    </row>
    <row customHeight="1" ht="17.25">
      <c s="76">
        <v>2101010</v>
      </c>
      <c s="90" t="s">
        <v>1574</v>
      </c>
      <c s="372"/>
    </row>
    <row customHeight="1" ht="17.25">
      <c s="76">
        <v>2101011</v>
      </c>
      <c s="90" t="s">
        <v>1575</v>
      </c>
      <c s="372">
        <v>121</v>
      </c>
    </row>
    <row customHeight="1" ht="17.25">
      <c s="76">
        <v>2101050</v>
      </c>
      <c s="90" t="s">
        <v>1016</v>
      </c>
      <c s="372"/>
    </row>
    <row customHeight="1" ht="17.25">
      <c s="76">
        <v>2101099</v>
      </c>
      <c s="90" t="s">
        <v>1576</v>
      </c>
      <c s="372"/>
    </row>
    <row customHeight="1" ht="17.25">
      <c s="76">
        <v>21099</v>
      </c>
      <c s="88" t="s">
        <v>1577</v>
      </c>
      <c s="368">
        <f>C776</f>
        <v>12</v>
      </c>
    </row>
    <row customHeight="1" ht="17.25">
      <c s="76">
        <v>2109901</v>
      </c>
      <c s="90" t="s">
        <v>1578</v>
      </c>
      <c s="372">
        <v>12</v>
      </c>
    </row>
    <row customHeight="1" ht="17.25">
      <c s="76">
        <v>211</v>
      </c>
      <c s="88" t="s">
        <v>1579</v>
      </c>
      <c s="368">
        <f>SUM(C778,C787,C791,C800,C806,C814,C821,C827,C833,C835,C837,C843,C845,C847,C861)</f>
        <v>3390</v>
      </c>
    </row>
    <row customHeight="1" ht="17.25">
      <c s="76">
        <v>21101</v>
      </c>
      <c s="88" t="s">
        <v>1580</v>
      </c>
      <c s="368">
        <f>SUM(C779:C786)</f>
        <v>206</v>
      </c>
    </row>
    <row customHeight="1" ht="17.25">
      <c s="76">
        <v>2110101</v>
      </c>
      <c s="90" t="s">
        <v>1007</v>
      </c>
      <c s="372">
        <v>206</v>
      </c>
    </row>
    <row customHeight="1" ht="17.25">
      <c s="76">
        <v>2110102</v>
      </c>
      <c s="90" t="s">
        <v>1008</v>
      </c>
      <c s="372"/>
    </row>
    <row customHeight="1" ht="17.25">
      <c s="76">
        <v>2110103</v>
      </c>
      <c s="90" t="s">
        <v>1009</v>
      </c>
      <c s="372"/>
    </row>
    <row customHeight="1" ht="17.25">
      <c s="76">
        <v>2110104</v>
      </c>
      <c s="90" t="s">
        <v>1581</v>
      </c>
      <c s="372"/>
    </row>
    <row customHeight="1" ht="17.25">
      <c s="76">
        <v>2110105</v>
      </c>
      <c s="90" t="s">
        <v>1582</v>
      </c>
      <c s="372"/>
    </row>
    <row customHeight="1" ht="17.25">
      <c s="76">
        <v>2110106</v>
      </c>
      <c s="90" t="s">
        <v>1583</v>
      </c>
      <c s="372"/>
    </row>
    <row customHeight="1" ht="17.25">
      <c s="76">
        <v>2110107</v>
      </c>
      <c s="90" t="s">
        <v>1584</v>
      </c>
      <c s="372"/>
    </row>
    <row customHeight="1" ht="17.25">
      <c s="76">
        <v>2110199</v>
      </c>
      <c s="90" t="s">
        <v>1585</v>
      </c>
      <c s="372"/>
    </row>
    <row customHeight="1" ht="17.25">
      <c s="76">
        <v>21102</v>
      </c>
      <c s="88" t="s">
        <v>1586</v>
      </c>
      <c s="368">
        <f>SUM(C788:C790)</f>
        <v>3</v>
      </c>
    </row>
    <row customHeight="1" ht="17.25">
      <c s="76">
        <v>2110203</v>
      </c>
      <c s="90" t="s">
        <v>1587</v>
      </c>
      <c s="372"/>
    </row>
    <row customHeight="1" ht="17.25">
      <c s="76">
        <v>2110204</v>
      </c>
      <c s="90" t="s">
        <v>1588</v>
      </c>
      <c s="372"/>
    </row>
    <row customHeight="1" ht="17.25">
      <c s="76">
        <v>2110299</v>
      </c>
      <c s="90" t="s">
        <v>1589</v>
      </c>
      <c s="372">
        <v>3</v>
      </c>
    </row>
    <row customHeight="1" ht="17.25">
      <c s="76">
        <v>21103</v>
      </c>
      <c s="88" t="s">
        <v>1590</v>
      </c>
      <c s="368">
        <f>SUM(C792:C799)</f>
        <v>1504</v>
      </c>
    </row>
    <row customHeight="1" ht="17.25">
      <c s="76">
        <v>2110301</v>
      </c>
      <c s="90" t="s">
        <v>1591</v>
      </c>
      <c s="372"/>
    </row>
    <row customHeight="1" ht="17.25">
      <c s="76">
        <v>2110302</v>
      </c>
      <c s="90" t="s">
        <v>1592</v>
      </c>
      <c s="372">
        <v>1300</v>
      </c>
    </row>
    <row customHeight="1" ht="17.25">
      <c s="76">
        <v>2110303</v>
      </c>
      <c s="90" t="s">
        <v>1593</v>
      </c>
      <c s="372"/>
    </row>
    <row customHeight="1" ht="17.25">
      <c s="76">
        <v>2110304</v>
      </c>
      <c s="90" t="s">
        <v>1594</v>
      </c>
      <c s="372"/>
    </row>
    <row customHeight="1" ht="17.25">
      <c s="76">
        <v>2110305</v>
      </c>
      <c s="90" t="s">
        <v>1595</v>
      </c>
      <c s="372"/>
    </row>
    <row customHeight="1" ht="17.25">
      <c s="76">
        <v>2110306</v>
      </c>
      <c s="90" t="s">
        <v>1596</v>
      </c>
      <c s="372"/>
    </row>
    <row customHeight="1" ht="17.25">
      <c s="76">
        <v>2110307</v>
      </c>
      <c s="90" t="s">
        <v>1597</v>
      </c>
      <c s="372">
        <v>204</v>
      </c>
    </row>
    <row customHeight="1" ht="17.25">
      <c s="76">
        <v>2110399</v>
      </c>
      <c s="90" t="s">
        <v>1598</v>
      </c>
      <c s="372"/>
    </row>
    <row customHeight="1" ht="17.25">
      <c s="76">
        <v>21104</v>
      </c>
      <c s="88" t="s">
        <v>1599</v>
      </c>
      <c s="368">
        <f>SUM(C801:C805)</f>
        <v>0</v>
      </c>
    </row>
    <row customHeight="1" ht="17.25">
      <c s="76">
        <v>2110401</v>
      </c>
      <c s="90" t="s">
        <v>1600</v>
      </c>
      <c s="372"/>
    </row>
    <row customHeight="1" ht="17.25">
      <c s="76">
        <v>2110402</v>
      </c>
      <c s="90" t="s">
        <v>1601</v>
      </c>
      <c s="372"/>
    </row>
    <row customHeight="1" ht="17.25">
      <c s="76">
        <v>2110403</v>
      </c>
      <c s="90" t="s">
        <v>1602</v>
      </c>
      <c s="372"/>
    </row>
    <row customHeight="1" ht="17.25">
      <c s="76">
        <v>2110404</v>
      </c>
      <c s="90" t="s">
        <v>1603</v>
      </c>
      <c s="372"/>
    </row>
    <row customHeight="1" ht="17.25">
      <c s="76">
        <v>2110499</v>
      </c>
      <c s="90" t="s">
        <v>1604</v>
      </c>
      <c s="372"/>
    </row>
    <row customHeight="1" ht="17.25">
      <c s="76">
        <v>21105</v>
      </c>
      <c s="88" t="s">
        <v>1605</v>
      </c>
      <c s="368">
        <f>SUM(C807:C813)</f>
        <v>0</v>
      </c>
    </row>
    <row customHeight="1" ht="17.25">
      <c s="76">
        <v>2110501</v>
      </c>
      <c s="90" t="s">
        <v>1606</v>
      </c>
      <c s="372"/>
    </row>
    <row customHeight="1" ht="17.25">
      <c s="76">
        <v>2110502</v>
      </c>
      <c s="90" t="s">
        <v>1607</v>
      </c>
      <c s="372"/>
    </row>
    <row customHeight="1" ht="17.25">
      <c s="76">
        <v>2110503</v>
      </c>
      <c s="90" t="s">
        <v>1608</v>
      </c>
      <c s="372"/>
    </row>
    <row customHeight="1" ht="17.25">
      <c s="76">
        <v>2110504</v>
      </c>
      <c s="90" t="s">
        <v>1609</v>
      </c>
      <c s="372"/>
    </row>
    <row customHeight="1" ht="17.25">
      <c s="76">
        <v>2110505</v>
      </c>
      <c s="90" t="s">
        <v>1610</v>
      </c>
      <c s="372"/>
    </row>
    <row customHeight="1" ht="17.25">
      <c s="76">
        <v>2110506</v>
      </c>
      <c s="90" t="s">
        <v>1611</v>
      </c>
      <c s="372"/>
    </row>
    <row customHeight="1" ht="17.25">
      <c s="76">
        <v>2110599</v>
      </c>
      <c s="90" t="s">
        <v>1612</v>
      </c>
      <c s="372"/>
    </row>
    <row customHeight="1" ht="17.25">
      <c s="76">
        <v>21106</v>
      </c>
      <c s="88" t="s">
        <v>1613</v>
      </c>
      <c s="368">
        <f>SUM(C815:C820)</f>
        <v>1657</v>
      </c>
    </row>
    <row customHeight="1" ht="17.25">
      <c s="76">
        <v>2110601</v>
      </c>
      <c s="90" t="s">
        <v>1614</v>
      </c>
      <c s="372"/>
    </row>
    <row customHeight="1" ht="17.25">
      <c s="76">
        <v>2110602</v>
      </c>
      <c s="90" t="s">
        <v>1615</v>
      </c>
      <c s="372">
        <v>825</v>
      </c>
    </row>
    <row customHeight="1" ht="17.25">
      <c s="76">
        <v>2110603</v>
      </c>
      <c s="90" t="s">
        <v>1616</v>
      </c>
      <c s="372"/>
    </row>
    <row customHeight="1" ht="17.25">
      <c s="76">
        <v>2110604</v>
      </c>
      <c s="90" t="s">
        <v>1617</v>
      </c>
      <c s="372"/>
    </row>
    <row customHeight="1" ht="17.25">
      <c s="76">
        <v>2110605</v>
      </c>
      <c s="90" t="s">
        <v>1618</v>
      </c>
      <c s="372">
        <v>97</v>
      </c>
    </row>
    <row customHeight="1" ht="17.25">
      <c s="76">
        <v>2110699</v>
      </c>
      <c s="90" t="s">
        <v>1619</v>
      </c>
      <c s="372">
        <v>735</v>
      </c>
    </row>
    <row customHeight="1" ht="17.25">
      <c s="76">
        <v>21107</v>
      </c>
      <c s="88" t="s">
        <v>1620</v>
      </c>
      <c s="368">
        <f>SUM(C822:C826)</f>
        <v>0</v>
      </c>
    </row>
    <row customHeight="1" ht="17.25">
      <c s="76">
        <v>2110701</v>
      </c>
      <c s="90" t="s">
        <v>1621</v>
      </c>
      <c s="372"/>
    </row>
    <row customHeight="1" ht="17.25">
      <c s="76">
        <v>2110702</v>
      </c>
      <c s="90" t="s">
        <v>1622</v>
      </c>
      <c s="372"/>
    </row>
    <row customHeight="1" ht="17.25">
      <c s="76">
        <v>2110703</v>
      </c>
      <c s="90" t="s">
        <v>1623</v>
      </c>
      <c s="372"/>
    </row>
    <row customHeight="1" ht="17.25">
      <c s="76">
        <v>2110704</v>
      </c>
      <c s="90" t="s">
        <v>1624</v>
      </c>
      <c s="372"/>
    </row>
    <row customHeight="1" ht="17.25">
      <c s="76">
        <v>2110799</v>
      </c>
      <c s="90" t="s">
        <v>1625</v>
      </c>
      <c s="372"/>
    </row>
    <row customHeight="1" ht="17.25">
      <c s="76">
        <v>21108</v>
      </c>
      <c s="88" t="s">
        <v>1626</v>
      </c>
      <c s="368">
        <f>SUM(C828:C832)</f>
        <v>0</v>
      </c>
    </row>
    <row customHeight="1" ht="17.25">
      <c s="76">
        <v>2110801</v>
      </c>
      <c s="90" t="s">
        <v>1627</v>
      </c>
      <c s="372"/>
    </row>
    <row customHeight="1" ht="17.25">
      <c s="76">
        <v>2110802</v>
      </c>
      <c s="90" t="s">
        <v>1628</v>
      </c>
      <c s="372"/>
    </row>
    <row customHeight="1" ht="17.25">
      <c s="76">
        <v>2110803</v>
      </c>
      <c s="90" t="s">
        <v>1629</v>
      </c>
      <c s="372"/>
    </row>
    <row customHeight="1" ht="17.25">
      <c s="76">
        <v>2110804</v>
      </c>
      <c s="90" t="s">
        <v>1630</v>
      </c>
      <c s="372"/>
    </row>
    <row customHeight="1" ht="17.25">
      <c s="76">
        <v>2110899</v>
      </c>
      <c s="90" t="s">
        <v>1631</v>
      </c>
      <c s="372"/>
    </row>
    <row customHeight="1" ht="17.25">
      <c s="76">
        <v>21109</v>
      </c>
      <c s="88" t="s">
        <v>1632</v>
      </c>
      <c s="368">
        <f>C834</f>
        <v>0</v>
      </c>
    </row>
    <row customHeight="1" ht="17.25">
      <c s="76">
        <v>2110901</v>
      </c>
      <c s="90" t="s">
        <v>1633</v>
      </c>
      <c s="373"/>
    </row>
    <row customHeight="1" ht="17.25">
      <c s="76">
        <v>21110</v>
      </c>
      <c s="88" t="s">
        <v>1634</v>
      </c>
      <c s="368">
        <f>C836</f>
        <v>0</v>
      </c>
    </row>
    <row customHeight="1" ht="17.25">
      <c s="76">
        <v>2111001</v>
      </c>
      <c s="90" t="s">
        <v>1635</v>
      </c>
      <c s="375"/>
    </row>
    <row customHeight="1" ht="17.25">
      <c s="76">
        <v>21111</v>
      </c>
      <c s="88" t="s">
        <v>1636</v>
      </c>
      <c s="368">
        <f>SUM(C838:C842)</f>
        <v>20</v>
      </c>
    </row>
    <row customHeight="1" ht="17.25">
      <c s="76">
        <v>2111101</v>
      </c>
      <c s="90" t="s">
        <v>1637</v>
      </c>
      <c s="372"/>
    </row>
    <row customHeight="1" ht="17.25">
      <c s="76">
        <v>2111102</v>
      </c>
      <c s="90" t="s">
        <v>1638</v>
      </c>
      <c s="372">
        <v>20</v>
      </c>
    </row>
    <row customHeight="1" ht="17.25">
      <c s="76">
        <v>2111103</v>
      </c>
      <c s="90" t="s">
        <v>1639</v>
      </c>
      <c s="372"/>
    </row>
    <row customHeight="1" ht="17.25">
      <c s="76">
        <v>2111104</v>
      </c>
      <c s="90" t="s">
        <v>1640</v>
      </c>
      <c s="372"/>
    </row>
    <row customHeight="1" ht="17.25">
      <c s="76">
        <v>2111199</v>
      </c>
      <c s="90" t="s">
        <v>1641</v>
      </c>
      <c s="372"/>
    </row>
    <row customHeight="1" ht="17.25">
      <c s="76">
        <v>21112</v>
      </c>
      <c s="88" t="s">
        <v>1642</v>
      </c>
      <c s="368">
        <f>C844</f>
        <v>0</v>
      </c>
    </row>
    <row customHeight="1" ht="17.25">
      <c s="76">
        <v>2111201</v>
      </c>
      <c s="90" t="s">
        <v>1643</v>
      </c>
      <c s="372"/>
    </row>
    <row customHeight="1" ht="17.25">
      <c s="76">
        <v>21113</v>
      </c>
      <c s="88" t="s">
        <v>1644</v>
      </c>
      <c s="368">
        <f>C846</f>
        <v>0</v>
      </c>
    </row>
    <row customHeight="1" ht="17.25">
      <c s="76">
        <v>2111301</v>
      </c>
      <c s="90" t="s">
        <v>1645</v>
      </c>
      <c s="372"/>
    </row>
    <row customHeight="1" ht="17.25">
      <c s="76">
        <v>21114</v>
      </c>
      <c s="88" t="s">
        <v>1646</v>
      </c>
      <c s="368">
        <f>SUM(C848:C860)</f>
        <v>0</v>
      </c>
    </row>
    <row customHeight="1" ht="17.25">
      <c s="76">
        <v>2111401</v>
      </c>
      <c s="90" t="s">
        <v>1007</v>
      </c>
      <c s="372"/>
    </row>
    <row customHeight="1" ht="17.25">
      <c s="76">
        <v>2111402</v>
      </c>
      <c s="90" t="s">
        <v>1008</v>
      </c>
      <c s="372"/>
    </row>
    <row customHeight="1" ht="17.25">
      <c s="76">
        <v>2111403</v>
      </c>
      <c s="90" t="s">
        <v>1009</v>
      </c>
      <c s="372"/>
    </row>
    <row customHeight="1" ht="17.25">
      <c s="76">
        <v>2111404</v>
      </c>
      <c s="90" t="s">
        <v>1647</v>
      </c>
      <c s="372"/>
    </row>
    <row customHeight="1" ht="17.25">
      <c s="76">
        <v>2111405</v>
      </c>
      <c s="90" t="s">
        <v>1648</v>
      </c>
      <c s="372"/>
    </row>
    <row customHeight="1" ht="17.25">
      <c s="76">
        <v>2111406</v>
      </c>
      <c s="90" t="s">
        <v>1649</v>
      </c>
      <c s="372"/>
    </row>
    <row customHeight="1" ht="17.25">
      <c s="76">
        <v>2111407</v>
      </c>
      <c s="90" t="s">
        <v>1650</v>
      </c>
      <c s="372"/>
    </row>
    <row customHeight="1" ht="17.25">
      <c s="76">
        <v>2111408</v>
      </c>
      <c s="90" t="s">
        <v>1651</v>
      </c>
      <c s="372"/>
    </row>
    <row customHeight="1" ht="17.25">
      <c s="76">
        <v>2111409</v>
      </c>
      <c s="90" t="s">
        <v>1652</v>
      </c>
      <c s="372"/>
    </row>
    <row customHeight="1" ht="17.25">
      <c s="76">
        <v>2111410</v>
      </c>
      <c s="90" t="s">
        <v>1653</v>
      </c>
      <c s="372"/>
    </row>
    <row customHeight="1" ht="17.25">
      <c s="76">
        <v>2111411</v>
      </c>
      <c s="90" t="s">
        <v>1049</v>
      </c>
      <c s="372"/>
    </row>
    <row customHeight="1" ht="17.25">
      <c s="76">
        <v>2111450</v>
      </c>
      <c s="90" t="s">
        <v>1016</v>
      </c>
      <c s="372"/>
    </row>
    <row customHeight="1" ht="17.25">
      <c s="76">
        <v>2111499</v>
      </c>
      <c s="90" t="s">
        <v>1654</v>
      </c>
      <c s="372"/>
    </row>
    <row customHeight="1" ht="17.25">
      <c s="76">
        <v>21199</v>
      </c>
      <c s="88" t="s">
        <v>1655</v>
      </c>
      <c s="368">
        <f>C862</f>
        <v>0</v>
      </c>
    </row>
    <row customHeight="1" ht="17.25">
      <c s="76">
        <v>2119901</v>
      </c>
      <c s="90" t="s">
        <v>1656</v>
      </c>
      <c s="372"/>
    </row>
    <row customHeight="1" ht="17.25">
      <c s="76">
        <v>212</v>
      </c>
      <c s="88" t="s">
        <v>1657</v>
      </c>
      <c s="368">
        <f>SUM(C864,C876,C878,C881,C883,C885)</f>
        <v>2738</v>
      </c>
    </row>
    <row customHeight="1" ht="17.25">
      <c s="76">
        <v>21201</v>
      </c>
      <c s="88" t="s">
        <v>1658</v>
      </c>
      <c s="368">
        <f>SUM(C865:C875)</f>
        <v>1179</v>
      </c>
    </row>
    <row customHeight="1" ht="17.25">
      <c s="76">
        <v>2120101</v>
      </c>
      <c s="90" t="s">
        <v>1007</v>
      </c>
      <c s="372">
        <v>728</v>
      </c>
    </row>
    <row customHeight="1" ht="17.25">
      <c s="76">
        <v>2120102</v>
      </c>
      <c s="90" t="s">
        <v>1008</v>
      </c>
      <c s="372"/>
    </row>
    <row customHeight="1" ht="17.25">
      <c s="76">
        <v>2120103</v>
      </c>
      <c s="90" t="s">
        <v>1009</v>
      </c>
      <c s="372"/>
    </row>
    <row customHeight="1" ht="17.25">
      <c s="76">
        <v>2120104</v>
      </c>
      <c s="90" t="s">
        <v>1659</v>
      </c>
      <c s="372">
        <v>451</v>
      </c>
    </row>
    <row customHeight="1" ht="17.25">
      <c s="76">
        <v>2120105</v>
      </c>
      <c s="90" t="s">
        <v>1660</v>
      </c>
      <c s="372"/>
    </row>
    <row customHeight="1" ht="17.25">
      <c s="76">
        <v>2120106</v>
      </c>
      <c s="90" t="s">
        <v>1661</v>
      </c>
      <c s="372"/>
    </row>
    <row customHeight="1" ht="17.25">
      <c s="76">
        <v>2120107</v>
      </c>
      <c s="90" t="s">
        <v>1662</v>
      </c>
      <c s="372"/>
    </row>
    <row customHeight="1" ht="17.25">
      <c s="76">
        <v>2120108</v>
      </c>
      <c s="90" t="s">
        <v>1663</v>
      </c>
      <c s="372"/>
    </row>
    <row customHeight="1" ht="17.25">
      <c s="76">
        <v>2120109</v>
      </c>
      <c s="90" t="s">
        <v>1664</v>
      </c>
      <c s="372"/>
    </row>
    <row customHeight="1" ht="17.25">
      <c s="76">
        <v>2120110</v>
      </c>
      <c s="90" t="s">
        <v>1665</v>
      </c>
      <c s="372"/>
    </row>
    <row customHeight="1" ht="17.25">
      <c s="76">
        <v>2120199</v>
      </c>
      <c s="90" t="s">
        <v>1666</v>
      </c>
      <c s="372"/>
    </row>
    <row customHeight="1" ht="17.25">
      <c s="76">
        <v>21202</v>
      </c>
      <c s="88" t="s">
        <v>1667</v>
      </c>
      <c s="368">
        <f>C877</f>
        <v>61</v>
      </c>
    </row>
    <row customHeight="1" ht="17.25">
      <c s="76">
        <v>2120201</v>
      </c>
      <c s="90" t="s">
        <v>1668</v>
      </c>
      <c s="372">
        <v>61</v>
      </c>
    </row>
    <row customHeight="1" ht="17.25">
      <c s="76">
        <v>21203</v>
      </c>
      <c s="88" t="s">
        <v>1669</v>
      </c>
      <c s="368">
        <f>SUM(C879:C880)</f>
        <v>1183</v>
      </c>
    </row>
    <row customHeight="1" ht="17.25">
      <c s="76">
        <v>2120303</v>
      </c>
      <c s="90" t="s">
        <v>1670</v>
      </c>
      <c s="372">
        <v>25</v>
      </c>
    </row>
    <row customHeight="1" ht="17.25">
      <c s="76">
        <v>2120399</v>
      </c>
      <c s="90" t="s">
        <v>1671</v>
      </c>
      <c s="372">
        <v>1158</v>
      </c>
    </row>
    <row customHeight="1" ht="17.25">
      <c s="76">
        <v>21205</v>
      </c>
      <c s="88" t="s">
        <v>1672</v>
      </c>
      <c s="368">
        <f>C882</f>
        <v>315</v>
      </c>
    </row>
    <row customHeight="1" ht="17.25">
      <c s="76">
        <v>2120501</v>
      </c>
      <c s="90" t="s">
        <v>1673</v>
      </c>
      <c s="372">
        <v>315</v>
      </c>
    </row>
    <row customHeight="1" ht="17.25">
      <c s="76">
        <v>21206</v>
      </c>
      <c s="88" t="s">
        <v>1674</v>
      </c>
      <c s="368">
        <f>C884</f>
        <v>0</v>
      </c>
    </row>
    <row customHeight="1" ht="17.25">
      <c s="76">
        <v>2120601</v>
      </c>
      <c s="90" t="s">
        <v>1675</v>
      </c>
      <c s="372"/>
    </row>
    <row customHeight="1" ht="17.25">
      <c s="76">
        <v>21299</v>
      </c>
      <c s="88" t="s">
        <v>1676</v>
      </c>
      <c s="368">
        <f>C886</f>
        <v>0</v>
      </c>
    </row>
    <row customHeight="1" ht="17.25">
      <c s="76">
        <v>2129999</v>
      </c>
      <c s="90" t="s">
        <v>1677</v>
      </c>
      <c s="372"/>
    </row>
    <row customHeight="1" ht="17.25">
      <c s="76">
        <v>213</v>
      </c>
      <c s="88" t="s">
        <v>1678</v>
      </c>
      <c s="368">
        <f>SUM(C888,C917,C948,C975,C986,C997,C1003,C1010)</f>
        <v>16837</v>
      </c>
    </row>
    <row customHeight="1" ht="17.25">
      <c s="76">
        <v>21301</v>
      </c>
      <c s="88" t="s">
        <v>1679</v>
      </c>
      <c s="368">
        <f>SUM(C889:C916)</f>
        <v>4690</v>
      </c>
    </row>
    <row customHeight="1" ht="17.25">
      <c s="76">
        <v>2130101</v>
      </c>
      <c s="90" t="s">
        <v>1007</v>
      </c>
      <c s="372">
        <v>1718</v>
      </c>
    </row>
    <row customHeight="1" ht="17.25">
      <c s="76">
        <v>2130102</v>
      </c>
      <c s="90" t="s">
        <v>1008</v>
      </c>
      <c s="372"/>
    </row>
    <row customHeight="1" ht="17.25">
      <c s="76">
        <v>2130103</v>
      </c>
      <c s="90" t="s">
        <v>1009</v>
      </c>
      <c s="372"/>
    </row>
    <row customHeight="1" ht="17.25">
      <c s="76">
        <v>2130104</v>
      </c>
      <c s="90" t="s">
        <v>1016</v>
      </c>
      <c s="372">
        <v>370</v>
      </c>
    </row>
    <row customHeight="1" ht="17.25">
      <c s="76">
        <v>2130105</v>
      </c>
      <c s="90" t="s">
        <v>1680</v>
      </c>
      <c s="372"/>
    </row>
    <row customHeight="1" ht="17.25">
      <c s="76">
        <v>2130106</v>
      </c>
      <c s="90" t="s">
        <v>1681</v>
      </c>
      <c s="372">
        <v>403</v>
      </c>
    </row>
    <row customHeight="1" ht="17.25">
      <c s="76">
        <v>2130108</v>
      </c>
      <c s="90" t="s">
        <v>1682</v>
      </c>
      <c s="372">
        <v>239</v>
      </c>
    </row>
    <row customHeight="1" ht="17.25">
      <c s="76">
        <v>2130109</v>
      </c>
      <c s="90" t="s">
        <v>1683</v>
      </c>
      <c s="372">
        <v>4</v>
      </c>
    </row>
    <row customHeight="1" ht="17.25">
      <c s="76">
        <v>2130110</v>
      </c>
      <c s="90" t="s">
        <v>1684</v>
      </c>
      <c s="372"/>
    </row>
    <row customHeight="1" ht="17.25">
      <c s="76">
        <v>2130111</v>
      </c>
      <c s="90" t="s">
        <v>1685</v>
      </c>
      <c s="372">
        <v>4</v>
      </c>
    </row>
    <row customHeight="1" ht="17.25">
      <c s="76">
        <v>2130112</v>
      </c>
      <c s="90" t="s">
        <v>1686</v>
      </c>
      <c s="372"/>
    </row>
    <row customHeight="1" ht="17.25">
      <c s="76">
        <v>2130114</v>
      </c>
      <c s="90" t="s">
        <v>1687</v>
      </c>
      <c s="372"/>
    </row>
    <row customHeight="1" ht="17.25">
      <c s="76">
        <v>2130119</v>
      </c>
      <c s="90" t="s">
        <v>1688</v>
      </c>
      <c s="372">
        <v>120</v>
      </c>
    </row>
    <row customHeight="1" ht="17.25">
      <c s="76">
        <v>2130120</v>
      </c>
      <c s="90" t="s">
        <v>1689</v>
      </c>
      <c s="372"/>
    </row>
    <row customHeight="1" ht="17.25">
      <c s="76">
        <v>2130121</v>
      </c>
      <c s="90" t="s">
        <v>1690</v>
      </c>
      <c s="372"/>
    </row>
    <row customHeight="1" ht="17.25">
      <c s="76">
        <v>2130122</v>
      </c>
      <c s="90" t="s">
        <v>1691</v>
      </c>
      <c s="372">
        <v>1009</v>
      </c>
    </row>
    <row customHeight="1" ht="17.25">
      <c s="76">
        <v>2130123</v>
      </c>
      <c s="90" t="s">
        <v>1692</v>
      </c>
      <c s="372">
        <v>67</v>
      </c>
    </row>
    <row customHeight="1" ht="17.25">
      <c s="76">
        <v>2130124</v>
      </c>
      <c s="90" t="s">
        <v>1693</v>
      </c>
      <c s="372">
        <v>28</v>
      </c>
    </row>
    <row customHeight="1" ht="17.25">
      <c s="76">
        <v>2130125</v>
      </c>
      <c s="90" t="s">
        <v>1694</v>
      </c>
      <c s="372">
        <v>107</v>
      </c>
    </row>
    <row customHeight="1" ht="17.25">
      <c s="76">
        <v>2130126</v>
      </c>
      <c s="90" t="s">
        <v>1695</v>
      </c>
      <c s="372">
        <v>96</v>
      </c>
    </row>
    <row customHeight="1" ht="17.25">
      <c s="76">
        <v>2130129</v>
      </c>
      <c s="90" t="s">
        <v>1696</v>
      </c>
      <c s="372"/>
    </row>
    <row customHeight="1" ht="17.25">
      <c s="76">
        <v>2130135</v>
      </c>
      <c s="90" t="s">
        <v>1697</v>
      </c>
      <c s="372">
        <v>33</v>
      </c>
    </row>
    <row customHeight="1" ht="17.25">
      <c s="76">
        <v>2130142</v>
      </c>
      <c s="90" t="s">
        <v>1698</v>
      </c>
      <c s="372">
        <v>9</v>
      </c>
    </row>
    <row customHeight="1" ht="17.25">
      <c s="76">
        <v>2130147</v>
      </c>
      <c s="90" t="s">
        <v>1699</v>
      </c>
      <c s="372"/>
    </row>
    <row customHeight="1" ht="17.25">
      <c s="76">
        <v>2130148</v>
      </c>
      <c s="90" t="s">
        <v>1700</v>
      </c>
      <c s="372"/>
    </row>
    <row customHeight="1" ht="17.25">
      <c s="76">
        <v>2130152</v>
      </c>
      <c s="90" t="s">
        <v>1701</v>
      </c>
      <c s="372"/>
    </row>
    <row customHeight="1" ht="17.25">
      <c s="76">
        <v>2130153</v>
      </c>
      <c s="90" t="s">
        <v>1702</v>
      </c>
      <c s="372"/>
    </row>
    <row customHeight="1" ht="17.25">
      <c s="76">
        <v>2130199</v>
      </c>
      <c s="90" t="s">
        <v>1703</v>
      </c>
      <c s="372">
        <v>483</v>
      </c>
    </row>
    <row customHeight="1" ht="17.25">
      <c s="76">
        <v>21302</v>
      </c>
      <c s="88" t="s">
        <v>1704</v>
      </c>
      <c s="368">
        <f>SUM(C918:C947)</f>
        <v>2753</v>
      </c>
    </row>
    <row customHeight="1" ht="17.25">
      <c s="76">
        <v>2130201</v>
      </c>
      <c s="90" t="s">
        <v>1007</v>
      </c>
      <c s="372">
        <v>1515</v>
      </c>
    </row>
    <row customHeight="1" ht="17.25">
      <c s="76">
        <v>2130202</v>
      </c>
      <c s="90" t="s">
        <v>1008</v>
      </c>
      <c s="372"/>
    </row>
    <row customHeight="1" ht="17.25">
      <c s="76">
        <v>2130203</v>
      </c>
      <c s="90" t="s">
        <v>1009</v>
      </c>
      <c s="372"/>
    </row>
    <row customHeight="1" ht="17.25">
      <c s="76">
        <v>2130204</v>
      </c>
      <c s="90" t="s">
        <v>1705</v>
      </c>
      <c s="372"/>
    </row>
    <row customHeight="1" ht="17.25">
      <c s="76">
        <v>2130205</v>
      </c>
      <c s="90" t="s">
        <v>1706</v>
      </c>
      <c s="372">
        <v>355</v>
      </c>
    </row>
    <row customHeight="1" ht="17.25">
      <c s="76">
        <v>2130206</v>
      </c>
      <c s="90" t="s">
        <v>1707</v>
      </c>
      <c s="372">
        <v>80</v>
      </c>
    </row>
    <row customHeight="1" ht="17.25">
      <c s="76">
        <v>2130207</v>
      </c>
      <c s="90" t="s">
        <v>1708</v>
      </c>
      <c s="372">
        <v>18</v>
      </c>
    </row>
    <row customHeight="1" ht="17.25">
      <c s="76">
        <v>2130208</v>
      </c>
      <c s="90" t="s">
        <v>1709</v>
      </c>
      <c s="372"/>
    </row>
    <row customHeight="1" ht="17.25">
      <c s="76">
        <v>2130209</v>
      </c>
      <c s="90" t="s">
        <v>1710</v>
      </c>
      <c s="372">
        <v>663</v>
      </c>
    </row>
    <row customHeight="1" ht="17.25">
      <c s="76">
        <v>2130210</v>
      </c>
      <c s="90" t="s">
        <v>1711</v>
      </c>
      <c s="372"/>
    </row>
    <row customHeight="1" ht="17.25">
      <c s="76">
        <v>2130211</v>
      </c>
      <c s="90" t="s">
        <v>1712</v>
      </c>
      <c s="372">
        <v>5</v>
      </c>
    </row>
    <row customHeight="1" ht="17.25">
      <c s="76">
        <v>2130212</v>
      </c>
      <c s="90" t="s">
        <v>1713</v>
      </c>
      <c s="372"/>
    </row>
    <row customHeight="1" ht="17.25">
      <c s="76">
        <v>2130213</v>
      </c>
      <c s="90" t="s">
        <v>1714</v>
      </c>
      <c s="372">
        <v>18</v>
      </c>
    </row>
    <row customHeight="1" ht="17.25">
      <c s="76">
        <v>2130214</v>
      </c>
      <c s="90" t="s">
        <v>1715</v>
      </c>
      <c s="372">
        <v>29</v>
      </c>
    </row>
    <row customHeight="1" ht="17.25">
      <c s="76">
        <v>2130215</v>
      </c>
      <c s="90" t="s">
        <v>1716</v>
      </c>
      <c s="372">
        <v>15</v>
      </c>
    </row>
    <row customHeight="1" ht="17.25">
      <c s="76">
        <v>2130216</v>
      </c>
      <c s="90" t="s">
        <v>1717</v>
      </c>
      <c s="372"/>
    </row>
    <row customHeight="1" ht="17.25">
      <c s="76">
        <v>2130217</v>
      </c>
      <c s="90" t="s">
        <v>1718</v>
      </c>
      <c s="372"/>
    </row>
    <row customHeight="1" ht="17.25">
      <c s="76">
        <v>2130218</v>
      </c>
      <c s="90" t="s">
        <v>1719</v>
      </c>
      <c s="372"/>
    </row>
    <row customHeight="1" ht="17.25">
      <c s="76">
        <v>2130219</v>
      </c>
      <c s="90" t="s">
        <v>1720</v>
      </c>
      <c s="372"/>
    </row>
    <row customHeight="1" ht="17.25">
      <c s="76">
        <v>2130220</v>
      </c>
      <c s="90" t="s">
        <v>1721</v>
      </c>
      <c s="372"/>
    </row>
    <row customHeight="1" ht="17.25">
      <c s="76">
        <v>2130221</v>
      </c>
      <c s="90" t="s">
        <v>1722</v>
      </c>
      <c s="372"/>
    </row>
    <row customHeight="1" ht="17.25">
      <c s="76">
        <v>2130222</v>
      </c>
      <c s="90" t="s">
        <v>1723</v>
      </c>
      <c s="372"/>
    </row>
    <row customHeight="1" ht="17.25">
      <c s="76">
        <v>2130223</v>
      </c>
      <c s="90" t="s">
        <v>1724</v>
      </c>
      <c s="372"/>
    </row>
    <row customHeight="1" ht="17.25">
      <c s="76">
        <v>2130224</v>
      </c>
      <c s="90" t="s">
        <v>1725</v>
      </c>
      <c s="372">
        <v>4</v>
      </c>
    </row>
    <row customHeight="1" ht="17.25">
      <c s="76">
        <v>2130225</v>
      </c>
      <c s="90" t="s">
        <v>1726</v>
      </c>
      <c s="372"/>
    </row>
    <row customHeight="1" ht="17.25">
      <c s="76">
        <v>2130226</v>
      </c>
      <c s="90" t="s">
        <v>1727</v>
      </c>
      <c s="372"/>
    </row>
    <row customHeight="1" ht="17.25">
      <c s="76">
        <v>2130227</v>
      </c>
      <c s="90" t="s">
        <v>1728</v>
      </c>
      <c s="372"/>
    </row>
    <row customHeight="1" ht="17.25">
      <c s="76">
        <v>2130231</v>
      </c>
      <c s="90" t="s">
        <v>1729</v>
      </c>
      <c s="372"/>
    </row>
    <row customHeight="1" ht="17.25">
      <c s="76">
        <v>2130232</v>
      </c>
      <c s="90" t="s">
        <v>1730</v>
      </c>
      <c s="372"/>
    </row>
    <row customHeight="1" ht="17.25">
      <c s="76">
        <v>2130299</v>
      </c>
      <c s="90" t="s">
        <v>1731</v>
      </c>
      <c s="372">
        <v>51</v>
      </c>
    </row>
    <row customHeight="1" ht="17.25">
      <c s="76">
        <v>21303</v>
      </c>
      <c s="88" t="s">
        <v>1732</v>
      </c>
      <c s="368">
        <f>SUM(C949:C974)</f>
        <v>3859</v>
      </c>
    </row>
    <row customHeight="1" ht="17.25">
      <c s="76">
        <v>2130301</v>
      </c>
      <c s="90" t="s">
        <v>1007</v>
      </c>
      <c s="372">
        <v>923</v>
      </c>
    </row>
    <row customHeight="1" ht="17.25">
      <c s="76">
        <v>2130302</v>
      </c>
      <c s="90" t="s">
        <v>1008</v>
      </c>
      <c s="372"/>
    </row>
    <row customHeight="1" ht="17.25">
      <c s="76">
        <v>2130303</v>
      </c>
      <c s="90" t="s">
        <v>1009</v>
      </c>
      <c s="372"/>
    </row>
    <row customHeight="1" ht="17.25">
      <c s="76">
        <v>2130304</v>
      </c>
      <c s="90" t="s">
        <v>1733</v>
      </c>
      <c s="372"/>
    </row>
    <row customHeight="1" ht="17.25">
      <c s="76">
        <v>2130305</v>
      </c>
      <c s="90" t="s">
        <v>1734</v>
      </c>
      <c s="372">
        <v>1536</v>
      </c>
    </row>
    <row customHeight="1" ht="17.25">
      <c s="76">
        <v>2130306</v>
      </c>
      <c s="90" t="s">
        <v>1735</v>
      </c>
      <c s="372">
        <v>8</v>
      </c>
    </row>
    <row customHeight="1" ht="17.25">
      <c s="76">
        <v>2130307</v>
      </c>
      <c s="90" t="s">
        <v>1736</v>
      </c>
      <c s="372"/>
    </row>
    <row customHeight="1" ht="17.25">
      <c s="76">
        <v>2130308</v>
      </c>
      <c s="90" t="s">
        <v>1737</v>
      </c>
      <c s="372"/>
    </row>
    <row customHeight="1" ht="17.25">
      <c s="76">
        <v>2130309</v>
      </c>
      <c s="90" t="s">
        <v>1738</v>
      </c>
      <c s="372"/>
    </row>
    <row customHeight="1" ht="17.25">
      <c s="76">
        <v>2130310</v>
      </c>
      <c s="90" t="s">
        <v>1739</v>
      </c>
      <c s="372"/>
    </row>
    <row customHeight="1" ht="17.25">
      <c s="76">
        <v>2130311</v>
      </c>
      <c s="90" t="s">
        <v>1740</v>
      </c>
      <c s="372">
        <v>2</v>
      </c>
    </row>
    <row customHeight="1" ht="17.25">
      <c s="76">
        <v>2130312</v>
      </c>
      <c s="90" t="s">
        <v>1741</v>
      </c>
      <c s="372"/>
    </row>
    <row customHeight="1" ht="17.25">
      <c s="76">
        <v>2130313</v>
      </c>
      <c s="90" t="s">
        <v>1742</v>
      </c>
      <c s="372">
        <v>27</v>
      </c>
    </row>
    <row customHeight="1" ht="17.25">
      <c s="76">
        <v>2130314</v>
      </c>
      <c s="90" t="s">
        <v>1743</v>
      </c>
      <c s="372">
        <v>20</v>
      </c>
    </row>
    <row customHeight="1" ht="17.25">
      <c s="76">
        <v>2130315</v>
      </c>
      <c s="90" t="s">
        <v>1744</v>
      </c>
      <c s="372">
        <v>379</v>
      </c>
    </row>
    <row customHeight="1" ht="17.25">
      <c s="76">
        <v>2130316</v>
      </c>
      <c s="90" t="s">
        <v>1745</v>
      </c>
      <c s="372">
        <v>157</v>
      </c>
    </row>
    <row customHeight="1" ht="17.25">
      <c s="76">
        <v>2130317</v>
      </c>
      <c s="90" t="s">
        <v>1746</v>
      </c>
      <c s="372"/>
    </row>
    <row customHeight="1" ht="17.25">
      <c s="76">
        <v>2130318</v>
      </c>
      <c s="90" t="s">
        <v>1747</v>
      </c>
      <c s="372"/>
    </row>
    <row customHeight="1" ht="17.25">
      <c s="76">
        <v>2130319</v>
      </c>
      <c s="90" t="s">
        <v>1748</v>
      </c>
      <c s="372"/>
    </row>
    <row customHeight="1" ht="17.25">
      <c s="76">
        <v>2130321</v>
      </c>
      <c s="90" t="s">
        <v>1749</v>
      </c>
      <c s="372">
        <v>105</v>
      </c>
    </row>
    <row customHeight="1" ht="17.25">
      <c s="76">
        <v>2130331</v>
      </c>
      <c s="90" t="s">
        <v>1750</v>
      </c>
      <c s="372">
        <v>20</v>
      </c>
    </row>
    <row customHeight="1" ht="17.25">
      <c s="76">
        <v>2130332</v>
      </c>
      <c s="90" t="s">
        <v>1751</v>
      </c>
      <c s="372"/>
    </row>
    <row customHeight="1" ht="17.25">
      <c s="76">
        <v>2130333</v>
      </c>
      <c s="90" t="s">
        <v>1724</v>
      </c>
      <c s="372"/>
    </row>
    <row customHeight="1" ht="17.25">
      <c s="76">
        <v>2130334</v>
      </c>
      <c s="90" t="s">
        <v>1752</v>
      </c>
      <c s="372"/>
    </row>
    <row customHeight="1" ht="17.25">
      <c s="76">
        <v>2130335</v>
      </c>
      <c s="90" t="s">
        <v>1753</v>
      </c>
      <c s="372">
        <v>632</v>
      </c>
    </row>
    <row customHeight="1" ht="17.25">
      <c s="76">
        <v>2130399</v>
      </c>
      <c s="90" t="s">
        <v>1754</v>
      </c>
      <c s="372">
        <v>50</v>
      </c>
    </row>
    <row customHeight="1" ht="17.25">
      <c s="76">
        <v>21304</v>
      </c>
      <c s="88" t="s">
        <v>1755</v>
      </c>
      <c s="368">
        <f>SUM(C976:C985)</f>
        <v>0</v>
      </c>
    </row>
    <row customHeight="1" ht="17.25">
      <c s="76">
        <v>2130401</v>
      </c>
      <c s="90" t="s">
        <v>1007</v>
      </c>
      <c s="372"/>
    </row>
    <row customHeight="1" ht="17.25">
      <c s="76">
        <v>2130402</v>
      </c>
      <c s="90" t="s">
        <v>1008</v>
      </c>
      <c s="372"/>
    </row>
    <row customHeight="1" ht="17.25">
      <c s="76">
        <v>2130403</v>
      </c>
      <c s="90" t="s">
        <v>1009</v>
      </c>
      <c s="372"/>
    </row>
    <row customHeight="1" ht="17.25">
      <c s="76">
        <v>2130404</v>
      </c>
      <c s="90" t="s">
        <v>1756</v>
      </c>
      <c s="372"/>
    </row>
    <row customHeight="1" ht="17.25">
      <c s="76">
        <v>2130405</v>
      </c>
      <c s="90" t="s">
        <v>1757</v>
      </c>
      <c s="372"/>
    </row>
    <row customHeight="1" ht="17.25">
      <c s="76">
        <v>2130406</v>
      </c>
      <c s="90" t="s">
        <v>1758</v>
      </c>
      <c s="372"/>
    </row>
    <row customHeight="1" ht="17.25">
      <c s="76">
        <v>2130407</v>
      </c>
      <c s="90" t="s">
        <v>1759</v>
      </c>
      <c s="372"/>
    </row>
    <row customHeight="1" ht="17.25">
      <c s="76">
        <v>2130408</v>
      </c>
      <c s="90" t="s">
        <v>1760</v>
      </c>
      <c s="372"/>
    </row>
    <row customHeight="1" ht="17.25">
      <c s="76">
        <v>2130409</v>
      </c>
      <c s="90" t="s">
        <v>1761</v>
      </c>
      <c s="372"/>
    </row>
    <row customHeight="1" ht="17.25">
      <c s="76">
        <v>2130499</v>
      </c>
      <c s="90" t="s">
        <v>1762</v>
      </c>
      <c s="372"/>
    </row>
    <row customHeight="1" ht="17.25">
      <c s="76">
        <v>21305</v>
      </c>
      <c s="88" t="s">
        <v>1763</v>
      </c>
      <c s="368">
        <f>SUM(C987:C996)</f>
        <v>1940</v>
      </c>
    </row>
    <row customHeight="1" ht="17.25">
      <c s="76">
        <v>2130501</v>
      </c>
      <c s="90" t="s">
        <v>1007</v>
      </c>
      <c s="372">
        <v>106</v>
      </c>
    </row>
    <row customHeight="1" ht="17.25">
      <c s="76">
        <v>2130502</v>
      </c>
      <c s="90" t="s">
        <v>1008</v>
      </c>
      <c s="372">
        <v>35</v>
      </c>
    </row>
    <row customHeight="1" ht="17.25">
      <c s="76">
        <v>2130503</v>
      </c>
      <c s="90" t="s">
        <v>1009</v>
      </c>
      <c s="372"/>
    </row>
    <row customHeight="1" ht="17.25">
      <c s="76">
        <v>2130504</v>
      </c>
      <c s="90" t="s">
        <v>1764</v>
      </c>
      <c s="372">
        <v>657</v>
      </c>
    </row>
    <row customHeight="1" ht="17.25">
      <c s="76">
        <v>2130505</v>
      </c>
      <c s="90" t="s">
        <v>1765</v>
      </c>
      <c s="372">
        <v>1014</v>
      </c>
    </row>
    <row customHeight="1" ht="17.25">
      <c s="76">
        <v>2130506</v>
      </c>
      <c s="90" t="s">
        <v>1766</v>
      </c>
      <c s="372">
        <v>3</v>
      </c>
    </row>
    <row customHeight="1" ht="17.25">
      <c s="76">
        <v>2130507</v>
      </c>
      <c s="90" t="s">
        <v>1767</v>
      </c>
      <c s="372">
        <v>40</v>
      </c>
    </row>
    <row customHeight="1" ht="17.25">
      <c s="76">
        <v>2130508</v>
      </c>
      <c s="90" t="s">
        <v>1768</v>
      </c>
      <c s="372"/>
    </row>
    <row customHeight="1" ht="17.25">
      <c s="76">
        <v>2130550</v>
      </c>
      <c s="90" t="s">
        <v>1769</v>
      </c>
      <c s="372"/>
    </row>
    <row customHeight="1" ht="17.25">
      <c s="76">
        <v>2130599</v>
      </c>
      <c s="90" t="s">
        <v>1770</v>
      </c>
      <c s="372">
        <v>85</v>
      </c>
    </row>
    <row customHeight="1" ht="17.25">
      <c s="76">
        <v>21306</v>
      </c>
      <c s="88" t="s">
        <v>1771</v>
      </c>
      <c s="368">
        <f>SUM(C998:C1002)</f>
        <v>93</v>
      </c>
    </row>
    <row customHeight="1" ht="17.25">
      <c s="76">
        <v>2130601</v>
      </c>
      <c s="90" t="s">
        <v>1341</v>
      </c>
      <c s="372">
        <v>93</v>
      </c>
    </row>
    <row customHeight="1" ht="17.25">
      <c s="76">
        <v>2130602</v>
      </c>
      <c s="90" t="s">
        <v>1772</v>
      </c>
      <c s="372"/>
    </row>
    <row customHeight="1" ht="17.25">
      <c s="76">
        <v>2130603</v>
      </c>
      <c s="90" t="s">
        <v>1773</v>
      </c>
      <c s="372"/>
    </row>
    <row customHeight="1" ht="17.25">
      <c s="76">
        <v>2130604</v>
      </c>
      <c s="90" t="s">
        <v>1774</v>
      </c>
      <c s="372"/>
    </row>
    <row customHeight="1" ht="17.25">
      <c s="76">
        <v>2130699</v>
      </c>
      <c s="90" t="s">
        <v>1775</v>
      </c>
      <c s="372"/>
    </row>
    <row customHeight="1" ht="17.25">
      <c s="76">
        <v>21307</v>
      </c>
      <c s="88" t="s">
        <v>1776</v>
      </c>
      <c s="368">
        <f>SUM(C1004:C1009)</f>
        <v>3264</v>
      </c>
    </row>
    <row customHeight="1" ht="17.25">
      <c s="76">
        <v>2130701</v>
      </c>
      <c s="90" t="s">
        <v>1777</v>
      </c>
      <c s="372">
        <v>1994</v>
      </c>
    </row>
    <row customHeight="1" ht="17.25">
      <c s="76">
        <v>2130703</v>
      </c>
      <c s="90" t="s">
        <v>1778</v>
      </c>
      <c s="372"/>
    </row>
    <row customHeight="1" ht="17.25">
      <c s="76">
        <v>2130704</v>
      </c>
      <c s="90" t="s">
        <v>1779</v>
      </c>
      <c s="372"/>
    </row>
    <row customHeight="1" ht="17.25">
      <c s="76">
        <v>2130705</v>
      </c>
      <c s="90" t="s">
        <v>1780</v>
      </c>
      <c s="372">
        <v>1270</v>
      </c>
    </row>
    <row customHeight="1" ht="17.25">
      <c s="76">
        <v>2130706</v>
      </c>
      <c s="90" t="s">
        <v>1781</v>
      </c>
      <c s="372"/>
    </row>
    <row customHeight="1" ht="17.25">
      <c s="76">
        <v>2130799</v>
      </c>
      <c s="90" t="s">
        <v>1782</v>
      </c>
      <c s="372"/>
    </row>
    <row customHeight="1" ht="17.25">
      <c s="76">
        <v>21399</v>
      </c>
      <c s="88" t="s">
        <v>1783</v>
      </c>
      <c s="368">
        <f>C1011+C1012</f>
        <v>238</v>
      </c>
    </row>
    <row customHeight="1" ht="17.25">
      <c s="76">
        <v>2139901</v>
      </c>
      <c s="90" t="s">
        <v>1784</v>
      </c>
      <c s="372"/>
    </row>
    <row customHeight="1" ht="17.25">
      <c s="76">
        <v>2139999</v>
      </c>
      <c s="90" t="s">
        <v>1785</v>
      </c>
      <c s="372">
        <v>238</v>
      </c>
    </row>
    <row customHeight="1" ht="17.25">
      <c s="76">
        <v>214</v>
      </c>
      <c s="88" t="s">
        <v>1786</v>
      </c>
      <c s="368">
        <f>SUM(C1014,C1044,C1053,C1064,C1069,C1076,C1082)</f>
        <v>5772</v>
      </c>
    </row>
    <row customHeight="1" ht="17.25">
      <c s="76">
        <v>21401</v>
      </c>
      <c s="88" t="s">
        <v>1787</v>
      </c>
      <c s="368">
        <f>SUM(C1015:C1043)</f>
        <v>1477</v>
      </c>
    </row>
    <row customHeight="1" ht="17.25">
      <c s="76">
        <v>2140101</v>
      </c>
      <c s="90" t="s">
        <v>1007</v>
      </c>
      <c s="372">
        <v>409</v>
      </c>
    </row>
    <row customHeight="1" ht="17.25">
      <c s="76">
        <v>2140102</v>
      </c>
      <c s="90" t="s">
        <v>1008</v>
      </c>
      <c s="372"/>
    </row>
    <row customHeight="1" ht="17.25">
      <c s="76">
        <v>2140103</v>
      </c>
      <c s="90" t="s">
        <v>1009</v>
      </c>
      <c s="372"/>
    </row>
    <row customHeight="1" ht="17.25">
      <c s="76">
        <v>2140104</v>
      </c>
      <c s="90" t="s">
        <v>1788</v>
      </c>
      <c s="372"/>
    </row>
    <row customHeight="1" ht="17.25">
      <c s="76">
        <v>2140105</v>
      </c>
      <c s="90" t="s">
        <v>1789</v>
      </c>
      <c s="372">
        <v>36</v>
      </c>
    </row>
    <row customHeight="1" ht="17.25">
      <c s="76">
        <v>2140106</v>
      </c>
      <c s="90" t="s">
        <v>1790</v>
      </c>
      <c s="372">
        <v>647</v>
      </c>
    </row>
    <row customHeight="1" ht="17.25">
      <c s="76">
        <v>2140107</v>
      </c>
      <c s="90" t="s">
        <v>1791</v>
      </c>
      <c s="372"/>
    </row>
    <row customHeight="1" ht="17.25">
      <c s="76">
        <v>2140108</v>
      </c>
      <c s="90" t="s">
        <v>1792</v>
      </c>
      <c s="372"/>
    </row>
    <row customHeight="1" ht="17.25">
      <c s="76">
        <v>2140109</v>
      </c>
      <c s="90" t="s">
        <v>1793</v>
      </c>
      <c s="372">
        <v>3</v>
      </c>
    </row>
    <row customHeight="1" ht="17.25">
      <c s="76">
        <v>2140110</v>
      </c>
      <c s="90" t="s">
        <v>1794</v>
      </c>
      <c s="372">
        <v>83</v>
      </c>
    </row>
    <row customHeight="1" ht="17.25">
      <c s="76">
        <v>2140111</v>
      </c>
      <c s="90" t="s">
        <v>1795</v>
      </c>
      <c s="372"/>
    </row>
    <row customHeight="1" ht="17.25">
      <c s="76">
        <v>2140112</v>
      </c>
      <c s="90" t="s">
        <v>1796</v>
      </c>
      <c s="372">
        <v>213</v>
      </c>
    </row>
    <row customHeight="1" ht="17.25">
      <c s="76">
        <v>2140113</v>
      </c>
      <c s="90" t="s">
        <v>1797</v>
      </c>
      <c s="372">
        <v>1</v>
      </c>
    </row>
    <row customHeight="1" ht="17.25">
      <c s="76">
        <v>2140114</v>
      </c>
      <c s="90" t="s">
        <v>1798</v>
      </c>
      <c s="372"/>
    </row>
    <row customHeight="1" ht="17.25">
      <c s="76">
        <v>2140122</v>
      </c>
      <c s="90" t="s">
        <v>1799</v>
      </c>
      <c s="372"/>
    </row>
    <row customHeight="1" ht="17.25">
      <c s="76">
        <v>2140123</v>
      </c>
      <c s="90" t="s">
        <v>1800</v>
      </c>
      <c s="372"/>
    </row>
    <row customHeight="1" ht="17.25">
      <c s="76">
        <v>2140124</v>
      </c>
      <c s="90" t="s">
        <v>1801</v>
      </c>
      <c s="372"/>
    </row>
    <row customHeight="1" ht="17.25">
      <c s="76">
        <v>2140125</v>
      </c>
      <c s="90" t="s">
        <v>1802</v>
      </c>
      <c s="372"/>
    </row>
    <row customHeight="1" ht="17.25">
      <c s="76">
        <v>2140126</v>
      </c>
      <c s="90" t="s">
        <v>1803</v>
      </c>
      <c s="372"/>
    </row>
    <row customHeight="1" ht="17.25">
      <c s="76">
        <v>2140127</v>
      </c>
      <c s="90" t="s">
        <v>1804</v>
      </c>
      <c s="372"/>
    </row>
    <row customHeight="1" ht="17.25">
      <c s="76">
        <v>2140128</v>
      </c>
      <c s="90" t="s">
        <v>1805</v>
      </c>
      <c s="372"/>
    </row>
    <row customHeight="1" ht="17.25">
      <c s="76">
        <v>2140129</v>
      </c>
      <c s="90" t="s">
        <v>1806</v>
      </c>
      <c s="372"/>
    </row>
    <row customHeight="1" ht="17.25">
      <c s="76">
        <v>2140130</v>
      </c>
      <c s="90" t="s">
        <v>1807</v>
      </c>
      <c s="372"/>
    </row>
    <row customHeight="1" ht="17.25">
      <c s="76">
        <v>2140131</v>
      </c>
      <c s="90" t="s">
        <v>1808</v>
      </c>
      <c s="372">
        <v>85</v>
      </c>
    </row>
    <row customHeight="1" ht="17.25">
      <c s="76">
        <v>2140133</v>
      </c>
      <c s="90" t="s">
        <v>1809</v>
      </c>
      <c s="372"/>
    </row>
    <row customHeight="1" ht="17.25">
      <c s="76">
        <v>2140136</v>
      </c>
      <c s="90" t="s">
        <v>1810</v>
      </c>
      <c s="372"/>
    </row>
    <row customHeight="1" ht="17.25">
      <c s="76">
        <v>2140138</v>
      </c>
      <c s="90" t="s">
        <v>1811</v>
      </c>
      <c s="372"/>
    </row>
    <row customHeight="1" ht="17.25">
      <c s="76">
        <v>2140139</v>
      </c>
      <c s="90" t="s">
        <v>1812</v>
      </c>
      <c s="372"/>
    </row>
    <row customHeight="1" ht="17.25">
      <c s="76">
        <v>2140199</v>
      </c>
      <c s="90" t="s">
        <v>1813</v>
      </c>
      <c s="372"/>
    </row>
    <row customHeight="1" ht="17.25">
      <c s="76">
        <v>21402</v>
      </c>
      <c s="88" t="s">
        <v>1814</v>
      </c>
      <c s="368">
        <f>SUM(C1045:C1052)</f>
        <v>0</v>
      </c>
    </row>
    <row customHeight="1" ht="17.25">
      <c s="76">
        <v>2140201</v>
      </c>
      <c s="90" t="s">
        <v>1007</v>
      </c>
      <c s="372"/>
    </row>
    <row customHeight="1" ht="17.25">
      <c s="76">
        <v>2140202</v>
      </c>
      <c s="90" t="s">
        <v>1008</v>
      </c>
      <c s="372"/>
    </row>
    <row customHeight="1" ht="17.25">
      <c s="76">
        <v>2140203</v>
      </c>
      <c s="90" t="s">
        <v>1009</v>
      </c>
      <c s="372"/>
    </row>
    <row customHeight="1" ht="17.25">
      <c s="76">
        <v>2140204</v>
      </c>
      <c s="90" t="s">
        <v>1815</v>
      </c>
      <c s="372"/>
    </row>
    <row customHeight="1" ht="17.25">
      <c s="76">
        <v>2140205</v>
      </c>
      <c s="90" t="s">
        <v>1816</v>
      </c>
      <c s="372"/>
    </row>
    <row customHeight="1" ht="17.25">
      <c s="76">
        <v>2140206</v>
      </c>
      <c s="90" t="s">
        <v>1817</v>
      </c>
      <c s="372"/>
    </row>
    <row customHeight="1" ht="17.25">
      <c s="76">
        <v>2140207</v>
      </c>
      <c s="90" t="s">
        <v>1818</v>
      </c>
      <c s="372"/>
    </row>
    <row customHeight="1" ht="17.25">
      <c s="76">
        <v>2140299</v>
      </c>
      <c s="90" t="s">
        <v>1819</v>
      </c>
      <c s="372"/>
    </row>
    <row customHeight="1" ht="17.25">
      <c s="76">
        <v>21403</v>
      </c>
      <c s="88" t="s">
        <v>1820</v>
      </c>
      <c s="368">
        <f>SUM(C1054:C1063)</f>
        <v>0</v>
      </c>
    </row>
    <row customHeight="1" ht="17.25">
      <c s="76">
        <v>2140301</v>
      </c>
      <c s="90" t="s">
        <v>1007</v>
      </c>
      <c s="372"/>
    </row>
    <row customHeight="1" ht="17.25">
      <c s="76">
        <v>2140302</v>
      </c>
      <c s="90" t="s">
        <v>1008</v>
      </c>
      <c s="372"/>
    </row>
    <row customHeight="1" ht="17.25">
      <c s="76">
        <v>2140303</v>
      </c>
      <c s="90" t="s">
        <v>1009</v>
      </c>
      <c s="372"/>
    </row>
    <row customHeight="1" ht="17.25">
      <c s="76">
        <v>2140304</v>
      </c>
      <c s="90" t="s">
        <v>1821</v>
      </c>
      <c s="372"/>
    </row>
    <row customHeight="1" ht="17.25">
      <c s="76">
        <v>2140305</v>
      </c>
      <c s="90" t="s">
        <v>1822</v>
      </c>
      <c s="372"/>
    </row>
    <row customHeight="1" ht="17.25">
      <c s="76">
        <v>2140306</v>
      </c>
      <c s="90" t="s">
        <v>1823</v>
      </c>
      <c s="372"/>
    </row>
    <row customHeight="1" ht="17.25">
      <c s="76">
        <v>2140307</v>
      </c>
      <c s="90" t="s">
        <v>1824</v>
      </c>
      <c s="372"/>
    </row>
    <row customHeight="1" ht="17.25">
      <c s="76">
        <v>2140308</v>
      </c>
      <c s="90" t="s">
        <v>1825</v>
      </c>
      <c s="372"/>
    </row>
    <row customHeight="1" ht="17.25">
      <c s="76">
        <v>2140309</v>
      </c>
      <c s="90" t="s">
        <v>1826</v>
      </c>
      <c s="372"/>
    </row>
    <row customHeight="1" ht="17.25">
      <c s="76">
        <v>2140399</v>
      </c>
      <c s="90" t="s">
        <v>1827</v>
      </c>
      <c s="372"/>
    </row>
    <row customHeight="1" ht="17.25">
      <c s="76">
        <v>21404</v>
      </c>
      <c s="88" t="s">
        <v>1828</v>
      </c>
      <c s="368">
        <f>SUM(C1065:C1068)</f>
        <v>0</v>
      </c>
    </row>
    <row customHeight="1" ht="17.25">
      <c s="76">
        <v>2140401</v>
      </c>
      <c s="90" t="s">
        <v>1829</v>
      </c>
      <c s="372"/>
    </row>
    <row customHeight="1" ht="17.25">
      <c s="76">
        <v>2140402</v>
      </c>
      <c s="90" t="s">
        <v>1830</v>
      </c>
      <c s="372"/>
    </row>
    <row customHeight="1" ht="17.25">
      <c s="76">
        <v>2140403</v>
      </c>
      <c s="90" t="s">
        <v>1831</v>
      </c>
      <c s="372"/>
    </row>
    <row customHeight="1" ht="17.25">
      <c s="76">
        <v>2140499</v>
      </c>
      <c s="90" t="s">
        <v>1832</v>
      </c>
      <c s="372"/>
    </row>
    <row customHeight="1" ht="17.25">
      <c s="76">
        <v>21405</v>
      </c>
      <c s="88" t="s">
        <v>1833</v>
      </c>
      <c s="368">
        <f>SUM(C1070:C1075)</f>
        <v>0</v>
      </c>
    </row>
    <row customHeight="1" ht="17.25">
      <c s="76">
        <v>2140501</v>
      </c>
      <c s="90" t="s">
        <v>1007</v>
      </c>
      <c s="372"/>
    </row>
    <row customHeight="1" ht="17.25">
      <c s="76">
        <v>2140502</v>
      </c>
      <c s="90" t="s">
        <v>1008</v>
      </c>
      <c s="372"/>
    </row>
    <row customHeight="1" ht="17.25">
      <c s="76">
        <v>2140503</v>
      </c>
      <c s="90" t="s">
        <v>1009</v>
      </c>
      <c s="372"/>
    </row>
    <row customHeight="1" ht="17.25">
      <c s="76">
        <v>2140504</v>
      </c>
      <c s="90" t="s">
        <v>1834</v>
      </c>
      <c s="372"/>
    </row>
    <row customHeight="1" ht="17.25">
      <c s="76">
        <v>2140505</v>
      </c>
      <c s="90" t="s">
        <v>1835</v>
      </c>
      <c s="372"/>
    </row>
    <row customHeight="1" ht="17.25">
      <c s="76">
        <v>2140599</v>
      </c>
      <c s="90" t="s">
        <v>1836</v>
      </c>
      <c s="372"/>
    </row>
    <row customHeight="1" ht="17.25">
      <c s="76">
        <v>21406</v>
      </c>
      <c s="88" t="s">
        <v>1837</v>
      </c>
      <c s="368">
        <f>SUM(C1077:C1081)</f>
        <v>4295</v>
      </c>
    </row>
    <row customHeight="1" ht="17.25">
      <c s="76">
        <v>2140601</v>
      </c>
      <c s="90" t="s">
        <v>1838</v>
      </c>
      <c s="372">
        <v>50</v>
      </c>
    </row>
    <row customHeight="1" ht="17.25">
      <c s="76">
        <v>2140602</v>
      </c>
      <c s="90" t="s">
        <v>1839</v>
      </c>
      <c s="372">
        <v>4162</v>
      </c>
    </row>
    <row customHeight="1" ht="17.25">
      <c s="76">
        <v>2140603</v>
      </c>
      <c s="90" t="s">
        <v>1840</v>
      </c>
      <c s="372"/>
    </row>
    <row customHeight="1" ht="17.25">
      <c s="76">
        <v>2140604</v>
      </c>
      <c s="90" t="s">
        <v>1841</v>
      </c>
      <c s="372"/>
    </row>
    <row customHeight="1" ht="17.25">
      <c s="76">
        <v>2140699</v>
      </c>
      <c s="90" t="s">
        <v>1842</v>
      </c>
      <c s="372">
        <v>83</v>
      </c>
    </row>
    <row customHeight="1" ht="17.25">
      <c s="76">
        <v>21499</v>
      </c>
      <c s="88" t="s">
        <v>1843</v>
      </c>
      <c s="368">
        <f>SUM(C1083:C1084)</f>
        <v>0</v>
      </c>
    </row>
    <row customHeight="1" ht="17.25">
      <c s="76">
        <v>2149901</v>
      </c>
      <c s="90" t="s">
        <v>1844</v>
      </c>
      <c s="372"/>
    </row>
    <row customHeight="1" ht="17.25">
      <c s="76">
        <v>2149999</v>
      </c>
      <c s="90" t="s">
        <v>1845</v>
      </c>
      <c s="372"/>
    </row>
    <row customHeight="1" ht="17.25">
      <c s="76">
        <v>215</v>
      </c>
      <c s="88" t="s">
        <v>1846</v>
      </c>
      <c s="368">
        <f>SUM(C1086,C1096,C1112,C1117,C1132,C1147,C1156,C1163,C1170)</f>
        <v>681</v>
      </c>
    </row>
    <row customHeight="1" ht="17.25">
      <c s="76">
        <v>21501</v>
      </c>
      <c s="88" t="s">
        <v>1847</v>
      </c>
      <c s="368">
        <f>SUM(C1087:C1095)</f>
        <v>0</v>
      </c>
    </row>
    <row customHeight="1" ht="17.25">
      <c s="76">
        <v>2150101</v>
      </c>
      <c s="90" t="s">
        <v>1007</v>
      </c>
      <c s="372"/>
    </row>
    <row customHeight="1" ht="17.25">
      <c s="76">
        <v>2150102</v>
      </c>
      <c s="90" t="s">
        <v>1008</v>
      </c>
      <c s="372"/>
    </row>
    <row customHeight="1" ht="17.25">
      <c s="76">
        <v>2150103</v>
      </c>
      <c s="90" t="s">
        <v>1009</v>
      </c>
      <c s="372"/>
    </row>
    <row customHeight="1" ht="17.25">
      <c s="76">
        <v>2150104</v>
      </c>
      <c s="90" t="s">
        <v>1848</v>
      </c>
      <c s="372"/>
    </row>
    <row customHeight="1" ht="17.25">
      <c s="76">
        <v>2150105</v>
      </c>
      <c s="90" t="s">
        <v>1849</v>
      </c>
      <c s="372"/>
    </row>
    <row customHeight="1" ht="17.25">
      <c s="76">
        <v>2150106</v>
      </c>
      <c s="90" t="s">
        <v>1850</v>
      </c>
      <c s="372"/>
    </row>
    <row customHeight="1" ht="17.25">
      <c s="76">
        <v>2150107</v>
      </c>
      <c s="90" t="s">
        <v>1851</v>
      </c>
      <c s="372"/>
    </row>
    <row customHeight="1" ht="17.25">
      <c s="76">
        <v>2150108</v>
      </c>
      <c s="90" t="s">
        <v>1852</v>
      </c>
      <c s="372"/>
    </row>
    <row customHeight="1" ht="17.25">
      <c s="76">
        <v>2150199</v>
      </c>
      <c s="90" t="s">
        <v>1853</v>
      </c>
      <c s="372"/>
    </row>
    <row customHeight="1" ht="17.25">
      <c s="76">
        <v>21502</v>
      </c>
      <c s="88" t="s">
        <v>1854</v>
      </c>
      <c s="368">
        <f>SUM(C1097:C1111)</f>
        <v>45</v>
      </c>
    </row>
    <row customHeight="1" ht="17.25">
      <c s="76">
        <v>2150201</v>
      </c>
      <c s="90" t="s">
        <v>1007</v>
      </c>
      <c s="372">
        <v>45</v>
      </c>
    </row>
    <row customHeight="1" ht="17.25">
      <c s="76">
        <v>2150202</v>
      </c>
      <c s="90" t="s">
        <v>1008</v>
      </c>
      <c s="372"/>
    </row>
    <row customHeight="1" ht="17.25">
      <c s="76">
        <v>2150203</v>
      </c>
      <c s="90" t="s">
        <v>1009</v>
      </c>
      <c s="372"/>
    </row>
    <row customHeight="1" ht="17.25">
      <c s="76">
        <v>2150204</v>
      </c>
      <c s="90" t="s">
        <v>1855</v>
      </c>
      <c s="372"/>
    </row>
    <row customHeight="1" ht="17.25">
      <c s="76">
        <v>2150205</v>
      </c>
      <c s="90" t="s">
        <v>1856</v>
      </c>
      <c s="372"/>
    </row>
    <row customHeight="1" ht="17.25">
      <c s="76">
        <v>2150206</v>
      </c>
      <c s="90" t="s">
        <v>1857</v>
      </c>
      <c s="372"/>
    </row>
    <row customHeight="1" ht="17.25">
      <c s="76">
        <v>2150207</v>
      </c>
      <c s="90" t="s">
        <v>1858</v>
      </c>
      <c s="372"/>
    </row>
    <row customHeight="1" ht="17.25">
      <c s="76">
        <v>2150208</v>
      </c>
      <c s="90" t="s">
        <v>1859</v>
      </c>
      <c s="372"/>
    </row>
    <row customHeight="1" ht="17.25">
      <c s="76">
        <v>2150209</v>
      </c>
      <c s="90" t="s">
        <v>1860</v>
      </c>
      <c s="372"/>
    </row>
    <row customHeight="1" ht="17.25">
      <c s="76">
        <v>2150210</v>
      </c>
      <c s="90" t="s">
        <v>1861</v>
      </c>
      <c s="372"/>
    </row>
    <row customHeight="1" ht="17.25">
      <c s="76">
        <v>2150212</v>
      </c>
      <c s="90" t="s">
        <v>1862</v>
      </c>
      <c s="372"/>
    </row>
    <row customHeight="1" ht="17.25">
      <c s="76">
        <v>2150213</v>
      </c>
      <c s="90" t="s">
        <v>1863</v>
      </c>
      <c s="372"/>
    </row>
    <row customHeight="1" ht="17.25">
      <c s="76">
        <v>2150214</v>
      </c>
      <c s="90" t="s">
        <v>1864</v>
      </c>
      <c s="372"/>
    </row>
    <row customHeight="1" ht="17.25">
      <c s="76">
        <v>2150215</v>
      </c>
      <c s="90" t="s">
        <v>1865</v>
      </c>
      <c s="372"/>
    </row>
    <row customHeight="1" ht="17.25">
      <c s="76">
        <v>2150299</v>
      </c>
      <c s="90" t="s">
        <v>1866</v>
      </c>
      <c s="372"/>
    </row>
    <row customHeight="1" ht="17.25">
      <c s="76">
        <v>21503</v>
      </c>
      <c s="88" t="s">
        <v>1867</v>
      </c>
      <c s="368">
        <f>SUM(C1113:C1116)</f>
        <v>0</v>
      </c>
    </row>
    <row customHeight="1" ht="17.25">
      <c s="76">
        <v>2150301</v>
      </c>
      <c s="90" t="s">
        <v>1007</v>
      </c>
      <c s="372"/>
    </row>
    <row customHeight="1" ht="17.25">
      <c s="76">
        <v>2150302</v>
      </c>
      <c s="90" t="s">
        <v>1008</v>
      </c>
      <c s="372"/>
    </row>
    <row customHeight="1" ht="17.25">
      <c s="76">
        <v>2150303</v>
      </c>
      <c s="90" t="s">
        <v>1009</v>
      </c>
      <c s="372"/>
    </row>
    <row customHeight="1" ht="17.25">
      <c s="76">
        <v>2150399</v>
      </c>
      <c s="90" t="s">
        <v>1868</v>
      </c>
      <c s="372"/>
    </row>
    <row customHeight="1" ht="17.25">
      <c s="76">
        <v>21504</v>
      </c>
      <c s="88" t="s">
        <v>1869</v>
      </c>
      <c s="368">
        <f>SUM(C1118:C1131)</f>
        <v>0</v>
      </c>
    </row>
    <row customHeight="1" ht="17.25">
      <c s="76">
        <v>2150401</v>
      </c>
      <c s="90" t="s">
        <v>1007</v>
      </c>
      <c s="372"/>
    </row>
    <row customHeight="1" ht="17.25">
      <c s="76">
        <v>2150402</v>
      </c>
      <c s="90" t="s">
        <v>1008</v>
      </c>
      <c s="372"/>
    </row>
    <row customHeight="1" ht="17.25">
      <c s="76">
        <v>2150403</v>
      </c>
      <c s="90" t="s">
        <v>1009</v>
      </c>
      <c s="372"/>
    </row>
    <row customHeight="1" ht="17.25">
      <c s="76">
        <v>2150404</v>
      </c>
      <c s="90" t="s">
        <v>1870</v>
      </c>
      <c s="372"/>
    </row>
    <row customHeight="1" ht="17.25">
      <c s="76">
        <v>2150405</v>
      </c>
      <c s="90" t="s">
        <v>1871</v>
      </c>
      <c s="372"/>
    </row>
    <row customHeight="1" ht="17.25">
      <c s="76">
        <v>2150406</v>
      </c>
      <c s="90" t="s">
        <v>1872</v>
      </c>
      <c s="372"/>
    </row>
    <row customHeight="1" ht="17.25">
      <c s="76">
        <v>2150407</v>
      </c>
      <c s="90" t="s">
        <v>1873</v>
      </c>
      <c s="372"/>
    </row>
    <row customHeight="1" ht="17.25">
      <c s="76">
        <v>2150408</v>
      </c>
      <c s="90" t="s">
        <v>1874</v>
      </c>
      <c s="372"/>
    </row>
    <row customHeight="1" ht="17.25">
      <c s="76">
        <v>2150409</v>
      </c>
      <c s="90" t="s">
        <v>1875</v>
      </c>
      <c s="372"/>
    </row>
    <row customHeight="1" ht="17.25">
      <c s="76">
        <v>2150410</v>
      </c>
      <c s="90" t="s">
        <v>1876</v>
      </c>
      <c s="372"/>
    </row>
    <row customHeight="1" ht="17.25">
      <c s="76">
        <v>2150416</v>
      </c>
      <c s="90" t="s">
        <v>1877</v>
      </c>
      <c s="372"/>
    </row>
    <row customHeight="1" ht="17.25">
      <c s="76">
        <v>2150418</v>
      </c>
      <c s="90" t="s">
        <v>1878</v>
      </c>
      <c s="372"/>
    </row>
    <row customHeight="1" ht="17.25">
      <c s="76">
        <v>2150450</v>
      </c>
      <c s="90" t="s">
        <v>1016</v>
      </c>
      <c s="372"/>
    </row>
    <row customHeight="1" ht="17.25">
      <c s="76">
        <v>2150499</v>
      </c>
      <c s="90" t="s">
        <v>1879</v>
      </c>
      <c s="372"/>
    </row>
    <row customHeight="1" ht="17.25">
      <c s="76">
        <v>21505</v>
      </c>
      <c s="88" t="s">
        <v>1880</v>
      </c>
      <c s="368">
        <f>SUM(C1133:C1146)</f>
        <v>0</v>
      </c>
    </row>
    <row customHeight="1" ht="17.25">
      <c s="76">
        <v>2150501</v>
      </c>
      <c s="90" t="s">
        <v>1007</v>
      </c>
      <c s="372"/>
    </row>
    <row customHeight="1" ht="17.25">
      <c s="76">
        <v>2150502</v>
      </c>
      <c s="90" t="s">
        <v>1008</v>
      </c>
      <c s="372"/>
    </row>
    <row customHeight="1" ht="17.25">
      <c s="76">
        <v>2150503</v>
      </c>
      <c s="90" t="s">
        <v>1009</v>
      </c>
      <c s="372"/>
    </row>
    <row customHeight="1" ht="17.25">
      <c s="76">
        <v>2150505</v>
      </c>
      <c s="90" t="s">
        <v>1881</v>
      </c>
      <c s="372"/>
    </row>
    <row customHeight="1" ht="17.25">
      <c s="76">
        <v>2150506</v>
      </c>
      <c s="90" t="s">
        <v>1882</v>
      </c>
      <c s="372"/>
    </row>
    <row customHeight="1" ht="17.25">
      <c s="76">
        <v>2150507</v>
      </c>
      <c s="90" t="s">
        <v>1883</v>
      </c>
      <c s="373"/>
    </row>
    <row customHeight="1" ht="17.25">
      <c s="283">
        <v>2150508</v>
      </c>
      <c s="284" t="s">
        <v>1884</v>
      </c>
      <c s="372"/>
    </row>
    <row customHeight="1" ht="17.25">
      <c s="76">
        <v>2150509</v>
      </c>
      <c s="90" t="s">
        <v>1885</v>
      </c>
      <c s="375"/>
    </row>
    <row customHeight="1" ht="17.25">
      <c s="76">
        <v>2150510</v>
      </c>
      <c s="90" t="s">
        <v>1886</v>
      </c>
      <c s="372"/>
    </row>
    <row customHeight="1" ht="17.25">
      <c s="76">
        <v>2150511</v>
      </c>
      <c s="90" t="s">
        <v>1887</v>
      </c>
      <c s="372"/>
    </row>
    <row customHeight="1" ht="17.25">
      <c s="76">
        <v>2150513</v>
      </c>
      <c s="90" t="s">
        <v>1834</v>
      </c>
      <c s="372"/>
    </row>
    <row customHeight="1" ht="17.25">
      <c s="76">
        <v>2150514</v>
      </c>
      <c s="90" t="s">
        <v>1888</v>
      </c>
      <c s="372"/>
    </row>
    <row customHeight="1" ht="17.25">
      <c s="76">
        <v>2150515</v>
      </c>
      <c s="90" t="s">
        <v>1889</v>
      </c>
      <c s="372"/>
    </row>
    <row customHeight="1" ht="17.25">
      <c s="76">
        <v>2150599</v>
      </c>
      <c s="90" t="s">
        <v>1890</v>
      </c>
      <c s="372"/>
    </row>
    <row customHeight="1" ht="17.25">
      <c s="76">
        <v>21506</v>
      </c>
      <c s="88" t="s">
        <v>1891</v>
      </c>
      <c s="368">
        <f>SUM(C1148:C1155)</f>
        <v>229</v>
      </c>
    </row>
    <row customHeight="1" ht="17.25">
      <c s="76">
        <v>2150601</v>
      </c>
      <c s="90" t="s">
        <v>1007</v>
      </c>
      <c s="372">
        <v>205</v>
      </c>
    </row>
    <row customHeight="1" ht="17.25">
      <c s="76">
        <v>2150602</v>
      </c>
      <c s="90" t="s">
        <v>1008</v>
      </c>
      <c s="372"/>
    </row>
    <row customHeight="1" ht="17.25">
      <c s="76">
        <v>2150603</v>
      </c>
      <c s="90" t="s">
        <v>1009</v>
      </c>
      <c s="372"/>
    </row>
    <row customHeight="1" ht="17.25">
      <c s="76">
        <v>2150604</v>
      </c>
      <c s="90" t="s">
        <v>1892</v>
      </c>
      <c s="372"/>
    </row>
    <row customHeight="1" ht="17.25">
      <c s="76">
        <v>2150605</v>
      </c>
      <c s="90" t="s">
        <v>1893</v>
      </c>
      <c s="372">
        <v>21</v>
      </c>
    </row>
    <row customHeight="1" ht="17.25">
      <c s="76">
        <v>2150606</v>
      </c>
      <c s="90" t="s">
        <v>1894</v>
      </c>
      <c s="372"/>
    </row>
    <row customHeight="1" ht="17.25">
      <c s="76">
        <v>2150607</v>
      </c>
      <c s="90" t="s">
        <v>1895</v>
      </c>
      <c s="372"/>
    </row>
    <row customHeight="1" ht="17.25">
      <c s="76">
        <v>2150699</v>
      </c>
      <c s="90" t="s">
        <v>1896</v>
      </c>
      <c s="372">
        <v>3</v>
      </c>
    </row>
    <row customHeight="1" ht="17.25">
      <c s="76">
        <v>21507</v>
      </c>
      <c s="88" t="s">
        <v>1897</v>
      </c>
      <c s="368">
        <f>SUM(C1157:C1162)</f>
        <v>0</v>
      </c>
    </row>
    <row customHeight="1" ht="17.25">
      <c s="76">
        <v>2150701</v>
      </c>
      <c s="90" t="s">
        <v>1007</v>
      </c>
      <c s="372"/>
    </row>
    <row customHeight="1" ht="17.25">
      <c s="76">
        <v>2150702</v>
      </c>
      <c s="90" t="s">
        <v>1008</v>
      </c>
      <c s="372"/>
    </row>
    <row customHeight="1" ht="17.25">
      <c s="76">
        <v>2150703</v>
      </c>
      <c s="90" t="s">
        <v>1009</v>
      </c>
      <c s="372"/>
    </row>
    <row customHeight="1" ht="17.25">
      <c s="76">
        <v>2150704</v>
      </c>
      <c s="90" t="s">
        <v>1898</v>
      </c>
      <c s="372"/>
    </row>
    <row customHeight="1" ht="17.25">
      <c s="76">
        <v>2150705</v>
      </c>
      <c s="90" t="s">
        <v>1899</v>
      </c>
      <c s="372"/>
    </row>
    <row customHeight="1" ht="17.25">
      <c s="76">
        <v>2150799</v>
      </c>
      <c s="90" t="s">
        <v>1900</v>
      </c>
      <c s="372"/>
    </row>
    <row customHeight="1" ht="17.25">
      <c s="76">
        <v>21508</v>
      </c>
      <c s="88" t="s">
        <v>1901</v>
      </c>
      <c s="368">
        <f>SUM(C1164:C1169)</f>
        <v>286</v>
      </c>
    </row>
    <row customHeight="1" ht="17.25">
      <c s="76">
        <v>2150801</v>
      </c>
      <c s="90" t="s">
        <v>1007</v>
      </c>
      <c s="372">
        <v>169</v>
      </c>
    </row>
    <row customHeight="1" ht="17.25">
      <c s="76">
        <v>2150802</v>
      </c>
      <c s="90" t="s">
        <v>1008</v>
      </c>
      <c s="372"/>
    </row>
    <row customHeight="1" ht="17.25">
      <c s="76">
        <v>2150803</v>
      </c>
      <c s="90" t="s">
        <v>1009</v>
      </c>
      <c s="372"/>
    </row>
    <row customHeight="1" ht="17.25">
      <c s="76">
        <v>2150804</v>
      </c>
      <c s="90" t="s">
        <v>1902</v>
      </c>
      <c s="372"/>
    </row>
    <row customHeight="1" ht="17.25">
      <c s="76">
        <v>2150805</v>
      </c>
      <c s="90" t="s">
        <v>1903</v>
      </c>
      <c s="372">
        <v>117</v>
      </c>
    </row>
    <row customHeight="1" ht="17.25">
      <c s="76">
        <v>2150899</v>
      </c>
      <c s="90" t="s">
        <v>1904</v>
      </c>
      <c s="372"/>
    </row>
    <row customHeight="1" ht="17.25">
      <c s="76">
        <v>21599</v>
      </c>
      <c s="88" t="s">
        <v>1905</v>
      </c>
      <c s="368">
        <f>SUM(C1171:C1176)</f>
        <v>121</v>
      </c>
    </row>
    <row customHeight="1" ht="17.25">
      <c s="76">
        <v>2159901</v>
      </c>
      <c s="90" t="s">
        <v>1906</v>
      </c>
      <c s="372"/>
    </row>
    <row customHeight="1" ht="17.25">
      <c s="76">
        <v>2159902</v>
      </c>
      <c s="90" t="s">
        <v>1907</v>
      </c>
      <c s="372"/>
    </row>
    <row customHeight="1" ht="17.25">
      <c s="76">
        <v>2159904</v>
      </c>
      <c s="90" t="s">
        <v>1908</v>
      </c>
      <c s="372">
        <v>115</v>
      </c>
    </row>
    <row customHeight="1" ht="17.25">
      <c s="76">
        <v>2159905</v>
      </c>
      <c s="90" t="s">
        <v>1909</v>
      </c>
      <c s="372"/>
    </row>
    <row customHeight="1" ht="17.25">
      <c s="76">
        <v>2159906</v>
      </c>
      <c s="90" t="s">
        <v>1910</v>
      </c>
      <c s="372"/>
    </row>
    <row customHeight="1" ht="17.25">
      <c s="76">
        <v>2159999</v>
      </c>
      <c s="90" t="s">
        <v>1911</v>
      </c>
      <c s="372">
        <v>6</v>
      </c>
    </row>
    <row customHeight="1" ht="17.25">
      <c s="76">
        <v>216</v>
      </c>
      <c s="88" t="s">
        <v>1912</v>
      </c>
      <c s="368">
        <f>SUM(C1178,C1187,C1194,C1200)</f>
        <v>1197</v>
      </c>
    </row>
    <row customHeight="1" ht="17.25">
      <c s="76">
        <v>21602</v>
      </c>
      <c s="88" t="s">
        <v>1913</v>
      </c>
      <c s="368">
        <f>SUM(C1179:C1186)</f>
        <v>510</v>
      </c>
    </row>
    <row customHeight="1" ht="17.25">
      <c s="76">
        <v>2160201</v>
      </c>
      <c s="90" t="s">
        <v>1007</v>
      </c>
      <c s="372">
        <v>147</v>
      </c>
    </row>
    <row customHeight="1" ht="17.25">
      <c s="76">
        <v>2160202</v>
      </c>
      <c s="90" t="s">
        <v>1008</v>
      </c>
      <c s="372"/>
    </row>
    <row customHeight="1" ht="17.25">
      <c s="76">
        <v>2160203</v>
      </c>
      <c s="90" t="s">
        <v>1009</v>
      </c>
      <c s="372"/>
    </row>
    <row customHeight="1" ht="17.25">
      <c s="76">
        <v>2160216</v>
      </c>
      <c s="90" t="s">
        <v>1914</v>
      </c>
      <c s="372"/>
    </row>
    <row customHeight="1" ht="17.25">
      <c s="76">
        <v>2160217</v>
      </c>
      <c s="90" t="s">
        <v>1915</v>
      </c>
      <c s="372"/>
    </row>
    <row customHeight="1" ht="17.25">
      <c s="76">
        <v>2160218</v>
      </c>
      <c s="90" t="s">
        <v>1916</v>
      </c>
      <c s="372"/>
    </row>
    <row customHeight="1" ht="17.25">
      <c s="76">
        <v>2160250</v>
      </c>
      <c s="90" t="s">
        <v>1016</v>
      </c>
      <c s="372"/>
    </row>
    <row customHeight="1" ht="17.25">
      <c s="76">
        <v>2160299</v>
      </c>
      <c s="90" t="s">
        <v>1917</v>
      </c>
      <c s="372">
        <v>363</v>
      </c>
    </row>
    <row customHeight="1" ht="17.25">
      <c s="76">
        <v>21605</v>
      </c>
      <c s="88" t="s">
        <v>1918</v>
      </c>
      <c s="368">
        <f>SUM(C1188:C1193)</f>
        <v>276</v>
      </c>
    </row>
    <row customHeight="1" ht="17.25">
      <c s="76">
        <v>2160501</v>
      </c>
      <c s="90" t="s">
        <v>1007</v>
      </c>
      <c s="372">
        <v>236</v>
      </c>
    </row>
    <row customHeight="1" ht="17.25">
      <c s="76">
        <v>2160502</v>
      </c>
      <c s="90" t="s">
        <v>1008</v>
      </c>
      <c s="372"/>
    </row>
    <row customHeight="1" ht="17.25">
      <c s="76">
        <v>2160503</v>
      </c>
      <c s="90" t="s">
        <v>1009</v>
      </c>
      <c s="372"/>
    </row>
    <row customHeight="1" ht="17.25">
      <c s="76">
        <v>2160504</v>
      </c>
      <c s="90" t="s">
        <v>1919</v>
      </c>
      <c s="372">
        <v>2</v>
      </c>
    </row>
    <row customHeight="1" ht="17.25">
      <c s="76">
        <v>2160505</v>
      </c>
      <c s="90" t="s">
        <v>1920</v>
      </c>
      <c s="372"/>
    </row>
    <row customHeight="1" ht="17.25">
      <c s="76">
        <v>2160599</v>
      </c>
      <c s="90" t="s">
        <v>1921</v>
      </c>
      <c s="372">
        <v>38</v>
      </c>
    </row>
    <row customHeight="1" ht="17.25">
      <c s="76">
        <v>21606</v>
      </c>
      <c s="88" t="s">
        <v>1922</v>
      </c>
      <c s="368">
        <f>SUM(C1195:C1199)</f>
        <v>106</v>
      </c>
    </row>
    <row customHeight="1" ht="17.25">
      <c s="76">
        <v>2160601</v>
      </c>
      <c s="90" t="s">
        <v>1007</v>
      </c>
      <c s="372">
        <v>101</v>
      </c>
    </row>
    <row customHeight="1" ht="17.25">
      <c s="76">
        <v>2160602</v>
      </c>
      <c s="90" t="s">
        <v>1008</v>
      </c>
      <c s="372"/>
    </row>
    <row customHeight="1" ht="17.25">
      <c s="76">
        <v>2160603</v>
      </c>
      <c s="90" t="s">
        <v>1009</v>
      </c>
      <c s="372"/>
    </row>
    <row customHeight="1" ht="17.25">
      <c s="76">
        <v>2160607</v>
      </c>
      <c s="90" t="s">
        <v>1923</v>
      </c>
      <c s="372"/>
    </row>
    <row customHeight="1" ht="17.25">
      <c s="76">
        <v>2160699</v>
      </c>
      <c s="90" t="s">
        <v>1924</v>
      </c>
      <c s="372">
        <v>5</v>
      </c>
    </row>
    <row customHeight="1" ht="17.25">
      <c s="76">
        <v>21699</v>
      </c>
      <c s="88" t="s">
        <v>1925</v>
      </c>
      <c s="368">
        <f>SUM(C1201:C1202)</f>
        <v>305</v>
      </c>
    </row>
    <row customHeight="1" ht="17.25">
      <c s="76">
        <v>2169901</v>
      </c>
      <c s="90" t="s">
        <v>1926</v>
      </c>
      <c s="372"/>
    </row>
    <row customHeight="1" ht="17.25">
      <c s="108">
        <v>2169999</v>
      </c>
      <c s="109" t="s">
        <v>1927</v>
      </c>
      <c s="372">
        <v>305</v>
      </c>
    </row>
    <row customHeight="1" ht="17.25">
      <c s="76">
        <v>217</v>
      </c>
      <c s="139" t="s">
        <v>1928</v>
      </c>
      <c s="401">
        <f>SUM(C1204,C1211,C1220,C1226,C1229,C1233)</f>
        <v>83</v>
      </c>
    </row>
    <row customHeight="1" ht="17.25">
      <c s="76">
        <v>21701</v>
      </c>
      <c s="139" t="s">
        <v>1929</v>
      </c>
      <c s="401">
        <f>SUM(C1205:C1210)</f>
        <v>0</v>
      </c>
    </row>
    <row customHeight="1" ht="17.25">
      <c s="76">
        <v>2170101</v>
      </c>
      <c s="76" t="s">
        <v>1007</v>
      </c>
      <c s="403"/>
    </row>
    <row customHeight="1" ht="17.25">
      <c s="76">
        <v>2170102</v>
      </c>
      <c s="76" t="s">
        <v>1008</v>
      </c>
      <c s="403"/>
    </row>
    <row customHeight="1" ht="17.25">
      <c s="76">
        <v>2170103</v>
      </c>
      <c s="76" t="s">
        <v>1009</v>
      </c>
      <c s="403"/>
    </row>
    <row customHeight="1" ht="17.25">
      <c s="76">
        <v>2170104</v>
      </c>
      <c s="76" t="s">
        <v>1930</v>
      </c>
      <c s="403"/>
    </row>
    <row customHeight="1" ht="17.25">
      <c s="76">
        <v>2170150</v>
      </c>
      <c s="76" t="s">
        <v>1016</v>
      </c>
      <c s="403"/>
    </row>
    <row customHeight="1" ht="17.25">
      <c s="76">
        <v>2170199</v>
      </c>
      <c s="76" t="s">
        <v>1931</v>
      </c>
      <c s="403"/>
    </row>
    <row customHeight="1" ht="17.25">
      <c s="76">
        <v>21702</v>
      </c>
      <c s="139" t="s">
        <v>1932</v>
      </c>
      <c s="401">
        <f>SUM(C1212:C1219)</f>
        <v>0</v>
      </c>
    </row>
    <row customHeight="1" ht="17.25">
      <c s="76">
        <v>2170201</v>
      </c>
      <c s="76" t="s">
        <v>1933</v>
      </c>
      <c s="403"/>
    </row>
    <row customHeight="1" ht="17.25">
      <c s="76">
        <v>2170202</v>
      </c>
      <c s="76" t="s">
        <v>1934</v>
      </c>
      <c s="403"/>
    </row>
    <row customHeight="1" ht="17.25">
      <c s="76">
        <v>2170203</v>
      </c>
      <c s="76" t="s">
        <v>1935</v>
      </c>
      <c s="403"/>
    </row>
    <row customHeight="1" ht="17.25">
      <c s="76">
        <v>2170204</v>
      </c>
      <c s="76" t="s">
        <v>1936</v>
      </c>
      <c s="403"/>
    </row>
    <row customHeight="1" ht="17.25">
      <c s="76">
        <v>2170205</v>
      </c>
      <c s="76" t="s">
        <v>1937</v>
      </c>
      <c s="403"/>
    </row>
    <row customHeight="1" ht="17.25">
      <c s="76">
        <v>2170206</v>
      </c>
      <c s="76" t="s">
        <v>1938</v>
      </c>
      <c s="403"/>
    </row>
    <row customHeight="1" ht="17.25">
      <c s="76">
        <v>2170207</v>
      </c>
      <c s="76" t="s">
        <v>1939</v>
      </c>
      <c s="403"/>
    </row>
    <row customHeight="1" ht="17.25">
      <c s="76">
        <v>2170299</v>
      </c>
      <c s="76" t="s">
        <v>1940</v>
      </c>
      <c s="403"/>
    </row>
    <row customHeight="1" ht="17.25">
      <c s="76">
        <v>21703</v>
      </c>
      <c s="139" t="s">
        <v>1941</v>
      </c>
      <c s="401">
        <f>SUM(C1221:C1225)</f>
        <v>0</v>
      </c>
    </row>
    <row customHeight="1" ht="17.25">
      <c s="76">
        <v>2170301</v>
      </c>
      <c s="76" t="s">
        <v>1942</v>
      </c>
      <c s="403"/>
    </row>
    <row customHeight="1" ht="17.25">
      <c s="76">
        <v>2170302</v>
      </c>
      <c s="76" t="s">
        <v>1943</v>
      </c>
      <c s="403"/>
    </row>
    <row customHeight="1" ht="17.25">
      <c s="76">
        <v>2170303</v>
      </c>
      <c s="76" t="s">
        <v>1944</v>
      </c>
      <c s="403"/>
    </row>
    <row customHeight="1" ht="17.25">
      <c s="76">
        <v>2170304</v>
      </c>
      <c s="76" t="s">
        <v>1945</v>
      </c>
      <c s="403"/>
    </row>
    <row customHeight="1" ht="17.25">
      <c s="76">
        <v>2170399</v>
      </c>
      <c s="76" t="s">
        <v>1946</v>
      </c>
      <c s="403"/>
    </row>
    <row customHeight="1" ht="17.25">
      <c s="76">
        <v>21704</v>
      </c>
      <c s="139" t="s">
        <v>1947</v>
      </c>
      <c s="401">
        <f>SUM(C1227:C1228)</f>
        <v>0</v>
      </c>
    </row>
    <row customHeight="1" ht="17.25">
      <c s="76">
        <v>2170401</v>
      </c>
      <c s="76" t="s">
        <v>1948</v>
      </c>
      <c s="403"/>
    </row>
    <row customHeight="1" ht="17.25">
      <c s="76">
        <v>2170499</v>
      </c>
      <c s="76" t="s">
        <v>1949</v>
      </c>
      <c s="403"/>
    </row>
    <row customHeight="1" ht="17.25">
      <c s="76">
        <v>21705</v>
      </c>
      <c s="139" t="s">
        <v>1950</v>
      </c>
      <c s="401">
        <f>SUM(C1230:C1232)</f>
        <v>78</v>
      </c>
    </row>
    <row customHeight="1" ht="17.25">
      <c s="76">
        <v>2170501</v>
      </c>
      <c s="76" t="s">
        <v>1951</v>
      </c>
      <c s="403">
        <v>78</v>
      </c>
    </row>
    <row customHeight="1" ht="17.25">
      <c s="76">
        <v>2170502</v>
      </c>
      <c s="76" t="s">
        <v>1952</v>
      </c>
      <c s="403"/>
    </row>
    <row customHeight="1" ht="17.25">
      <c s="76">
        <v>2170599</v>
      </c>
      <c s="76" t="s">
        <v>1953</v>
      </c>
      <c s="403"/>
    </row>
    <row customHeight="1" ht="17.25">
      <c s="110">
        <v>21799</v>
      </c>
      <c s="111" t="s">
        <v>1954</v>
      </c>
      <c s="368">
        <f>C1234</f>
        <v>5</v>
      </c>
    </row>
    <row customHeight="1" ht="17.25">
      <c s="110">
        <v>2179901</v>
      </c>
      <c s="153" t="s">
        <v>1955</v>
      </c>
      <c s="372">
        <v>5</v>
      </c>
    </row>
    <row customHeight="1" ht="17.25">
      <c s="76">
        <v>218</v>
      </c>
      <c s="88" t="s">
        <v>1956</v>
      </c>
      <c s="368">
        <f>SUM(C1236,C1239,C1255,C1269,C1279,C1284,C1295,C1298)</f>
        <v>0</v>
      </c>
    </row>
    <row customHeight="1" ht="17.25">
      <c s="76">
        <v>21801</v>
      </c>
      <c s="88" t="s">
        <v>1957</v>
      </c>
      <c s="368">
        <f>C1237+C1238</f>
        <v>0</v>
      </c>
    </row>
    <row customHeight="1" ht="17.25">
      <c s="76">
        <v>2180101</v>
      </c>
      <c s="90" t="s">
        <v>1958</v>
      </c>
      <c s="372"/>
    </row>
    <row customHeight="1" ht="17.25">
      <c s="76">
        <v>2180102</v>
      </c>
      <c s="90" t="s">
        <v>1959</v>
      </c>
      <c s="372"/>
    </row>
    <row customHeight="1" ht="17.25">
      <c s="76">
        <v>21802</v>
      </c>
      <c s="88" t="s">
        <v>1960</v>
      </c>
      <c s="368">
        <f>SUM(C1240:C1254)</f>
        <v>0</v>
      </c>
    </row>
    <row customHeight="1" ht="17.25">
      <c s="76">
        <v>2180201</v>
      </c>
      <c s="90" t="s">
        <v>1961</v>
      </c>
      <c s="372"/>
    </row>
    <row customHeight="1" ht="17.25">
      <c s="76">
        <v>2180202</v>
      </c>
      <c s="90" t="s">
        <v>1962</v>
      </c>
      <c s="372"/>
    </row>
    <row customHeight="1" ht="17.25">
      <c s="76">
        <v>2180203</v>
      </c>
      <c s="90" t="s">
        <v>1963</v>
      </c>
      <c s="372"/>
    </row>
    <row customHeight="1" ht="17.25">
      <c s="76">
        <v>2180204</v>
      </c>
      <c s="90" t="s">
        <v>1964</v>
      </c>
      <c s="372"/>
    </row>
    <row customHeight="1" ht="17.25">
      <c s="76">
        <v>2180205</v>
      </c>
      <c s="90" t="s">
        <v>1965</v>
      </c>
      <c s="372"/>
    </row>
    <row customHeight="1" ht="17.25">
      <c s="76">
        <v>2180206</v>
      </c>
      <c s="90" t="s">
        <v>1966</v>
      </c>
      <c s="372"/>
    </row>
    <row customHeight="1" ht="17.25">
      <c s="76">
        <v>2180208</v>
      </c>
      <c s="90" t="s">
        <v>1967</v>
      </c>
      <c s="372"/>
    </row>
    <row customHeight="1" ht="17.25">
      <c s="76">
        <v>2180209</v>
      </c>
      <c s="90" t="s">
        <v>1968</v>
      </c>
      <c s="372"/>
    </row>
    <row customHeight="1" ht="17.25">
      <c s="76">
        <v>2180210</v>
      </c>
      <c s="90" t="s">
        <v>1969</v>
      </c>
      <c s="372"/>
    </row>
    <row customHeight="1" ht="17.25">
      <c s="76">
        <v>2180211</v>
      </c>
      <c s="90" t="s">
        <v>1970</v>
      </c>
      <c s="372"/>
    </row>
    <row customHeight="1" ht="17.25">
      <c s="76">
        <v>2180212</v>
      </c>
      <c s="90" t="s">
        <v>1971</v>
      </c>
      <c s="372"/>
    </row>
    <row customHeight="1" ht="17.25">
      <c s="76">
        <v>2180213</v>
      </c>
      <c s="90" t="s">
        <v>1972</v>
      </c>
      <c s="372"/>
    </row>
    <row customHeight="1" ht="17.25">
      <c s="76">
        <v>2180214</v>
      </c>
      <c s="90" t="s">
        <v>1973</v>
      </c>
      <c s="372"/>
    </row>
    <row customHeight="1" ht="17.25">
      <c s="76">
        <v>2180215</v>
      </c>
      <c s="90" t="s">
        <v>1974</v>
      </c>
      <c s="372"/>
    </row>
    <row customHeight="1" ht="17.25">
      <c s="76">
        <v>2180299</v>
      </c>
      <c s="90" t="s">
        <v>1975</v>
      </c>
      <c s="372"/>
    </row>
    <row customHeight="1" ht="17.25">
      <c s="76">
        <v>21803</v>
      </c>
      <c s="88" t="s">
        <v>1976</v>
      </c>
      <c s="368">
        <f>SUM(C1256:C1268)</f>
        <v>0</v>
      </c>
    </row>
    <row customHeight="1" ht="17.25">
      <c s="76">
        <v>2180301</v>
      </c>
      <c s="90" t="s">
        <v>1977</v>
      </c>
      <c s="372"/>
    </row>
    <row customHeight="1" ht="17.25">
      <c s="76">
        <v>2180302</v>
      </c>
      <c s="90" t="s">
        <v>1978</v>
      </c>
      <c s="372"/>
    </row>
    <row customHeight="1" ht="17.25">
      <c s="76">
        <v>2180304</v>
      </c>
      <c s="90" t="s">
        <v>1979</v>
      </c>
      <c s="372"/>
    </row>
    <row customHeight="1" ht="17.25">
      <c s="76">
        <v>2180305</v>
      </c>
      <c s="90" t="s">
        <v>1980</v>
      </c>
      <c s="372"/>
    </row>
    <row customHeight="1" ht="17.25">
      <c s="76">
        <v>2180306</v>
      </c>
      <c s="90" t="s">
        <v>1981</v>
      </c>
      <c s="372"/>
    </row>
    <row customHeight="1" ht="17.25">
      <c s="76">
        <v>2180307</v>
      </c>
      <c s="90" t="s">
        <v>1982</v>
      </c>
      <c s="372"/>
    </row>
    <row customHeight="1" ht="17.25">
      <c s="76">
        <v>2180308</v>
      </c>
      <c s="90" t="s">
        <v>1983</v>
      </c>
      <c s="372"/>
    </row>
    <row customHeight="1" ht="17.25">
      <c s="76">
        <v>2180309</v>
      </c>
      <c s="90" t="s">
        <v>1984</v>
      </c>
      <c s="372"/>
    </row>
    <row customHeight="1" ht="17.25">
      <c s="76">
        <v>2180310</v>
      </c>
      <c s="90" t="s">
        <v>1985</v>
      </c>
      <c s="372"/>
    </row>
    <row customHeight="1" ht="17.25">
      <c s="76">
        <v>2180311</v>
      </c>
      <c s="90" t="s">
        <v>1986</v>
      </c>
      <c s="372"/>
    </row>
    <row customHeight="1" ht="17.25">
      <c s="76">
        <v>2180312</v>
      </c>
      <c s="90" t="s">
        <v>1987</v>
      </c>
      <c s="372"/>
    </row>
    <row customHeight="1" ht="17.25">
      <c s="76">
        <v>2180313</v>
      </c>
      <c s="90" t="s">
        <v>1988</v>
      </c>
      <c s="372"/>
    </row>
    <row customHeight="1" ht="17.25">
      <c s="76">
        <v>2180399</v>
      </c>
      <c s="90" t="s">
        <v>1989</v>
      </c>
      <c s="372"/>
    </row>
    <row customHeight="1" ht="17.25">
      <c s="76">
        <v>21804</v>
      </c>
      <c s="88" t="s">
        <v>1990</v>
      </c>
      <c s="368">
        <f>SUM(C1270:C1278)</f>
        <v>0</v>
      </c>
    </row>
    <row customHeight="1" ht="17.25">
      <c s="76">
        <v>2180401</v>
      </c>
      <c s="90" t="s">
        <v>1991</v>
      </c>
      <c s="372"/>
    </row>
    <row customHeight="1" ht="17.25">
      <c s="76">
        <v>2180402</v>
      </c>
      <c s="90" t="s">
        <v>1992</v>
      </c>
      <c s="372"/>
    </row>
    <row customHeight="1" ht="17.25">
      <c s="76">
        <v>2180403</v>
      </c>
      <c s="90" t="s">
        <v>1993</v>
      </c>
      <c s="372"/>
    </row>
    <row customHeight="1" ht="17.25">
      <c s="76">
        <v>2180404</v>
      </c>
      <c s="90" t="s">
        <v>1994</v>
      </c>
      <c s="372"/>
    </row>
    <row customHeight="1" ht="17.25">
      <c s="76">
        <v>2180405</v>
      </c>
      <c s="90" t="s">
        <v>1995</v>
      </c>
      <c s="372"/>
    </row>
    <row customHeight="1" ht="17.25">
      <c s="76">
        <v>2180406</v>
      </c>
      <c s="90" t="s">
        <v>1996</v>
      </c>
      <c s="372"/>
    </row>
    <row customHeight="1" ht="17.25">
      <c s="76">
        <v>2180407</v>
      </c>
      <c s="90" t="s">
        <v>1997</v>
      </c>
      <c s="372"/>
    </row>
    <row customHeight="1" ht="17.25">
      <c s="76">
        <v>2180408</v>
      </c>
      <c s="90" t="s">
        <v>1998</v>
      </c>
      <c s="372"/>
    </row>
    <row customHeight="1" ht="17.25">
      <c s="76">
        <v>2180499</v>
      </c>
      <c s="90" t="s">
        <v>1999</v>
      </c>
      <c s="372"/>
    </row>
    <row customHeight="1" ht="17.25">
      <c s="76">
        <v>21805</v>
      </c>
      <c s="88" t="s">
        <v>2000</v>
      </c>
      <c s="368">
        <f>SUM(C1280:C1283)</f>
        <v>0</v>
      </c>
    </row>
    <row customHeight="1" ht="17.25">
      <c s="76">
        <v>2180501</v>
      </c>
      <c s="90" t="s">
        <v>2001</v>
      </c>
      <c s="372"/>
    </row>
    <row customHeight="1" ht="17.25">
      <c s="76">
        <v>2180502</v>
      </c>
      <c s="90" t="s">
        <v>2002</v>
      </c>
      <c s="372"/>
    </row>
    <row customHeight="1" ht="17.25">
      <c s="76">
        <v>2180503</v>
      </c>
      <c s="90" t="s">
        <v>2003</v>
      </c>
      <c s="372"/>
    </row>
    <row customHeight="1" ht="17.25">
      <c s="76">
        <v>2180519</v>
      </c>
      <c s="90" t="s">
        <v>2004</v>
      </c>
      <c s="372"/>
    </row>
    <row customHeight="1" ht="17.25">
      <c s="76">
        <v>21806</v>
      </c>
      <c s="88" t="s">
        <v>2005</v>
      </c>
      <c s="368">
        <f>SUM(C1285:C1294)</f>
        <v>0</v>
      </c>
    </row>
    <row customHeight="1" ht="17.25">
      <c s="76">
        <v>2180601</v>
      </c>
      <c s="90" t="s">
        <v>2006</v>
      </c>
      <c s="372"/>
    </row>
    <row customHeight="1" ht="17.25">
      <c s="76">
        <v>2180602</v>
      </c>
      <c s="90" t="s">
        <v>2007</v>
      </c>
      <c s="372"/>
    </row>
    <row customHeight="1" ht="17.25">
      <c s="76">
        <v>2180603</v>
      </c>
      <c s="90" t="s">
        <v>2008</v>
      </c>
      <c s="372"/>
    </row>
    <row customHeight="1" ht="17.25">
      <c s="76">
        <v>2180604</v>
      </c>
      <c s="90" t="s">
        <v>2009</v>
      </c>
      <c s="372"/>
    </row>
    <row customHeight="1" ht="17.25">
      <c s="76">
        <v>2180605</v>
      </c>
      <c s="90" t="s">
        <v>2010</v>
      </c>
      <c s="372"/>
    </row>
    <row customHeight="1" ht="17.25">
      <c s="76">
        <v>2180606</v>
      </c>
      <c s="90" t="s">
        <v>2011</v>
      </c>
      <c s="372"/>
    </row>
    <row customHeight="1" ht="17.25">
      <c s="76">
        <v>2180607</v>
      </c>
      <c s="90" t="s">
        <v>2012</v>
      </c>
      <c s="372"/>
    </row>
    <row customHeight="1" ht="17.25">
      <c s="76">
        <v>2180608</v>
      </c>
      <c s="90" t="s">
        <v>2013</v>
      </c>
      <c s="372"/>
    </row>
    <row customHeight="1" ht="17.25">
      <c s="76">
        <v>2180609</v>
      </c>
      <c s="90" t="s">
        <v>2014</v>
      </c>
      <c s="372"/>
    </row>
    <row customHeight="1" ht="17.25">
      <c s="76">
        <v>2180699</v>
      </c>
      <c s="90" t="s">
        <v>2015</v>
      </c>
      <c s="372"/>
    </row>
    <row customHeight="1" ht="17.25">
      <c s="76">
        <v>21807</v>
      </c>
      <c s="88" t="s">
        <v>2016</v>
      </c>
      <c s="368">
        <f>C1296+C1297</f>
        <v>0</v>
      </c>
    </row>
    <row customHeight="1" ht="17.25">
      <c s="76">
        <v>2180701</v>
      </c>
      <c s="90" t="s">
        <v>2017</v>
      </c>
      <c s="372"/>
    </row>
    <row customHeight="1" ht="17.25">
      <c s="76">
        <v>2180702</v>
      </c>
      <c s="90" t="s">
        <v>2018</v>
      </c>
      <c s="372"/>
    </row>
    <row customHeight="1" ht="17.25">
      <c s="76">
        <v>21899</v>
      </c>
      <c s="88" t="s">
        <v>2019</v>
      </c>
      <c s="368">
        <f>C1299+C1300</f>
        <v>0</v>
      </c>
    </row>
    <row customHeight="1" ht="17.25">
      <c s="76">
        <v>2189901</v>
      </c>
      <c s="90" t="s">
        <v>2020</v>
      </c>
      <c s="372"/>
    </row>
    <row customHeight="1" ht="17.25">
      <c s="76">
        <v>2189909</v>
      </c>
      <c s="90" t="s">
        <v>2021</v>
      </c>
      <c s="372"/>
    </row>
    <row customHeight="1" ht="17.25">
      <c s="76">
        <v>220</v>
      </c>
      <c s="88" t="s">
        <v>2022</v>
      </c>
      <c s="368">
        <f>SUM(C1302,C1323,C1343,C1352,C1366)</f>
        <v>3309</v>
      </c>
    </row>
    <row customHeight="1" ht="17.25">
      <c s="76">
        <v>22001</v>
      </c>
      <c s="88" t="s">
        <v>2023</v>
      </c>
      <c s="409">
        <f>SUM(C1303:C1322)</f>
        <v>3263</v>
      </c>
    </row>
    <row customHeight="1" ht="17.25">
      <c s="76">
        <v>2200101</v>
      </c>
      <c s="90" t="s">
        <v>1007</v>
      </c>
      <c s="372">
        <v>937</v>
      </c>
    </row>
    <row customHeight="1" ht="17.25">
      <c s="76">
        <v>2200102</v>
      </c>
      <c s="90" t="s">
        <v>1008</v>
      </c>
      <c s="375"/>
    </row>
    <row customHeight="1" ht="17.25">
      <c s="76">
        <v>2200103</v>
      </c>
      <c s="90" t="s">
        <v>1009</v>
      </c>
      <c s="372"/>
    </row>
    <row customHeight="1" ht="17.25">
      <c s="76">
        <v>2200104</v>
      </c>
      <c s="90" t="s">
        <v>2024</v>
      </c>
      <c s="372"/>
    </row>
    <row customHeight="1" ht="17.25">
      <c s="76">
        <v>2200105</v>
      </c>
      <c s="90" t="s">
        <v>2025</v>
      </c>
      <c s="372"/>
    </row>
    <row customHeight="1" ht="17.25">
      <c s="76">
        <v>2200106</v>
      </c>
      <c s="90" t="s">
        <v>2026</v>
      </c>
      <c s="372">
        <v>325</v>
      </c>
    </row>
    <row customHeight="1" ht="17.25">
      <c s="76">
        <v>2200107</v>
      </c>
      <c s="90" t="s">
        <v>2027</v>
      </c>
      <c s="372"/>
    </row>
    <row customHeight="1" ht="17.25">
      <c s="76">
        <v>2200108</v>
      </c>
      <c s="90" t="s">
        <v>2028</v>
      </c>
      <c s="372"/>
    </row>
    <row customHeight="1" ht="17.25">
      <c s="76">
        <v>2200109</v>
      </c>
      <c s="90" t="s">
        <v>2029</v>
      </c>
      <c s="372"/>
    </row>
    <row customHeight="1" ht="17.25">
      <c s="76">
        <v>2200110</v>
      </c>
      <c s="90" t="s">
        <v>2030</v>
      </c>
      <c s="372"/>
    </row>
    <row customHeight="1" ht="17.25">
      <c s="76">
        <v>2200111</v>
      </c>
      <c s="90" t="s">
        <v>2031</v>
      </c>
      <c s="372"/>
    </row>
    <row customHeight="1" ht="17.25">
      <c s="76">
        <v>2200112</v>
      </c>
      <c s="90" t="s">
        <v>2032</v>
      </c>
      <c s="372"/>
    </row>
    <row customHeight="1" ht="17.25">
      <c s="76">
        <v>2200113</v>
      </c>
      <c s="90" t="s">
        <v>2033</v>
      </c>
      <c s="372"/>
    </row>
    <row customHeight="1" ht="17.25">
      <c s="76">
        <v>2200114</v>
      </c>
      <c s="90" t="s">
        <v>2034</v>
      </c>
      <c s="372"/>
    </row>
    <row customHeight="1" ht="17.25">
      <c s="76">
        <v>2200115</v>
      </c>
      <c s="90" t="s">
        <v>2035</v>
      </c>
      <c s="372"/>
    </row>
    <row customHeight="1" ht="17.25">
      <c s="76">
        <v>2200116</v>
      </c>
      <c s="90" t="s">
        <v>2036</v>
      </c>
      <c s="372"/>
    </row>
    <row customHeight="1" ht="17.25">
      <c s="76">
        <v>2200119</v>
      </c>
      <c s="90" t="s">
        <v>2037</v>
      </c>
      <c s="372"/>
    </row>
    <row customHeight="1" ht="17.25">
      <c s="76">
        <v>2200120</v>
      </c>
      <c s="90" t="s">
        <v>2038</v>
      </c>
      <c s="372">
        <v>277</v>
      </c>
    </row>
    <row customHeight="1" ht="17.25">
      <c s="76">
        <v>2200150</v>
      </c>
      <c s="90" t="s">
        <v>1016</v>
      </c>
      <c s="372"/>
    </row>
    <row customHeight="1" ht="17.25">
      <c s="76">
        <v>2200199</v>
      </c>
      <c s="90" t="s">
        <v>2039</v>
      </c>
      <c s="372">
        <v>1724</v>
      </c>
    </row>
    <row customHeight="1" ht="17.25">
      <c s="76">
        <v>22002</v>
      </c>
      <c s="88" t="s">
        <v>2040</v>
      </c>
      <c s="368">
        <f>SUM(C1324:C1342)</f>
        <v>0</v>
      </c>
    </row>
    <row customHeight="1" ht="17.25">
      <c s="76">
        <v>2200201</v>
      </c>
      <c s="90" t="s">
        <v>1007</v>
      </c>
      <c s="372"/>
    </row>
    <row customHeight="1" ht="17.25">
      <c s="76">
        <v>2200202</v>
      </c>
      <c s="90" t="s">
        <v>1008</v>
      </c>
      <c s="372"/>
    </row>
    <row customHeight="1" ht="17.25">
      <c s="76">
        <v>2200203</v>
      </c>
      <c s="90" t="s">
        <v>1009</v>
      </c>
      <c s="372"/>
    </row>
    <row customHeight="1" ht="17.25">
      <c s="76">
        <v>2200204</v>
      </c>
      <c s="90" t="s">
        <v>2041</v>
      </c>
      <c s="372"/>
    </row>
    <row customHeight="1" ht="17.25">
      <c s="76">
        <v>2200205</v>
      </c>
      <c s="90" t="s">
        <v>2042</v>
      </c>
      <c s="372"/>
    </row>
    <row customHeight="1" ht="17.25">
      <c s="76">
        <v>2200206</v>
      </c>
      <c s="90" t="s">
        <v>2043</v>
      </c>
      <c s="372"/>
    </row>
    <row customHeight="1" ht="17.25">
      <c s="76">
        <v>2200207</v>
      </c>
      <c s="90" t="s">
        <v>2044</v>
      </c>
      <c s="372"/>
    </row>
    <row customHeight="1" ht="17.25">
      <c s="76">
        <v>2200208</v>
      </c>
      <c s="90" t="s">
        <v>2045</v>
      </c>
      <c s="372"/>
    </row>
    <row customHeight="1" ht="17.25">
      <c s="76">
        <v>2200209</v>
      </c>
      <c s="90" t="s">
        <v>2046</v>
      </c>
      <c s="372"/>
    </row>
    <row customHeight="1" ht="17.25">
      <c s="76">
        <v>2200210</v>
      </c>
      <c s="90" t="s">
        <v>2047</v>
      </c>
      <c s="372"/>
    </row>
    <row customHeight="1" ht="17.25">
      <c s="76">
        <v>2200211</v>
      </c>
      <c s="90" t="s">
        <v>2048</v>
      </c>
      <c s="372"/>
    </row>
    <row customHeight="1" ht="17.25">
      <c s="76">
        <v>2200212</v>
      </c>
      <c s="90" t="s">
        <v>2049</v>
      </c>
      <c s="372"/>
    </row>
    <row customHeight="1" ht="17.25">
      <c s="76">
        <v>2200213</v>
      </c>
      <c s="90" t="s">
        <v>2050</v>
      </c>
      <c s="372"/>
    </row>
    <row customHeight="1" ht="17.25">
      <c s="76">
        <v>2200214</v>
      </c>
      <c s="90" t="s">
        <v>2051</v>
      </c>
      <c s="372"/>
    </row>
    <row customHeight="1" ht="17.25">
      <c s="76">
        <v>2200215</v>
      </c>
      <c s="90" t="s">
        <v>2052</v>
      </c>
      <c s="372"/>
    </row>
    <row customHeight="1" ht="17.25">
      <c s="76">
        <v>2200216</v>
      </c>
      <c s="90" t="s">
        <v>2053</v>
      </c>
      <c s="372"/>
    </row>
    <row customHeight="1" ht="17.25">
      <c s="76">
        <v>2200217</v>
      </c>
      <c s="90" t="s">
        <v>2054</v>
      </c>
      <c s="372"/>
    </row>
    <row customHeight="1" ht="17.25">
      <c s="76">
        <v>2200250</v>
      </c>
      <c s="90" t="s">
        <v>1016</v>
      </c>
      <c s="372"/>
    </row>
    <row customHeight="1" ht="17.25">
      <c s="76">
        <v>2200299</v>
      </c>
      <c s="90" t="s">
        <v>2055</v>
      </c>
      <c s="372"/>
    </row>
    <row customHeight="1" ht="17.25">
      <c s="76">
        <v>22003</v>
      </c>
      <c s="88" t="s">
        <v>2056</v>
      </c>
      <c s="368">
        <f>SUM(C1344:C1351)</f>
        <v>0</v>
      </c>
    </row>
    <row customHeight="1" ht="17.25">
      <c s="76">
        <v>2200301</v>
      </c>
      <c s="90" t="s">
        <v>1007</v>
      </c>
      <c s="372"/>
    </row>
    <row customHeight="1" ht="17.25">
      <c s="76">
        <v>2200302</v>
      </c>
      <c s="90" t="s">
        <v>1008</v>
      </c>
      <c s="372"/>
    </row>
    <row customHeight="1" ht="17.25">
      <c s="76">
        <v>2200303</v>
      </c>
      <c s="90" t="s">
        <v>1009</v>
      </c>
      <c s="372"/>
    </row>
    <row customHeight="1" ht="17.25">
      <c s="76">
        <v>2200304</v>
      </c>
      <c s="90" t="s">
        <v>2057</v>
      </c>
      <c s="372"/>
    </row>
    <row customHeight="1" ht="17.25">
      <c s="76">
        <v>2200305</v>
      </c>
      <c s="90" t="s">
        <v>2058</v>
      </c>
      <c s="372"/>
    </row>
    <row customHeight="1" ht="17.25">
      <c s="76">
        <v>2200306</v>
      </c>
      <c s="90" t="s">
        <v>2059</v>
      </c>
      <c s="372"/>
    </row>
    <row customHeight="1" ht="17.25">
      <c s="76">
        <v>2200350</v>
      </c>
      <c s="90" t="s">
        <v>1016</v>
      </c>
      <c s="372"/>
    </row>
    <row customHeight="1" ht="17.25">
      <c s="76">
        <v>2200399</v>
      </c>
      <c s="90" t="s">
        <v>2060</v>
      </c>
      <c s="372"/>
    </row>
    <row customHeight="1" ht="17.25">
      <c s="76">
        <v>22004</v>
      </c>
      <c s="88" t="s">
        <v>2061</v>
      </c>
      <c s="368">
        <f>SUM(C1353:C1365)</f>
        <v>0</v>
      </c>
    </row>
    <row customHeight="1" ht="17.25">
      <c s="76">
        <v>2200401</v>
      </c>
      <c s="90" t="s">
        <v>1007</v>
      </c>
      <c s="372"/>
    </row>
    <row customHeight="1" ht="17.25">
      <c s="76">
        <v>2200402</v>
      </c>
      <c s="90" t="s">
        <v>1008</v>
      </c>
      <c s="372"/>
    </row>
    <row customHeight="1" ht="17.25">
      <c s="76">
        <v>2200403</v>
      </c>
      <c s="90" t="s">
        <v>1009</v>
      </c>
      <c s="372"/>
    </row>
    <row customHeight="1" ht="17.25">
      <c s="76">
        <v>2200404</v>
      </c>
      <c s="90" t="s">
        <v>2062</v>
      </c>
      <c s="372"/>
    </row>
    <row customHeight="1" ht="17.25">
      <c s="76">
        <v>2200405</v>
      </c>
      <c s="90" t="s">
        <v>2063</v>
      </c>
      <c s="372"/>
    </row>
    <row customHeight="1" ht="17.25">
      <c s="76">
        <v>2200406</v>
      </c>
      <c s="90" t="s">
        <v>2064</v>
      </c>
      <c s="372"/>
    </row>
    <row customHeight="1" ht="17.25">
      <c s="76">
        <v>2200407</v>
      </c>
      <c s="90" t="s">
        <v>2065</v>
      </c>
      <c s="372"/>
    </row>
    <row customHeight="1" ht="17.25">
      <c s="76">
        <v>2200408</v>
      </c>
      <c s="90" t="s">
        <v>2066</v>
      </c>
      <c s="372"/>
    </row>
    <row customHeight="1" ht="17.25">
      <c s="76">
        <v>2200409</v>
      </c>
      <c s="90" t="s">
        <v>2067</v>
      </c>
      <c s="372"/>
    </row>
    <row customHeight="1" ht="17.25">
      <c s="76">
        <v>2200410</v>
      </c>
      <c s="90" t="s">
        <v>2068</v>
      </c>
      <c s="372"/>
    </row>
    <row customHeight="1" ht="17.25">
      <c s="76">
        <v>2200411</v>
      </c>
      <c s="90" t="s">
        <v>2069</v>
      </c>
      <c s="372"/>
    </row>
    <row customHeight="1" ht="17.25">
      <c s="76">
        <v>2200450</v>
      </c>
      <c s="90" t="s">
        <v>2070</v>
      </c>
      <c s="372"/>
    </row>
    <row customHeight="1" ht="17.25">
      <c s="76">
        <v>2200499</v>
      </c>
      <c s="90" t="s">
        <v>2071</v>
      </c>
      <c s="372"/>
    </row>
    <row customHeight="1" ht="17.25">
      <c s="76">
        <v>22005</v>
      </c>
      <c s="88" t="s">
        <v>2072</v>
      </c>
      <c s="368">
        <f>SUM(C1367:C1381)</f>
        <v>46</v>
      </c>
    </row>
    <row customHeight="1" ht="17.25">
      <c s="76">
        <v>2200501</v>
      </c>
      <c s="90" t="s">
        <v>1007</v>
      </c>
      <c s="372">
        <v>46</v>
      </c>
    </row>
    <row customHeight="1" ht="17.25">
      <c s="76">
        <v>2200502</v>
      </c>
      <c s="90" t="s">
        <v>1008</v>
      </c>
      <c s="372"/>
    </row>
    <row customHeight="1" ht="17.25">
      <c s="76">
        <v>2200503</v>
      </c>
      <c s="90" t="s">
        <v>1009</v>
      </c>
      <c s="372"/>
    </row>
    <row customHeight="1" ht="17.25">
      <c s="76">
        <v>2200504</v>
      </c>
      <c s="90" t="s">
        <v>2073</v>
      </c>
      <c s="372"/>
    </row>
    <row customHeight="1" ht="17.25">
      <c s="76">
        <v>2200505</v>
      </c>
      <c s="90" t="s">
        <v>2074</v>
      </c>
      <c s="372"/>
    </row>
    <row customHeight="1" ht="17.25">
      <c s="76">
        <v>2200506</v>
      </c>
      <c s="90" t="s">
        <v>2075</v>
      </c>
      <c s="372"/>
    </row>
    <row customHeight="1" ht="17.25">
      <c s="76">
        <v>2200507</v>
      </c>
      <c s="90" t="s">
        <v>2076</v>
      </c>
      <c s="372"/>
    </row>
    <row customHeight="1" ht="17.25">
      <c s="76">
        <v>2200508</v>
      </c>
      <c s="90" t="s">
        <v>2077</v>
      </c>
      <c s="372"/>
    </row>
    <row customHeight="1" ht="17.25">
      <c s="76">
        <v>2200509</v>
      </c>
      <c s="90" t="s">
        <v>2078</v>
      </c>
      <c s="372"/>
    </row>
    <row customHeight="1" ht="17.25">
      <c s="76">
        <v>2200510</v>
      </c>
      <c s="90" t="s">
        <v>2079</v>
      </c>
      <c s="372"/>
    </row>
    <row customHeight="1" ht="17.25">
      <c s="76">
        <v>2200511</v>
      </c>
      <c s="90" t="s">
        <v>2080</v>
      </c>
      <c s="372"/>
    </row>
    <row customHeight="1" ht="17.25">
      <c s="76">
        <v>2200512</v>
      </c>
      <c s="90" t="s">
        <v>2081</v>
      </c>
      <c s="372"/>
    </row>
    <row customHeight="1" ht="17.25">
      <c s="76">
        <v>2200513</v>
      </c>
      <c s="90" t="s">
        <v>2082</v>
      </c>
      <c s="372"/>
    </row>
    <row customHeight="1" ht="17.25">
      <c s="76">
        <v>2200514</v>
      </c>
      <c s="90" t="s">
        <v>2083</v>
      </c>
      <c s="372"/>
    </row>
    <row customHeight="1" ht="17.25">
      <c s="76">
        <v>2200599</v>
      </c>
      <c s="90" t="s">
        <v>2084</v>
      </c>
      <c s="372"/>
    </row>
    <row customHeight="1" ht="17.25">
      <c s="76">
        <v>221</v>
      </c>
      <c s="88" t="s">
        <v>2085</v>
      </c>
      <c s="368">
        <f>SUM(C1383,C1391,C1395)</f>
        <v>2317</v>
      </c>
    </row>
    <row customHeight="1" ht="17.25">
      <c s="76">
        <v>22101</v>
      </c>
      <c s="88" t="s">
        <v>2086</v>
      </c>
      <c s="368">
        <f>SUM(C1384:C1390)</f>
        <v>2317</v>
      </c>
    </row>
    <row customHeight="1" ht="17.25">
      <c s="76">
        <v>2210101</v>
      </c>
      <c s="90" t="s">
        <v>2087</v>
      </c>
      <c s="372">
        <v>1262</v>
      </c>
    </row>
    <row customHeight="1" ht="17.25">
      <c s="76">
        <v>2210102</v>
      </c>
      <c s="90" t="s">
        <v>2088</v>
      </c>
      <c s="372"/>
    </row>
    <row customHeight="1" ht="17.25">
      <c s="76">
        <v>2210103</v>
      </c>
      <c s="90" t="s">
        <v>2089</v>
      </c>
      <c s="372">
        <v>260</v>
      </c>
    </row>
    <row customHeight="1" ht="17.25">
      <c s="76">
        <v>2210104</v>
      </c>
      <c s="90" t="s">
        <v>2090</v>
      </c>
      <c s="372"/>
    </row>
    <row customHeight="1" ht="17.25">
      <c s="76">
        <v>2210105</v>
      </c>
      <c s="90" t="s">
        <v>2091</v>
      </c>
      <c s="372">
        <v>720</v>
      </c>
    </row>
    <row customHeight="1" ht="17.25">
      <c s="76">
        <v>2210106</v>
      </c>
      <c s="90" t="s">
        <v>2092</v>
      </c>
      <c s="372">
        <v>75</v>
      </c>
    </row>
    <row customHeight="1" ht="17.25">
      <c s="76">
        <v>2210199</v>
      </c>
      <c s="90" t="s">
        <v>2093</v>
      </c>
      <c s="372"/>
    </row>
    <row customHeight="1" ht="17.25">
      <c s="76">
        <v>22102</v>
      </c>
      <c s="88" t="s">
        <v>2094</v>
      </c>
      <c s="368">
        <f>SUM(C1392:C1394)</f>
        <v>0</v>
      </c>
    </row>
    <row customHeight="1" ht="17.25">
      <c s="76">
        <v>2210201</v>
      </c>
      <c s="90" t="s">
        <v>2095</v>
      </c>
      <c s="372"/>
    </row>
    <row customHeight="1" ht="17.25">
      <c s="76">
        <v>2210202</v>
      </c>
      <c s="90" t="s">
        <v>2096</v>
      </c>
      <c s="372"/>
    </row>
    <row customHeight="1" ht="17.25">
      <c s="76">
        <v>2210203</v>
      </c>
      <c s="90" t="s">
        <v>2097</v>
      </c>
      <c s="372"/>
    </row>
    <row customHeight="1" ht="17.25">
      <c s="76">
        <v>22103</v>
      </c>
      <c s="88" t="s">
        <v>2098</v>
      </c>
      <c s="368">
        <f>SUM(C1396:C1397)</f>
        <v>0</v>
      </c>
    </row>
    <row customHeight="1" ht="17.25">
      <c s="76">
        <v>2210301</v>
      </c>
      <c s="90" t="s">
        <v>2099</v>
      </c>
      <c s="372"/>
    </row>
    <row customHeight="1" ht="17.25">
      <c s="76">
        <v>2210399</v>
      </c>
      <c s="90" t="s">
        <v>2100</v>
      </c>
      <c s="372"/>
    </row>
    <row customHeight="1" ht="17.25">
      <c s="76">
        <v>222</v>
      </c>
      <c s="88" t="s">
        <v>2101</v>
      </c>
      <c s="368">
        <f>SUM(C1399,C1414)</f>
        <v>262</v>
      </c>
    </row>
    <row customHeight="1" ht="17.25">
      <c s="76">
        <v>22201</v>
      </c>
      <c s="88" t="s">
        <v>2102</v>
      </c>
      <c s="368">
        <f>SUM(C1400:C1413)</f>
        <v>230</v>
      </c>
    </row>
    <row customHeight="1" ht="17.25">
      <c s="76">
        <v>2220101</v>
      </c>
      <c s="90" t="s">
        <v>1007</v>
      </c>
      <c s="372">
        <v>76</v>
      </c>
    </row>
    <row customHeight="1" ht="17.25">
      <c s="76">
        <v>2220102</v>
      </c>
      <c s="90" t="s">
        <v>1008</v>
      </c>
      <c s="372">
        <v>6</v>
      </c>
    </row>
    <row customHeight="1" ht="17.25">
      <c s="76">
        <v>2220103</v>
      </c>
      <c s="90" t="s">
        <v>1009</v>
      </c>
      <c s="372"/>
    </row>
    <row customHeight="1" ht="17.25">
      <c s="76">
        <v>2220104</v>
      </c>
      <c s="90" t="s">
        <v>2103</v>
      </c>
      <c s="372"/>
    </row>
    <row customHeight="1" ht="17.25">
      <c s="76">
        <v>2220105</v>
      </c>
      <c s="90" t="s">
        <v>2104</v>
      </c>
      <c s="372"/>
    </row>
    <row customHeight="1" ht="17.25">
      <c s="76">
        <v>2220106</v>
      </c>
      <c s="90" t="s">
        <v>2105</v>
      </c>
      <c s="372"/>
    </row>
    <row customHeight="1" ht="17.25">
      <c s="76">
        <v>2220107</v>
      </c>
      <c s="90" t="s">
        <v>2106</v>
      </c>
      <c s="372"/>
    </row>
    <row customHeight="1" ht="17.25">
      <c s="76">
        <v>2220112</v>
      </c>
      <c s="90" t="s">
        <v>2107</v>
      </c>
      <c s="372">
        <v>45</v>
      </c>
    </row>
    <row customHeight="1" ht="17.25">
      <c s="76">
        <v>2220113</v>
      </c>
      <c s="90" t="s">
        <v>2108</v>
      </c>
      <c s="372"/>
    </row>
    <row customHeight="1" ht="17.25">
      <c s="76">
        <v>2220114</v>
      </c>
      <c s="90" t="s">
        <v>2109</v>
      </c>
      <c s="372"/>
    </row>
    <row customHeight="1" ht="17.25">
      <c s="76">
        <v>2220115</v>
      </c>
      <c s="90" t="s">
        <v>2110</v>
      </c>
      <c s="372"/>
    </row>
    <row customHeight="1" ht="17.25">
      <c s="76">
        <v>2220118</v>
      </c>
      <c s="90" t="s">
        <v>2111</v>
      </c>
      <c s="372"/>
    </row>
    <row customHeight="1" ht="17.25">
      <c s="76">
        <v>2220150</v>
      </c>
      <c s="90" t="s">
        <v>1016</v>
      </c>
      <c s="372"/>
    </row>
    <row customHeight="1" ht="17.25">
      <c s="76">
        <v>2220199</v>
      </c>
      <c s="90" t="s">
        <v>2112</v>
      </c>
      <c s="372">
        <v>103</v>
      </c>
    </row>
    <row customHeight="1" ht="17.25">
      <c s="76">
        <v>22202</v>
      </c>
      <c s="88" t="s">
        <v>2113</v>
      </c>
      <c s="368">
        <f>SUM(C1415:C1427)</f>
        <v>32</v>
      </c>
    </row>
    <row customHeight="1" ht="17.25">
      <c s="76">
        <v>2220201</v>
      </c>
      <c s="90" t="s">
        <v>1007</v>
      </c>
      <c s="372">
        <v>32</v>
      </c>
    </row>
    <row customHeight="1" ht="17.25">
      <c s="76">
        <v>2220202</v>
      </c>
      <c s="90" t="s">
        <v>1008</v>
      </c>
      <c s="372"/>
    </row>
    <row customHeight="1" ht="17.25">
      <c s="76">
        <v>2220203</v>
      </c>
      <c s="90" t="s">
        <v>1009</v>
      </c>
      <c s="372"/>
    </row>
    <row customHeight="1" ht="17.25">
      <c s="76">
        <v>2220204</v>
      </c>
      <c s="90" t="s">
        <v>2114</v>
      </c>
      <c s="372"/>
    </row>
    <row customHeight="1" ht="17.25">
      <c s="76">
        <v>2220205</v>
      </c>
      <c s="90" t="s">
        <v>2115</v>
      </c>
      <c s="372"/>
    </row>
    <row customHeight="1" ht="17.25">
      <c s="76">
        <v>2220206</v>
      </c>
      <c s="90" t="s">
        <v>2116</v>
      </c>
      <c s="372"/>
    </row>
    <row customHeight="1" ht="17.25">
      <c s="76">
        <v>2220207</v>
      </c>
      <c s="90" t="s">
        <v>2117</v>
      </c>
      <c s="372"/>
    </row>
    <row customHeight="1" ht="17.25">
      <c s="76">
        <v>2220209</v>
      </c>
      <c s="90" t="s">
        <v>2118</v>
      </c>
      <c s="372"/>
    </row>
    <row customHeight="1" ht="17.25">
      <c s="76">
        <v>2220210</v>
      </c>
      <c s="90" t="s">
        <v>2119</v>
      </c>
      <c s="372"/>
    </row>
    <row customHeight="1" ht="17.25">
      <c s="76">
        <v>2220211</v>
      </c>
      <c s="90" t="s">
        <v>2120</v>
      </c>
      <c s="372"/>
    </row>
    <row customHeight="1" ht="17.25">
      <c s="76">
        <v>2220212</v>
      </c>
      <c s="90" t="s">
        <v>2121</v>
      </c>
      <c s="372"/>
    </row>
    <row customHeight="1" ht="17.25">
      <c s="76">
        <v>2220250</v>
      </c>
      <c s="90" t="s">
        <v>1016</v>
      </c>
      <c s="372"/>
    </row>
    <row customHeight="1" ht="17.25">
      <c s="76">
        <v>2220299</v>
      </c>
      <c s="90" t="s">
        <v>2122</v>
      </c>
      <c s="372"/>
    </row>
    <row customHeight="1" ht="17.25">
      <c s="76">
        <v>223</v>
      </c>
      <c s="88" t="s">
        <v>2123</v>
      </c>
      <c s="368">
        <f>C1429+C1435+C1441</f>
        <v>30</v>
      </c>
    </row>
    <row customHeight="1" ht="17.25">
      <c s="76">
        <v>22301</v>
      </c>
      <c s="88" t="s">
        <v>2124</v>
      </c>
      <c s="368">
        <f>SUM(C1430:C1434)</f>
        <v>0</v>
      </c>
    </row>
    <row customHeight="1" ht="17.25">
      <c s="76">
        <v>2230101</v>
      </c>
      <c s="90" t="s">
        <v>2125</v>
      </c>
      <c s="372"/>
    </row>
    <row customHeight="1" ht="17.25">
      <c s="76">
        <v>2230102</v>
      </c>
      <c s="90" t="s">
        <v>2126</v>
      </c>
      <c s="372"/>
    </row>
    <row customHeight="1" ht="17.25">
      <c s="76">
        <v>2230103</v>
      </c>
      <c s="90" t="s">
        <v>2127</v>
      </c>
      <c s="372"/>
    </row>
    <row customHeight="1" ht="17.25">
      <c s="76">
        <v>2230104</v>
      </c>
      <c s="90" t="s">
        <v>2128</v>
      </c>
      <c s="372"/>
    </row>
    <row customHeight="1" ht="17.25">
      <c s="76">
        <v>2230199</v>
      </c>
      <c s="90" t="s">
        <v>2129</v>
      </c>
      <c s="372"/>
    </row>
    <row customHeight="1" ht="17.25">
      <c s="76">
        <v>22302</v>
      </c>
      <c s="88" t="s">
        <v>2130</v>
      </c>
      <c s="368">
        <f>SUM(C1436:C1440)</f>
        <v>30</v>
      </c>
    </row>
    <row customHeight="1" ht="17.25">
      <c s="76">
        <v>2230201</v>
      </c>
      <c s="90" t="s">
        <v>2131</v>
      </c>
      <c s="372"/>
    </row>
    <row customHeight="1" ht="17.25">
      <c s="76">
        <v>2230202</v>
      </c>
      <c s="90" t="s">
        <v>2132</v>
      </c>
      <c s="372"/>
    </row>
    <row customHeight="1" ht="17.25">
      <c s="76">
        <v>2230203</v>
      </c>
      <c s="90" t="s">
        <v>2133</v>
      </c>
      <c s="372">
        <v>30</v>
      </c>
    </row>
    <row customHeight="1" ht="17.25">
      <c s="76">
        <v>2230204</v>
      </c>
      <c s="90" t="s">
        <v>2134</v>
      </c>
      <c s="372"/>
    </row>
    <row customHeight="1" ht="17.25">
      <c s="76">
        <v>2230299</v>
      </c>
      <c s="90" t="s">
        <v>2135</v>
      </c>
      <c s="372"/>
    </row>
    <row customHeight="1" ht="17.25">
      <c s="76">
        <v>22303</v>
      </c>
      <c s="88" t="s">
        <v>2136</v>
      </c>
      <c s="368">
        <f>SUM(C1442:C1452)</f>
        <v>0</v>
      </c>
    </row>
    <row customHeight="1" ht="17.25">
      <c s="76">
        <v>2230301</v>
      </c>
      <c s="90" t="s">
        <v>2137</v>
      </c>
      <c s="372"/>
    </row>
    <row customHeight="1" ht="17.25">
      <c s="76">
        <v>2230302</v>
      </c>
      <c s="90" t="s">
        <v>2138</v>
      </c>
      <c s="372"/>
    </row>
    <row customHeight="1" ht="17.25">
      <c s="76">
        <v>2230303</v>
      </c>
      <c s="90" t="s">
        <v>2139</v>
      </c>
      <c s="372"/>
    </row>
    <row customHeight="1" ht="17.25">
      <c s="76">
        <v>2230304</v>
      </c>
      <c s="90" t="s">
        <v>2140</v>
      </c>
      <c s="372"/>
    </row>
    <row customHeight="1" ht="17.25">
      <c s="76">
        <v>2230305</v>
      </c>
      <c s="90" t="s">
        <v>2141</v>
      </c>
      <c s="372"/>
    </row>
    <row customHeight="1" ht="17.25">
      <c s="76">
        <v>2230306</v>
      </c>
      <c s="90" t="s">
        <v>2142</v>
      </c>
      <c s="372"/>
    </row>
    <row customHeight="1" ht="17.25">
      <c s="76">
        <v>2230307</v>
      </c>
      <c s="90" t="s">
        <v>2143</v>
      </c>
      <c s="372"/>
    </row>
    <row customHeight="1" ht="17.25">
      <c s="76">
        <v>2230308</v>
      </c>
      <c s="90" t="s">
        <v>2144</v>
      </c>
      <c s="372"/>
    </row>
    <row customHeight="1" ht="17.25">
      <c s="76">
        <v>2230309</v>
      </c>
      <c s="90" t="s">
        <v>2145</v>
      </c>
      <c s="372"/>
    </row>
    <row customHeight="1" ht="17.25">
      <c s="76">
        <v>2230310</v>
      </c>
      <c s="90" t="s">
        <v>2146</v>
      </c>
      <c s="372"/>
    </row>
    <row customHeight="1" ht="17.25">
      <c s="76">
        <v>2230399</v>
      </c>
      <c s="90" t="s">
        <v>2147</v>
      </c>
      <c s="372"/>
    </row>
    <row customHeight="1" ht="17.25">
      <c s="76">
        <v>228</v>
      </c>
      <c s="88" t="s">
        <v>2148</v>
      </c>
      <c s="368">
        <f>SUM(C1454:C1456,C1459:C1460)</f>
        <v>0</v>
      </c>
    </row>
    <row customHeight="1" ht="17.25">
      <c s="76">
        <v>22808</v>
      </c>
      <c s="88" t="s">
        <v>2149</v>
      </c>
      <c s="372"/>
    </row>
    <row customHeight="1" ht="17.25">
      <c s="76">
        <v>22809</v>
      </c>
      <c s="88" t="s">
        <v>2150</v>
      </c>
      <c s="372"/>
    </row>
    <row customHeight="1" ht="17.25">
      <c s="76">
        <v>22810</v>
      </c>
      <c s="88" t="s">
        <v>2151</v>
      </c>
      <c s="368">
        <f>C1457+C1458</f>
        <v>0</v>
      </c>
    </row>
    <row customHeight="1" ht="17.25">
      <c s="76">
        <v>2281001</v>
      </c>
      <c s="90" t="s">
        <v>2152</v>
      </c>
      <c s="372"/>
    </row>
    <row customHeight="1" ht="17.25">
      <c s="76">
        <v>2281002</v>
      </c>
      <c s="90" t="s">
        <v>2153</v>
      </c>
      <c s="372"/>
    </row>
    <row customHeight="1" ht="17.25">
      <c s="76">
        <v>22811</v>
      </c>
      <c s="88" t="s">
        <v>2154</v>
      </c>
      <c s="372"/>
    </row>
    <row customHeight="1" ht="17.25">
      <c s="76">
        <v>22813</v>
      </c>
      <c s="88" t="s">
        <v>2155</v>
      </c>
      <c s="372"/>
    </row>
    <row customHeight="1" ht="17.25">
      <c s="76">
        <v>229</v>
      </c>
      <c s="88" t="s">
        <v>2156</v>
      </c>
      <c s="368">
        <f>SUM(C1462,C1465)</f>
        <v>1058</v>
      </c>
    </row>
    <row customHeight="1" ht="17.25">
      <c s="76">
        <v>22906</v>
      </c>
      <c s="88" t="s">
        <v>2157</v>
      </c>
      <c s="368">
        <f>SUM(C1463:C1464)</f>
        <v>0</v>
      </c>
    </row>
    <row customHeight="1" ht="17.25">
      <c s="76">
        <v>2290601</v>
      </c>
      <c s="90" t="s">
        <v>2158</v>
      </c>
      <c s="372"/>
    </row>
    <row customHeight="1" ht="17.25">
      <c s="76">
        <v>2290609</v>
      </c>
      <c s="90" t="s">
        <v>2159</v>
      </c>
      <c s="372"/>
    </row>
    <row customHeight="1" ht="17.25">
      <c s="108">
        <v>22999</v>
      </c>
      <c s="155" t="s">
        <v>2160</v>
      </c>
      <c s="409">
        <f>C1466</f>
        <v>1058</v>
      </c>
    </row>
    <row customHeight="1" ht="17.25">
      <c s="76">
        <v>2299901</v>
      </c>
      <c s="89" t="s">
        <v>2161</v>
      </c>
      <c s="372">
        <v>1058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C1"/>
    <mergeCell ref="A2:C2"/>
    <mergeCell ref="A3:C3"/>
  </mergeCells>
  <dataValidations count="1">
    <dataValidation type="decimal" allowBlank="1" showInputMessage="1" showErrorMessage="1" sqref="C5:C1466">
      <formula1>-99999999999999</formula1>
      <formula2>99999999999999</formula2>
    </dataValidation>
  </dataValidations>
  <printOptions gridLines="1"/>
  <pageMargins left="3.00" right="2.00" top="1.00" bottom="1.00" header="0.00" footer="0.00"/>
  <pageSetup scale="70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2ACB4A9-EFA8-7008-58E8-A7186B236CBC}" mc:Ignorable="x14ac">
  <dimension ref="A1:D58"/>
  <sheetViews>
    <sheetView defaultGridColor="0" colorId="8" topLeftCell="A1" showGridLines="0" workbookViewId="0" showZeros="0">
      <selection activeCell="A1" sqref="A1:D1"/>
    </sheetView>
  </sheetViews>
  <sheetFormatPr defaultColWidth="9.125" customHeight="1" defaultRowHeight="12.75"/>
  <cols>
    <col min="1" max="1" style="336" width="34.75390625" customWidth="1"/>
    <col min="2" max="2" style="336" width="19.50390625" customWidth="1"/>
    <col min="3" max="3" style="336" width="33.75390625" customWidth="1"/>
    <col min="4" max="4" style="336" width="19.75390625" customWidth="1"/>
  </cols>
  <sheetData>
    <row customHeight="1" ht="33.75">
      <c s="391" t="str">
        <f>'##BASEINFO'!$B$2&amp;"度"&amp;'##BASEINFO'!$B$7&amp;"一般预算转移性收支决算录入表"</f>
        <v>2011年度芷江侗族自治县一般预算转移性收支决算录入表</v>
      </c>
      <c s="69"/>
      <c s="69"/>
      <c s="69"/>
    </row>
    <row customHeight="1" ht="17.25">
      <c s="70" t="s">
        <v>172</v>
      </c>
      <c s="70"/>
      <c s="70"/>
      <c s="70"/>
    </row>
    <row customHeight="1" ht="17.25">
      <c s="70" t="s">
        <v>201</v>
      </c>
      <c s="70"/>
      <c s="70"/>
      <c s="70"/>
    </row>
    <row customHeight="1" ht="17.25">
      <c s="75" t="s">
        <v>2162</v>
      </c>
      <c s="85" t="s">
        <v>2163</v>
      </c>
      <c s="75" t="s">
        <v>2162</v>
      </c>
      <c s="85" t="s">
        <v>2163</v>
      </c>
    </row>
    <row customHeight="1" ht="17.25">
      <c s="88" t="s">
        <v>205</v>
      </c>
      <c s="368">
        <f>L01!C5</f>
        <v>24552</v>
      </c>
      <c s="100" t="s">
        <v>1004</v>
      </c>
      <c s="368">
        <f>L02!C5</f>
        <v>119643</v>
      </c>
    </row>
    <row customHeight="1" ht="17.25">
      <c s="88" t="s">
        <v>2164</v>
      </c>
      <c s="368">
        <f>SUM(B7,B12,B33,B34)</f>
        <v>93557</v>
      </c>
      <c s="98" t="s">
        <v>2165</v>
      </c>
      <c s="368">
        <f>SUM(D7,D12,D33,D34)</f>
        <v>0</v>
      </c>
    </row>
    <row customHeight="1" ht="17.25">
      <c s="88" t="s">
        <v>2166</v>
      </c>
      <c s="368">
        <f>SUM(B8:B11)</f>
        <v>3872</v>
      </c>
      <c s="98" t="s">
        <v>2167</v>
      </c>
      <c s="368">
        <f>SUM(D8:D11)</f>
        <v>0</v>
      </c>
    </row>
    <row customHeight="1" ht="17.25">
      <c s="90" t="s">
        <v>2168</v>
      </c>
      <c s="414">
        <v>1423</v>
      </c>
      <c s="101" t="s">
        <v>2169</v>
      </c>
      <c s="414"/>
    </row>
    <row customHeight="1" ht="17.25">
      <c s="90" t="s">
        <v>2170</v>
      </c>
      <c s="414">
        <v>820</v>
      </c>
      <c s="101" t="s">
        <v>2171</v>
      </c>
      <c s="414"/>
    </row>
    <row customHeight="1" ht="17.25">
      <c s="90" t="s">
        <v>2172</v>
      </c>
      <c s="414">
        <v>752</v>
      </c>
      <c s="101" t="s">
        <v>2173</v>
      </c>
      <c s="414"/>
    </row>
    <row customHeight="1" ht="17.25">
      <c s="90" t="s">
        <v>2174</v>
      </c>
      <c s="414">
        <v>877</v>
      </c>
      <c s="101" t="s">
        <v>2175</v>
      </c>
      <c s="414"/>
    </row>
    <row customHeight="1" ht="17.25">
      <c s="88" t="s">
        <v>2176</v>
      </c>
      <c s="368">
        <f>SUM(B13:B32)</f>
        <v>48635</v>
      </c>
      <c s="98" t="s">
        <v>2177</v>
      </c>
      <c s="368">
        <f>SUM(D13:D32)</f>
        <v>0</v>
      </c>
    </row>
    <row customHeight="1" ht="17.25">
      <c s="90" t="s">
        <v>2178</v>
      </c>
      <c s="414">
        <v>176</v>
      </c>
      <c s="101" t="s">
        <v>2179</v>
      </c>
      <c s="414"/>
    </row>
    <row customHeight="1" ht="17.25">
      <c s="90" t="s">
        <v>2180</v>
      </c>
      <c s="414">
        <v>14004</v>
      </c>
      <c s="101" t="s">
        <v>2181</v>
      </c>
      <c s="414"/>
    </row>
    <row customHeight="1" ht="17.25">
      <c s="90" t="s">
        <v>2182</v>
      </c>
      <c s="414">
        <v>2060</v>
      </c>
      <c s="101" t="s">
        <v>2183</v>
      </c>
      <c s="414"/>
    </row>
    <row customHeight="1" ht="17.25">
      <c s="90" t="s">
        <v>2184</v>
      </c>
      <c s="414">
        <v>7309</v>
      </c>
      <c s="101" t="s">
        <v>2185</v>
      </c>
      <c s="414"/>
    </row>
    <row customHeight="1" ht="17.25">
      <c s="90" t="s">
        <v>2186</v>
      </c>
      <c s="414">
        <v>3068</v>
      </c>
      <c s="90" t="s">
        <v>2187</v>
      </c>
      <c s="414"/>
    </row>
    <row customHeight="1" ht="17.25">
      <c s="90" t="s">
        <v>2188</v>
      </c>
      <c s="414">
        <v>2770</v>
      </c>
      <c s="101" t="s">
        <v>2189</v>
      </c>
      <c s="414"/>
    </row>
    <row customHeight="1" ht="17.25">
      <c s="90" t="s">
        <v>2190</v>
      </c>
      <c s="414">
        <v>1647</v>
      </c>
      <c s="101" t="s">
        <v>2191</v>
      </c>
      <c s="414"/>
    </row>
    <row customHeight="1" ht="17.25">
      <c s="90" t="s">
        <v>2192</v>
      </c>
      <c s="414"/>
      <c s="101" t="s">
        <v>2193</v>
      </c>
      <c s="414"/>
    </row>
    <row customHeight="1" ht="17.25">
      <c s="90" t="s">
        <v>2194</v>
      </c>
      <c s="414"/>
      <c s="101" t="s">
        <v>2195</v>
      </c>
      <c s="414"/>
    </row>
    <row customHeight="1" ht="17.25">
      <c s="90" t="s">
        <v>2196</v>
      </c>
      <c s="414">
        <v>71</v>
      </c>
      <c s="101" t="s">
        <v>2197</v>
      </c>
      <c s="414"/>
    </row>
    <row customHeight="1" ht="17.25">
      <c s="90" t="s">
        <v>2198</v>
      </c>
      <c s="414"/>
      <c s="101" t="s">
        <v>2199</v>
      </c>
      <c s="414"/>
    </row>
    <row customHeight="1" ht="17.25">
      <c s="90" t="s">
        <v>2200</v>
      </c>
      <c s="414">
        <v>20</v>
      </c>
      <c s="101" t="s">
        <v>2201</v>
      </c>
      <c s="414"/>
    </row>
    <row customHeight="1" ht="17.25">
      <c s="90" t="s">
        <v>2202</v>
      </c>
      <c s="414">
        <v>11</v>
      </c>
      <c s="101" t="s">
        <v>2203</v>
      </c>
      <c s="414"/>
    </row>
    <row customHeight="1" ht="17.25">
      <c s="90" t="s">
        <v>2204</v>
      </c>
      <c s="414">
        <v>964</v>
      </c>
      <c s="101" t="s">
        <v>2205</v>
      </c>
      <c s="414"/>
    </row>
    <row customHeight="1" ht="17.25">
      <c s="90" t="s">
        <v>2206</v>
      </c>
      <c s="414">
        <v>5543</v>
      </c>
      <c s="101" t="s">
        <v>2207</v>
      </c>
      <c s="414"/>
    </row>
    <row customHeight="1" ht="17.25">
      <c s="90" t="s">
        <v>2208</v>
      </c>
      <c s="414">
        <v>5713</v>
      </c>
      <c s="101" t="s">
        <v>2209</v>
      </c>
      <c s="414"/>
    </row>
    <row customHeight="1" ht="17.25">
      <c s="90" t="s">
        <v>2210</v>
      </c>
      <c s="414">
        <v>3514</v>
      </c>
      <c s="101" t="s">
        <v>2211</v>
      </c>
      <c s="414"/>
    </row>
    <row customHeight="1" ht="17.25">
      <c s="90" t="s">
        <v>2212</v>
      </c>
      <c s="414">
        <v>1120</v>
      </c>
      <c s="101" t="s">
        <v>2213</v>
      </c>
      <c s="414"/>
    </row>
    <row customHeight="1" ht="17.25">
      <c s="90" t="s">
        <v>2214</v>
      </c>
      <c s="414">
        <v>567</v>
      </c>
      <c s="101" t="s">
        <v>2215</v>
      </c>
      <c s="414"/>
    </row>
    <row customHeight="1" ht="17.25">
      <c s="90" t="s">
        <v>2216</v>
      </c>
      <c s="414">
        <v>78</v>
      </c>
      <c s="101" t="s">
        <v>2217</v>
      </c>
      <c s="414"/>
    </row>
    <row customHeight="1" ht="17.25">
      <c s="88" t="s">
        <v>2218</v>
      </c>
      <c s="414">
        <v>41050</v>
      </c>
      <c s="98" t="s">
        <v>2219</v>
      </c>
      <c s="414"/>
    </row>
    <row customHeight="1" ht="17.25">
      <c s="88" t="s">
        <v>2220</v>
      </c>
      <c s="414"/>
      <c s="98" t="s">
        <v>2221</v>
      </c>
      <c s="414"/>
    </row>
    <row customHeight="1" ht="17.25">
      <c s="88" t="s">
        <v>2222</v>
      </c>
      <c s="414"/>
      <c s="98" t="s">
        <v>2223</v>
      </c>
      <c s="414"/>
    </row>
    <row customHeight="1" ht="17.25">
      <c s="88" t="s">
        <v>2224</v>
      </c>
      <c s="376">
        <f>SUM(B37:B40)</f>
        <v>0</v>
      </c>
      <c s="98" t="s">
        <v>2225</v>
      </c>
      <c s="368">
        <f>SUM(D37:D40)</f>
        <v>1437</v>
      </c>
    </row>
    <row customHeight="1" ht="17.25">
      <c s="90" t="s">
        <v>2226</v>
      </c>
      <c s="414"/>
      <c s="101" t="s">
        <v>2227</v>
      </c>
      <c s="414"/>
    </row>
    <row customHeight="1" ht="17.25">
      <c s="90" t="s">
        <v>2228</v>
      </c>
      <c s="414"/>
      <c s="102" t="s">
        <v>2229</v>
      </c>
      <c s="414"/>
    </row>
    <row customHeight="1" ht="17.25">
      <c s="90" t="s">
        <v>2230</v>
      </c>
      <c s="414"/>
      <c s="101" t="s">
        <v>2231</v>
      </c>
      <c s="414"/>
    </row>
    <row customHeight="1" ht="17.25">
      <c s="90" t="s">
        <v>2232</v>
      </c>
      <c s="414"/>
      <c s="103" t="s">
        <v>2233</v>
      </c>
      <c s="414">
        <v>1437</v>
      </c>
    </row>
    <row customHeight="1" ht="17.25">
      <c s="88" t="s">
        <v>2234</v>
      </c>
      <c s="414"/>
      <c s="98" t="s">
        <v>2235</v>
      </c>
      <c s="414"/>
    </row>
    <row customHeight="1" ht="17.25">
      <c s="88" t="s">
        <v>2236</v>
      </c>
      <c s="368">
        <f>B43</f>
        <v>0</v>
      </c>
      <c s="98" t="s">
        <v>2237</v>
      </c>
      <c s="368">
        <f>D43</f>
        <v>0</v>
      </c>
    </row>
    <row customHeight="1" ht="17.25">
      <c s="90" t="s">
        <v>2238</v>
      </c>
      <c s="372"/>
      <c s="101" t="s">
        <v>2239</v>
      </c>
      <c s="372"/>
    </row>
    <row customHeight="1" ht="17.25">
      <c s="88" t="s">
        <v>2240</v>
      </c>
      <c s="368">
        <f>B45</f>
        <v>1600</v>
      </c>
      <c s="98" t="s">
        <v>2241</v>
      </c>
      <c s="368">
        <f>D45</f>
        <v>0</v>
      </c>
    </row>
    <row customHeight="1" ht="17.25">
      <c s="90" t="s">
        <v>2242</v>
      </c>
      <c s="414">
        <v>1600</v>
      </c>
      <c s="101" t="s">
        <v>2243</v>
      </c>
      <c s="414"/>
    </row>
    <row customHeight="1" ht="17.25">
      <c s="88" t="s">
        <v>2244</v>
      </c>
      <c s="414"/>
      <c s="98" t="s">
        <v>2245</v>
      </c>
      <c s="372"/>
    </row>
    <row customHeight="1" ht="17.25">
      <c s="88" t="s">
        <v>2246</v>
      </c>
      <c s="372"/>
      <c s="98" t="s">
        <v>2247</v>
      </c>
      <c s="414"/>
    </row>
    <row customHeight="1" ht="17.25">
      <c s="88" t="s">
        <v>2248</v>
      </c>
      <c s="414"/>
      <c s="98" t="s">
        <v>2249</v>
      </c>
      <c s="368">
        <f>B46+B47+B48-D47</f>
        <v>0</v>
      </c>
    </row>
    <row customHeight="1" ht="17.25">
      <c s="88" t="s">
        <v>2250</v>
      </c>
      <c s="372">
        <v>2754</v>
      </c>
      <c s="94"/>
      <c s="104"/>
    </row>
    <row customHeight="1" ht="17.25">
      <c s="88" t="s">
        <v>2251</v>
      </c>
      <c s="414"/>
      <c s="98" t="s">
        <v>2252</v>
      </c>
      <c s="414"/>
    </row>
    <row customHeight="1" ht="17.25">
      <c s="88" t="s">
        <v>2253</v>
      </c>
      <c s="368">
        <f>SUM(B52:B55)</f>
        <v>0</v>
      </c>
      <c s="98" t="s">
        <v>2254</v>
      </c>
      <c s="372"/>
    </row>
    <row customHeight="1" ht="17.25">
      <c s="90" t="s">
        <v>2255</v>
      </c>
      <c s="372"/>
      <c s="98" t="s">
        <v>2256</v>
      </c>
      <c s="368">
        <f>B58-D5-D6-D35-D36-D41-D42-D44-D46-D47-D48-D50-D51</f>
        <v>1383</v>
      </c>
    </row>
    <row customHeight="1" ht="17.25">
      <c s="90" t="s">
        <v>2257</v>
      </c>
      <c s="372"/>
      <c s="98" t="s">
        <v>2258</v>
      </c>
      <c s="372">
        <v>1143</v>
      </c>
    </row>
    <row customHeight="1" ht="17.25">
      <c s="90" t="s">
        <v>2259</v>
      </c>
      <c s="372"/>
      <c s="98" t="s">
        <v>2260</v>
      </c>
      <c s="368">
        <f>D52-D53</f>
        <v>240</v>
      </c>
    </row>
    <row customHeight="1" ht="17.25">
      <c s="90" t="s">
        <v>2261</v>
      </c>
      <c s="372"/>
      <c s="93"/>
      <c s="99"/>
    </row>
    <row customHeight="1" ht="17.25">
      <c s="88" t="s">
        <v>2262</v>
      </c>
      <c s="368">
        <f>B57</f>
        <v>0</v>
      </c>
      <c s="95"/>
      <c s="86"/>
    </row>
    <row customHeight="1" ht="17.25">
      <c s="90" t="s">
        <v>2263</v>
      </c>
      <c s="373"/>
      <c s="95"/>
      <c s="86"/>
    </row>
    <row customHeight="1" ht="17.25">
      <c s="96" t="s">
        <v>2264</v>
      </c>
      <c s="368">
        <f>SUM(B5:B6,B35:B36,B41:B42,B44,B46:B51,B56)</f>
        <v>122463</v>
      </c>
      <c s="97" t="s">
        <v>2265</v>
      </c>
      <c s="401">
        <f>SUM(D5:D6,D35:D36,D41:D42,D44,D46:D48,D50:D52)</f>
        <v>122463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D1"/>
    <mergeCell ref="A2:D2"/>
    <mergeCell ref="A3:D3"/>
  </mergeCells>
  <dataValidations count="1">
    <dataValidation type="decimal" allowBlank="1" showInputMessage="1" showErrorMessage="1" sqref="B5:B58 D5:D48 D50:D54 D58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F313925-B9A4-9368-6E21-09D07A39DFA8}" mc:Ignorable="x14ac">
  <dimension ref="A1:H36"/>
  <sheetViews>
    <sheetView defaultGridColor="0" colorId="8" topLeftCell="A1" showGridLines="0" workbookViewId="0" showZeros="0">
      <selection activeCell="A1" sqref="A1:H1"/>
    </sheetView>
  </sheetViews>
  <sheetFormatPr defaultColWidth="9.125" customHeight="1" defaultRowHeight="12.75"/>
  <cols>
    <col min="1" max="1" style="336" width="9.50390625" customWidth="1"/>
    <col min="2" max="2" style="336" width="31.125" customWidth="1"/>
    <col min="3" max="8" style="336" width="14.50390625" customWidth="1"/>
  </cols>
  <sheetData>
    <row customHeight="1" ht="33.75">
      <c s="363" t="str">
        <f>'##BASEINFO'!$B$2&amp;"度"&amp;'##BASEINFO'!$B$7&amp;"一般预算收入预算变动情况录入表"</f>
        <v>2011年度芷江侗族自治县一般预算收入预算变动情况录入表</v>
      </c>
      <c s="71"/>
      <c s="71"/>
      <c s="71"/>
      <c s="71"/>
      <c s="71"/>
      <c s="71"/>
      <c s="71"/>
    </row>
    <row customHeight="1" ht="17.25">
      <c s="70" t="s">
        <v>173</v>
      </c>
      <c s="70"/>
      <c s="70"/>
      <c s="70"/>
      <c s="70"/>
      <c s="70"/>
      <c s="70"/>
      <c s="70"/>
    </row>
    <row customHeight="1" ht="17.25">
      <c s="70" t="s">
        <v>201</v>
      </c>
      <c s="70"/>
      <c s="70"/>
      <c s="70"/>
      <c s="70"/>
      <c s="70"/>
      <c s="70"/>
      <c s="70"/>
    </row>
    <row customHeight="1" ht="17.25">
      <c s="72" t="s">
        <v>202</v>
      </c>
      <c s="72" t="s">
        <v>203</v>
      </c>
      <c s="72" t="s">
        <v>2266</v>
      </c>
      <c s="72" t="s">
        <v>2267</v>
      </c>
      <c s="72"/>
      <c s="72"/>
      <c s="72"/>
      <c s="72" t="s">
        <v>2268</v>
      </c>
    </row>
    <row customHeight="1" ht="17.25">
      <c s="72"/>
      <c s="72"/>
      <c s="72"/>
      <c s="72" t="s">
        <v>2269</v>
      </c>
      <c s="72"/>
      <c s="72"/>
      <c s="73" t="s">
        <v>2270</v>
      </c>
      <c s="72"/>
    </row>
    <row customHeight="1" ht="17.25">
      <c s="72"/>
      <c s="72"/>
      <c s="105"/>
      <c s="91" t="s">
        <v>2271</v>
      </c>
      <c s="91" t="s">
        <v>2272</v>
      </c>
      <c s="91" t="s">
        <v>2273</v>
      </c>
      <c s="106"/>
      <c s="105"/>
    </row>
    <row customHeight="1" ht="17.25">
      <c s="55"/>
      <c s="83" t="s">
        <v>205</v>
      </c>
      <c s="368">
        <f>SUM(C8,C30)</f>
        <v>22912</v>
      </c>
      <c s="368">
        <f>SUM(D8,D30)</f>
        <v>0</v>
      </c>
      <c s="368">
        <f>SUM(E8,E30)</f>
        <v>0</v>
      </c>
      <c s="368">
        <f>SUM(F8,F30)</f>
        <v>0</v>
      </c>
      <c s="368">
        <f>SUM(G8,G30)</f>
        <v>0</v>
      </c>
      <c s="368">
        <f>SUM(H8,H30)</f>
        <v>22912</v>
      </c>
    </row>
    <row customHeight="1" ht="17.25">
      <c s="76">
        <v>101</v>
      </c>
      <c s="92" t="s">
        <v>206</v>
      </c>
      <c s="368">
        <f>SUM(C9:C29)</f>
        <v>16933</v>
      </c>
      <c s="368">
        <f>SUM(D9:D29)</f>
        <v>0</v>
      </c>
      <c s="368">
        <f>SUM(E9:E29)</f>
        <v>0</v>
      </c>
      <c s="368">
        <f>SUM(F9:F29)</f>
        <v>0</v>
      </c>
      <c s="368">
        <f>SUM(G9:G29)</f>
        <v>0</v>
      </c>
      <c s="368">
        <f>SUM(H9:H29)</f>
        <v>16933</v>
      </c>
    </row>
    <row customHeight="1" ht="17.25">
      <c s="76">
        <v>10101</v>
      </c>
      <c s="89" t="s">
        <v>207</v>
      </c>
      <c s="414">
        <v>1864</v>
      </c>
      <c s="368">
        <f>E9+F9</f>
        <v>0</v>
      </c>
      <c s="414"/>
      <c s="414"/>
      <c s="414"/>
      <c s="368">
        <f>C9+D9+G9</f>
        <v>1864</v>
      </c>
    </row>
    <row customHeight="1" ht="17.25">
      <c s="76">
        <v>10102</v>
      </c>
      <c s="89" t="s">
        <v>236</v>
      </c>
      <c s="414"/>
      <c s="368">
        <f>E10+F10</f>
        <v>0</v>
      </c>
      <c s="414"/>
      <c s="414"/>
      <c s="414"/>
      <c s="368">
        <f>C10+D10+G10</f>
        <v>0</v>
      </c>
    </row>
    <row customHeight="1" ht="17.25">
      <c s="76">
        <v>10103</v>
      </c>
      <c s="89" t="s">
        <v>256</v>
      </c>
      <c s="414">
        <v>4483</v>
      </c>
      <c s="368">
        <f>E11+F11</f>
        <v>0</v>
      </c>
      <c s="414"/>
      <c s="414"/>
      <c s="414"/>
      <c s="368">
        <f>C11+D11+G11</f>
        <v>4483</v>
      </c>
    </row>
    <row customHeight="1" ht="17.25">
      <c s="76">
        <v>10104</v>
      </c>
      <c s="89" t="s">
        <v>265</v>
      </c>
      <c s="414">
        <v>515</v>
      </c>
      <c s="368">
        <f>E12+F12</f>
        <v>0</v>
      </c>
      <c s="414"/>
      <c s="414"/>
      <c s="414"/>
      <c s="368">
        <f>C12+D12+G12</f>
        <v>515</v>
      </c>
    </row>
    <row customHeight="1" ht="17.25">
      <c s="76">
        <v>10105</v>
      </c>
      <c s="89" t="s">
        <v>358</v>
      </c>
      <c s="414"/>
      <c s="368">
        <f>E13+F13</f>
        <v>0</v>
      </c>
      <c s="414"/>
      <c s="414"/>
      <c s="414"/>
      <c s="368">
        <f>C13+D13+G13</f>
        <v>0</v>
      </c>
    </row>
    <row customHeight="1" ht="17.25">
      <c s="76">
        <v>10106</v>
      </c>
      <c s="89" t="s">
        <v>2274</v>
      </c>
      <c s="414">
        <v>616</v>
      </c>
      <c s="368">
        <f>E14+F14</f>
        <v>0</v>
      </c>
      <c s="414"/>
      <c s="414"/>
      <c s="414"/>
      <c s="368">
        <f>C14+D14+G14</f>
        <v>616</v>
      </c>
    </row>
    <row customHeight="1" ht="17.25">
      <c s="76">
        <v>10107</v>
      </c>
      <c s="89" t="s">
        <v>426</v>
      </c>
      <c s="414"/>
      <c s="368">
        <f>E15+F15</f>
        <v>0</v>
      </c>
      <c s="414"/>
      <c s="414"/>
      <c s="414"/>
      <c s="368">
        <f>C15+D15+G15</f>
        <v>0</v>
      </c>
    </row>
    <row customHeight="1" ht="17.25">
      <c s="76">
        <v>10108</v>
      </c>
      <c s="89" t="s">
        <v>430</v>
      </c>
      <c s="414"/>
      <c s="368">
        <f>E16+F16</f>
        <v>0</v>
      </c>
      <c s="414"/>
      <c s="414"/>
      <c s="414"/>
      <c s="368">
        <f>C16+D16+G16</f>
        <v>0</v>
      </c>
    </row>
    <row customHeight="1" ht="17.25">
      <c s="76">
        <v>10109</v>
      </c>
      <c s="89" t="s">
        <v>439</v>
      </c>
      <c s="414"/>
      <c s="368">
        <f>E17+F17</f>
        <v>0</v>
      </c>
      <c s="414"/>
      <c s="414"/>
      <c s="414"/>
      <c s="368">
        <f>C17+D17+G17</f>
        <v>0</v>
      </c>
    </row>
    <row customHeight="1" ht="17.25">
      <c s="76">
        <v>10110</v>
      </c>
      <c s="89" t="s">
        <v>450</v>
      </c>
      <c s="414"/>
      <c s="368">
        <f>E18+F18</f>
        <v>0</v>
      </c>
      <c s="414"/>
      <c s="414"/>
      <c s="414"/>
      <c s="368">
        <f>C18+D18+G18</f>
        <v>0</v>
      </c>
    </row>
    <row customHeight="1" ht="17.25">
      <c s="76">
        <v>10111</v>
      </c>
      <c s="89" t="s">
        <v>459</v>
      </c>
      <c s="414"/>
      <c s="368">
        <f>E19+F19</f>
        <v>0</v>
      </c>
      <c s="414"/>
      <c s="414"/>
      <c s="414"/>
      <c s="368">
        <f>C19+D19+G19</f>
        <v>0</v>
      </c>
    </row>
    <row customHeight="1" ht="17.25">
      <c s="76">
        <v>10112</v>
      </c>
      <c s="89" t="s">
        <v>465</v>
      </c>
      <c s="414"/>
      <c s="368">
        <f>E20+F20</f>
        <v>0</v>
      </c>
      <c s="414"/>
      <c s="414"/>
      <c s="414"/>
      <c s="368">
        <f>C20+D20+G20</f>
        <v>0</v>
      </c>
    </row>
    <row customHeight="1" ht="17.25">
      <c s="76">
        <v>10113</v>
      </c>
      <c s="89" t="s">
        <v>474</v>
      </c>
      <c s="414"/>
      <c s="368">
        <f>E21+F21</f>
        <v>0</v>
      </c>
      <c s="414"/>
      <c s="414"/>
      <c s="414"/>
      <c s="368">
        <f>C21+D21+G21</f>
        <v>0</v>
      </c>
    </row>
    <row customHeight="1" ht="17.25">
      <c s="76">
        <v>10114</v>
      </c>
      <c s="89" t="s">
        <v>2275</v>
      </c>
      <c s="414"/>
      <c s="368">
        <f>E22+F22</f>
        <v>0</v>
      </c>
      <c s="414"/>
      <c s="414"/>
      <c s="414"/>
      <c s="368">
        <f>C22+D22+G22</f>
        <v>0</v>
      </c>
    </row>
    <row customHeight="1" ht="17.25">
      <c s="76">
        <v>10115</v>
      </c>
      <c s="89" t="s">
        <v>2276</v>
      </c>
      <c s="414"/>
      <c s="368">
        <f>E23+F23</f>
        <v>0</v>
      </c>
      <c s="414"/>
      <c s="414"/>
      <c s="414"/>
      <c s="368">
        <f>C23+D23+G23</f>
        <v>0</v>
      </c>
    </row>
    <row customHeight="1" ht="17.25">
      <c s="76">
        <v>10116</v>
      </c>
      <c s="89" t="s">
        <v>2277</v>
      </c>
      <c s="414"/>
      <c s="368">
        <f>E24+F24</f>
        <v>0</v>
      </c>
      <c s="414"/>
      <c s="414"/>
      <c s="414"/>
      <c s="368">
        <f>C24+D24+G24</f>
        <v>0</v>
      </c>
    </row>
    <row customHeight="1" ht="17.25">
      <c s="76">
        <v>10117</v>
      </c>
      <c s="89" t="s">
        <v>2278</v>
      </c>
      <c s="414"/>
      <c s="368">
        <f>E25+F25</f>
        <v>0</v>
      </c>
      <c s="414"/>
      <c s="414"/>
      <c s="414"/>
      <c s="368">
        <f>C25+D25+G25</f>
        <v>0</v>
      </c>
    </row>
    <row customHeight="1" ht="17.25">
      <c s="76">
        <v>10118</v>
      </c>
      <c s="89" t="s">
        <v>2279</v>
      </c>
      <c s="414">
        <v>3813</v>
      </c>
      <c s="368">
        <f>E26+F26</f>
        <v>0</v>
      </c>
      <c s="414"/>
      <c s="414"/>
      <c s="414"/>
      <c s="368">
        <f>C26+D26+G26</f>
        <v>3813</v>
      </c>
    </row>
    <row customHeight="1" ht="17.25">
      <c s="76">
        <v>10119</v>
      </c>
      <c s="89" t="s">
        <v>2280</v>
      </c>
      <c s="414">
        <v>1521</v>
      </c>
      <c s="368">
        <f>E27+F27</f>
        <v>0</v>
      </c>
      <c s="414"/>
      <c s="414"/>
      <c s="414"/>
      <c s="368">
        <f>C27+D27+G27</f>
        <v>1521</v>
      </c>
    </row>
    <row customHeight="1" ht="17.25">
      <c s="76">
        <v>10120</v>
      </c>
      <c s="89" t="s">
        <v>2281</v>
      </c>
      <c s="414"/>
      <c s="368">
        <f>E28+F28</f>
        <v>0</v>
      </c>
      <c s="414"/>
      <c s="414"/>
      <c s="414"/>
      <c s="368">
        <f>C28+D28+G28</f>
        <v>0</v>
      </c>
    </row>
    <row customHeight="1" ht="17.25">
      <c s="76">
        <v>10199</v>
      </c>
      <c s="89" t="s">
        <v>512</v>
      </c>
      <c s="414">
        <v>4121</v>
      </c>
      <c s="368">
        <f>E29+F29</f>
        <v>0</v>
      </c>
      <c s="414"/>
      <c s="414"/>
      <c s="414"/>
      <c s="368">
        <f>C29+D29+G29</f>
        <v>4121</v>
      </c>
    </row>
    <row customHeight="1" ht="17.25">
      <c s="76">
        <v>103</v>
      </c>
      <c s="92" t="s">
        <v>513</v>
      </c>
      <c s="368">
        <f>SUM(C31:C36)</f>
        <v>5979</v>
      </c>
      <c s="368">
        <f>SUM(D31:D36)</f>
        <v>0</v>
      </c>
      <c s="368">
        <f>SUM(E31:E36)</f>
        <v>0</v>
      </c>
      <c s="368">
        <f>SUM(F31:F36)</f>
        <v>0</v>
      </c>
      <c s="368">
        <f>SUM(G31:G36)</f>
        <v>0</v>
      </c>
      <c s="368">
        <f>SUM(H31:H36)</f>
        <v>5979</v>
      </c>
    </row>
    <row customHeight="1" ht="17.25">
      <c s="76">
        <v>10302</v>
      </c>
      <c s="89" t="s">
        <v>514</v>
      </c>
      <c s="414">
        <v>85</v>
      </c>
      <c s="368">
        <f>E31+F31</f>
        <v>0</v>
      </c>
      <c s="414"/>
      <c s="414"/>
      <c s="414"/>
      <c s="368">
        <f>C31+D31+G31</f>
        <v>85</v>
      </c>
    </row>
    <row customHeight="1" ht="17.25">
      <c s="76">
        <v>10304</v>
      </c>
      <c s="89" t="s">
        <v>538</v>
      </c>
      <c s="414">
        <v>2399</v>
      </c>
      <c s="368">
        <f>E32+F32</f>
        <v>0</v>
      </c>
      <c s="414"/>
      <c s="414"/>
      <c s="414"/>
      <c s="368">
        <f>C32+D32+G32</f>
        <v>2399</v>
      </c>
    </row>
    <row customHeight="1" ht="17.25">
      <c s="76">
        <v>10305</v>
      </c>
      <c s="89" t="s">
        <v>880</v>
      </c>
      <c s="414">
        <v>885</v>
      </c>
      <c s="368">
        <f>E33+F33</f>
        <v>0</v>
      </c>
      <c s="414"/>
      <c s="414"/>
      <c s="414"/>
      <c s="368">
        <f>C33+D33+G33</f>
        <v>885</v>
      </c>
    </row>
    <row customHeight="1" ht="17.25">
      <c s="76">
        <v>10306</v>
      </c>
      <c s="89" t="s">
        <v>913</v>
      </c>
      <c s="414">
        <v>2610</v>
      </c>
      <c s="368">
        <f>E34+F34</f>
        <v>0</v>
      </c>
      <c s="414"/>
      <c s="414"/>
      <c s="414"/>
      <c s="368">
        <f>C34+D34+G34</f>
        <v>2610</v>
      </c>
    </row>
    <row customHeight="1" ht="17.25">
      <c s="76">
        <v>10307</v>
      </c>
      <c s="89" t="s">
        <v>929</v>
      </c>
      <c s="414"/>
      <c s="368">
        <f>E35+F35</f>
        <v>0</v>
      </c>
      <c s="414"/>
      <c s="414"/>
      <c s="414"/>
      <c s="368">
        <f>C35+D35+G35</f>
        <v>0</v>
      </c>
    </row>
    <row customHeight="1" ht="17.25">
      <c s="76">
        <v>10399</v>
      </c>
      <c s="89" t="s">
        <v>2282</v>
      </c>
      <c s="414"/>
      <c s="368">
        <f>E36+F36</f>
        <v>0</v>
      </c>
      <c s="414"/>
      <c s="414"/>
      <c s="414"/>
      <c s="368">
        <f>C36+D36+G36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10">
    <mergeCell ref="B4:B6"/>
    <mergeCell ref="C4:C6"/>
    <mergeCell ref="D4:G4"/>
    <mergeCell ref="D5:F5"/>
    <mergeCell ref="G5:G6"/>
    <mergeCell ref="H4:H6"/>
    <mergeCell ref="A1:H1"/>
    <mergeCell ref="A2:H2"/>
    <mergeCell ref="A3:H3"/>
    <mergeCell ref="A4:A6"/>
  </mergeCells>
  <dataValidations count="1">
    <dataValidation type="decimal" allowBlank="1" showInputMessage="1" showErrorMessage="1" sqref="C7:H36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3CCCE6C-5E08-2AD8-E465-0552A5451208}" mc:Ignorable="x14ac">
  <dimension ref="A1:AB228"/>
  <sheetViews>
    <sheetView defaultGridColor="0" colorId="8" showGridLines="0" workbookViewId="0" showZeros="0">
      <pane xSplit="2" ySplit="6" topLeftCell="C7" activePane="bottomRight" state="frozen"/>
      <selection pane="bottomLeft" activeCell="A7" sqref="A7"/>
      <selection pane="topRight" activeCell="C1" sqref="C1"/>
      <selection pane="bottomRight" activeCell="A1" sqref="A1"/>
    </sheetView>
  </sheetViews>
  <sheetFormatPr defaultColWidth="9.125" customHeight="1" defaultRowHeight="12.75"/>
  <cols>
    <col min="1" max="1" style="336" width="9.50390625" customWidth="1"/>
    <col min="2" max="2" style="336" width="33.00390625" customWidth="1"/>
    <col min="3" max="26" style="336" width="12.875" customWidth="1"/>
    <col min="27" max="28" style="336" width="13.25390625" customWidth="1"/>
  </cols>
  <sheetData>
    <row customHeight="1" ht="33.75">
      <c s="363" t="str">
        <f>'##BASEINFO'!$B$2&amp;"度"&amp;'##BASEINFO'!$B$7&amp;"一般预算支出预算变动及结余、结转情况录入表"</f>
        <v>2011年度芷江侗族自治县一般预算支出预算变动及结余、结转情况录入表</v>
      </c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  <c s="71"/>
    </row>
    <row customHeight="1" ht="17.25">
      <c s="70" t="s">
        <v>174</v>
      </c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  <c s="70"/>
    </row>
    <row customHeight="1" ht="17.25">
      <c s="125" t="s">
        <v>201</v>
      </c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  <c s="125"/>
    </row>
    <row customHeight="1" ht="17.25">
      <c s="126" t="s">
        <v>202</v>
      </c>
      <c s="126" t="s">
        <v>203</v>
      </c>
      <c s="127" t="s">
        <v>2266</v>
      </c>
      <c s="126" t="s">
        <v>2267</v>
      </c>
      <c s="126"/>
      <c s="126"/>
      <c s="126"/>
      <c s="126"/>
      <c s="126"/>
      <c s="126"/>
      <c s="126"/>
      <c s="126"/>
      <c s="126"/>
      <c s="126"/>
      <c s="126"/>
      <c s="126"/>
      <c s="126"/>
      <c s="126"/>
      <c s="126"/>
      <c s="126"/>
      <c s="126"/>
      <c s="126"/>
      <c s="126"/>
      <c s="126"/>
      <c s="142" t="s">
        <v>2268</v>
      </c>
      <c s="141" t="s">
        <v>204</v>
      </c>
      <c s="141" t="s">
        <v>2283</v>
      </c>
      <c s="141" t="s">
        <v>2284</v>
      </c>
    </row>
    <row customHeight="1" ht="11.25">
      <c s="72"/>
      <c s="72"/>
      <c s="73"/>
      <c s="127" t="s">
        <v>2271</v>
      </c>
      <c s="141" t="s">
        <v>2285</v>
      </c>
      <c s="142" t="s">
        <v>2286</v>
      </c>
      <c s="141" t="s">
        <v>2287</v>
      </c>
      <c s="141" t="s">
        <v>2288</v>
      </c>
      <c s="141" t="s">
        <v>2289</v>
      </c>
      <c s="141" t="s">
        <v>2290</v>
      </c>
      <c s="141" t="s">
        <v>2291</v>
      </c>
      <c s="141" t="s">
        <v>2292</v>
      </c>
      <c s="141" t="s">
        <v>2293</v>
      </c>
      <c s="141" t="s">
        <v>2294</v>
      </c>
      <c s="141" t="s">
        <v>2236</v>
      </c>
      <c s="141" t="s">
        <v>2240</v>
      </c>
      <c s="141" t="s">
        <v>2295</v>
      </c>
      <c s="141" t="s">
        <v>2296</v>
      </c>
      <c s="141" t="s">
        <v>2297</v>
      </c>
      <c s="141" t="s">
        <v>2298</v>
      </c>
      <c s="141" t="s">
        <v>2299</v>
      </c>
      <c s="141" t="s">
        <v>2300</v>
      </c>
      <c s="141" t="s">
        <v>2241</v>
      </c>
      <c s="141" t="s">
        <v>2273</v>
      </c>
      <c s="73"/>
      <c s="73"/>
      <c s="73"/>
      <c s="73"/>
    </row>
    <row customHeight="1" ht="23.25">
      <c s="72"/>
      <c s="72"/>
      <c s="106"/>
      <c s="143"/>
      <c s="73"/>
      <c s="144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</row>
    <row customHeight="1" ht="17.25">
      <c s="87"/>
      <c s="83" t="s">
        <v>1004</v>
      </c>
      <c s="368">
        <f>SUM(C8,C38,C47,C55,C67,C78,C89,C96,C116,C125,C142,C149,C159,C167,C178,C183,C190,C199,C207,C211,C214,C218,C219,C225)</f>
        <v>73294</v>
      </c>
      <c s="368">
        <f>SUM(D8,D38,D47,D55,D67,D78,D89,D96,D116,D125,D142,D149,D159,D167,D178,D183,D190,D199,D207,D211,D214,D218,D219,D225)</f>
        <v>47684</v>
      </c>
      <c s="376">
        <f>SUM(E8,E38,E47,E55,E67,E78,E89,E96,E116,E125,E142,E149,E159,E167,E178,E183,E190,E199,E207,E211,E214,E218,E219,E225)</f>
        <v>41050</v>
      </c>
      <c s="368">
        <f>SUM(F8,F38,F47,F55,F67,F78,F89,F96,F116,F125,F142,F149,F159,F167,F178,F183,F190,F199,F207,F211,F214,F218,F219,F225)</f>
        <v>0</v>
      </c>
      <c s="368">
        <f>SUM(G8,G38,G47,G55,G67,G78,G89,G96,G116,G125,G142,G149,G159,G167,G178,G183,G190,G199,G207,G211,G214,G218,G219,G225)</f>
        <v>1114</v>
      </c>
      <c s="368">
        <f>SUM(H8,H38,H47,H55,H67,H78,H89,H96,H116,H125,H142,H149,H159,H167,H178,H183,H190,H199,H207,H211,H214,H218,H219,H225)</f>
        <v>0</v>
      </c>
      <c s="368">
        <f>SUM(I8,I38,I47,I55,I67,I78,I89,I96,I116,I125,I142,I149,I159,I167,I178,I183,I190,I199,I207,I211,I214,I218,I219,I225)</f>
        <v>0</v>
      </c>
      <c s="368">
        <f>SUM(J8,J38,J47,J55,J67,J78,J89,J96,J116,J125,J142,J149,J159,J167,J178,J183,J190,J199,J207,J211,J214,J218,J219,J225)</f>
        <v>2280</v>
      </c>
      <c s="368">
        <f>SUM(K8,K38,K47,K55,K67,K78,K89,K96,K116,K125,K142,K149,K159,K167,K178,K183,K190,K199,K207,K211,K214,K218,K219,K225)</f>
        <v>0</v>
      </c>
      <c s="368">
        <f>SUM(L8,L38,L47,L55,L67,L78,L89,L96,L116,L125,L142,L149,L159,L167,L178,L183,L190,L199,L207,L211,L214,L218,L219,L225)</f>
        <v>0</v>
      </c>
      <c s="368">
        <f>SUM(M8,M38,M47,M55,M67,M78,M89,M96,M116,M125,M142,M149,M159,M167,M178,M183,M190,M199,M207,M211,M214,M218,M219,M225)</f>
        <v>0</v>
      </c>
      <c s="368">
        <f>SUM(N8,N38,N47,N55,N67,N78,N89,N96,N116,N125,N142,N149,N159,N167,N178,N183,N190,N199,N207,N211,N214,N218,N219,N225)</f>
        <v>1640</v>
      </c>
      <c s="368">
        <f>SUM(O8,O38,O47,O55,O67,O78,O89,O96,O116,O125,O142,O149,O159,O167,O178,O183,O190,O199,O207,O211,O214,O218,O219,O225)</f>
        <v>0</v>
      </c>
      <c s="368">
        <f>SUM(P8,P38,P47,P55,P67,P78,P89,P96,P116,P125,P142,P149,P159,P167,P178,P183,P190,P199,P207,P211,P214,P218,P219,P225)</f>
        <v>1600</v>
      </c>
      <c s="368">
        <f>SUM(Q8,Q38,Q47,Q55,Q67,Q78,Q89,Q96,Q116,Q125,Q142,Q149,Q159,Q167,Q178,Q183,Q190,Q199,Q207,Q211,Q214,Q218,Q219,Q225)</f>
        <v>0</v>
      </c>
      <c s="368">
        <f>SUM(R8,R38,R47,R55,R67,R78,R89,R96,R116,R125,R142,R149,R159,R167,R178,R183,R190,R199,R207,R211,R214,R218,R219,R225)</f>
        <v>0</v>
      </c>
      <c s="368">
        <f>SUM(S8,S38,S47,S55,S67,S78,S89,S96,S116,S125,S142,S149,S159,S167,S178,S183,S190,S199,S207,S211,S214,S218,S219,S225)</f>
        <v>0</v>
      </c>
      <c s="368">
        <f>SUM(T8,T38,T47,T55,T67,T78,T89,T96,T116,T125,T142,T149,T159,T167,T178,T183,T190,T199,T207,T211,T214,T218,T219,T225)</f>
        <v>0</v>
      </c>
      <c s="368">
        <f>SUM(U8,U38,U47,U55,U67,U78,U89,U96,U116,U125,U142,U149,U159,U167,U178,U183,U190,U199,U207,U211,U214,U218,U219,U225)</f>
        <v>0</v>
      </c>
      <c s="368">
        <f>SUM(V8,V38,V47,V55,V67,V78,V89,V96,V116,V125,V142,V149,V159,V167,V178,V183,V190,V199,V207,V211,V214,V218,V219,V225)</f>
        <v>0</v>
      </c>
      <c s="368">
        <f>SUM(W8,W38,W47,W55,W67,W78,W89,W96,W116,W125,W142,W149,W159,W167,W178,W183,W190,W199,W207,W211,W214,W218,W219,W225)</f>
        <v>0</v>
      </c>
      <c s="368">
        <f>SUM(X8,X38,X47,X55,X67,X78,X89,X96,X116,X125,X142,X149,X159,X167,X178,X183,X190,X199,X207,X211,X214,X218,X219,X225)</f>
        <v>0</v>
      </c>
      <c s="368">
        <f>SUM(Y8,Y38,Y47,Y55,Y67,Y78,Y89,Y96,Y116,Y125,Y142,Y149,Y159,Y167,Y178,Y183,Y190,Y199,Y207,Y211,Y214,Y218,Y219,Y225)</f>
        <v>120978</v>
      </c>
      <c s="368">
        <f>SUM(Z8,Z38,Z47,Z55,Z67,Z78,Z89,Z96,Z116,Z125,Z142,Z149,Z159,Z167,Z178,Z183,Z190,Z199,Z207,Z211,Z214,Z218,Z219,Z225)</f>
        <v>119643</v>
      </c>
      <c s="368">
        <f>SUM(AA8,AA38,AA47,AA55,AA67,AA78,AA89,AA96,AA116,AA125,AA142,AA149,AA159,AA167,AA178,AA183,AA190,AA199,AA207,AA211,AA214,AA218,AA219,AA225)</f>
        <v>1335</v>
      </c>
      <c s="368">
        <f>SUM(AB8,AB38,AB47,AB55,AB67,AB78,AB89,AB96,AB116,AB125,AB142,AB149,AB159,AB167,AB178,AB183,AB190,AB199,AB207,AB211,AB214,AB218,AB219,AB225)</f>
        <v>1143</v>
      </c>
    </row>
    <row customHeight="1" ht="17.25">
      <c s="76">
        <v>201</v>
      </c>
      <c s="92" t="s">
        <v>1005</v>
      </c>
      <c s="368">
        <f>SUM(C9:C37)</f>
        <v>14626</v>
      </c>
      <c s="368">
        <f>SUM(D9:D37)</f>
        <v>2943</v>
      </c>
      <c s="368">
        <f>SUM(E9:E37)</f>
        <v>661</v>
      </c>
      <c s="368">
        <f>SUM(F9:F37)</f>
        <v>0</v>
      </c>
      <c s="368">
        <f>SUM(G9:G37)</f>
        <v>12</v>
      </c>
      <c s="368">
        <f>SUM(H9:H37)</f>
        <v>0</v>
      </c>
      <c s="368">
        <f>SUM(I9:I37)</f>
        <v>0</v>
      </c>
      <c s="368">
        <f>SUM(J9:J37)</f>
        <v>219</v>
      </c>
      <c s="368">
        <f>SUM(K9:K37)</f>
        <v>0</v>
      </c>
      <c s="368">
        <f>SUM(L9:L37)</f>
        <v>418</v>
      </c>
      <c s="368">
        <f>SUM(M9:M37)</f>
        <v>0</v>
      </c>
      <c s="368">
        <f>SUM(N9:N37)</f>
        <v>1633</v>
      </c>
      <c s="368">
        <f>SUM(O9:O37)</f>
        <v>0</v>
      </c>
      <c s="368">
        <f>SUM(P9:P37)</f>
        <v>0</v>
      </c>
      <c s="368">
        <f>SUM(Q9:Q37)</f>
        <v>0</v>
      </c>
      <c s="368">
        <f>SUM(R9:R37)</f>
        <v>0</v>
      </c>
      <c s="368">
        <f>SUM(S9:S37)</f>
        <v>0</v>
      </c>
      <c s="368">
        <f>SUM(T9:T37)</f>
        <v>0</v>
      </c>
      <c s="368">
        <f>SUM(U9:U37)</f>
        <v>0</v>
      </c>
      <c s="368">
        <f>SUM(V9:V37)</f>
        <v>0</v>
      </c>
      <c s="368">
        <f>SUM(W9:W37)</f>
        <v>0</v>
      </c>
      <c s="368">
        <f>SUM(X9:X37)</f>
        <v>0</v>
      </c>
      <c s="368">
        <f>SUM(Y9:Y37)</f>
        <v>17569</v>
      </c>
      <c s="368">
        <f>SUM(Z9:Z37)</f>
        <v>17449</v>
      </c>
      <c s="368">
        <f>SUM(AA9:AA37)</f>
        <v>120</v>
      </c>
      <c s="368">
        <f>SUM(AB9:AB37)</f>
        <v>120</v>
      </c>
    </row>
    <row customHeight="1" ht="17.25">
      <c s="76">
        <v>20101</v>
      </c>
      <c s="89" t="s">
        <v>1006</v>
      </c>
      <c s="414">
        <v>332</v>
      </c>
      <c s="368">
        <f>SUM(E9:G9,I9:X9)</f>
        <v>139</v>
      </c>
      <c s="414">
        <v>2</v>
      </c>
      <c s="414"/>
      <c s="414"/>
      <c s="414"/>
      <c s="414"/>
      <c s="372"/>
      <c s="372"/>
      <c s="372"/>
      <c s="414"/>
      <c s="414">
        <v>137</v>
      </c>
      <c s="372"/>
      <c s="414"/>
      <c s="372"/>
      <c s="372"/>
      <c s="372"/>
      <c s="414"/>
      <c s="414"/>
      <c s="414"/>
      <c s="414"/>
      <c s="414"/>
      <c s="368">
        <f>C9+D9</f>
        <v>471</v>
      </c>
      <c s="368">
        <f>L02!C7</f>
        <v>471</v>
      </c>
      <c s="368">
        <f>Y9-Z9</f>
        <v>0</v>
      </c>
      <c s="372"/>
    </row>
    <row customHeight="1" ht="17.25">
      <c s="76">
        <v>20102</v>
      </c>
      <c s="89" t="s">
        <v>1018</v>
      </c>
      <c s="414">
        <v>251</v>
      </c>
      <c s="368">
        <f>SUM(E10:G10,I10:X10)</f>
        <v>131</v>
      </c>
      <c s="414"/>
      <c s="414"/>
      <c s="414"/>
      <c s="414"/>
      <c s="414"/>
      <c s="372"/>
      <c s="372"/>
      <c s="372">
        <v>31</v>
      </c>
      <c s="414"/>
      <c s="414">
        <v>100</v>
      </c>
      <c s="372"/>
      <c s="414"/>
      <c s="372"/>
      <c s="372"/>
      <c s="372"/>
      <c s="414"/>
      <c s="414"/>
      <c s="414"/>
      <c s="414"/>
      <c s="414"/>
      <c s="368">
        <f>C10+D10</f>
        <v>382</v>
      </c>
      <c s="368">
        <f>L02!C19</f>
        <v>382</v>
      </c>
      <c s="368">
        <f>Y10-Z10</f>
        <v>0</v>
      </c>
      <c s="372"/>
    </row>
    <row customHeight="1" ht="17.25">
      <c s="76">
        <v>20103</v>
      </c>
      <c s="89" t="s">
        <v>1023</v>
      </c>
      <c s="414">
        <v>4289</v>
      </c>
      <c s="368">
        <f>SUM(E11:G11,I11:X11)</f>
        <v>287</v>
      </c>
      <c s="414">
        <v>67</v>
      </c>
      <c s="414"/>
      <c s="414"/>
      <c s="414"/>
      <c s="414"/>
      <c s="372"/>
      <c s="372"/>
      <c s="372">
        <v>189</v>
      </c>
      <c s="414"/>
      <c s="414">
        <v>31</v>
      </c>
      <c s="372"/>
      <c s="414"/>
      <c s="372"/>
      <c s="372"/>
      <c s="372"/>
      <c s="414"/>
      <c s="414"/>
      <c s="414"/>
      <c s="414"/>
      <c s="414"/>
      <c s="368">
        <f>C11+D11</f>
        <v>4576</v>
      </c>
      <c s="368">
        <f>L02!C28</f>
        <v>4576</v>
      </c>
      <c s="368">
        <f>Y11-Z11</f>
        <v>0</v>
      </c>
      <c s="372"/>
    </row>
    <row customHeight="1" ht="17.25">
      <c s="76">
        <v>20104</v>
      </c>
      <c s="89" t="s">
        <v>1031</v>
      </c>
      <c s="414">
        <v>221</v>
      </c>
      <c s="368">
        <f>SUM(E12:G12,I12:X12)</f>
        <v>187</v>
      </c>
      <c s="414">
        <v>60</v>
      </c>
      <c s="414"/>
      <c s="414"/>
      <c s="414"/>
      <c s="414"/>
      <c s="372">
        <v>53</v>
      </c>
      <c s="372"/>
      <c s="439">
        <v>20</v>
      </c>
      <c s="414"/>
      <c s="414">
        <v>54</v>
      </c>
      <c s="372"/>
      <c s="414"/>
      <c s="372"/>
      <c s="372"/>
      <c s="372"/>
      <c s="414"/>
      <c s="414"/>
      <c s="414"/>
      <c s="414"/>
      <c s="414"/>
      <c s="368">
        <f>C12+D12</f>
        <v>408</v>
      </c>
      <c s="368">
        <f>L02!C40</f>
        <v>408</v>
      </c>
      <c s="368">
        <f>Y12-Z12</f>
        <v>0</v>
      </c>
      <c s="372"/>
    </row>
    <row customHeight="1" ht="17.25">
      <c s="76">
        <v>20105</v>
      </c>
      <c s="89" t="s">
        <v>1038</v>
      </c>
      <c s="414">
        <v>222</v>
      </c>
      <c s="368">
        <f>SUM(E13:G13,I13:X13)</f>
        <v>26</v>
      </c>
      <c s="414">
        <v>4</v>
      </c>
      <c s="414"/>
      <c s="414"/>
      <c s="414"/>
      <c s="414"/>
      <c s="372">
        <v>3</v>
      </c>
      <c s="372"/>
      <c s="372"/>
      <c s="414"/>
      <c s="414">
        <v>19</v>
      </c>
      <c s="372"/>
      <c s="414"/>
      <c s="372"/>
      <c s="372"/>
      <c s="372"/>
      <c s="414"/>
      <c s="414"/>
      <c s="414"/>
      <c s="414"/>
      <c s="414"/>
      <c s="368">
        <f>C13+D13</f>
        <v>248</v>
      </c>
      <c s="368">
        <f>L02!C51</f>
        <v>248</v>
      </c>
      <c s="368">
        <f>Y13-Z13</f>
        <v>0</v>
      </c>
      <c s="372"/>
    </row>
    <row customHeight="1" ht="17.25">
      <c s="76">
        <v>20106</v>
      </c>
      <c s="89" t="s">
        <v>1045</v>
      </c>
      <c s="414">
        <v>1239</v>
      </c>
      <c s="368">
        <f>SUM(E14:G14,I14:X14)</f>
        <v>236</v>
      </c>
      <c s="414">
        <v>114</v>
      </c>
      <c s="414"/>
      <c s="414">
        <v>12</v>
      </c>
      <c s="414"/>
      <c s="414"/>
      <c s="372">
        <v>37</v>
      </c>
      <c s="372"/>
      <c s="372">
        <v>41</v>
      </c>
      <c s="414"/>
      <c s="414">
        <v>32</v>
      </c>
      <c s="372"/>
      <c s="414"/>
      <c s="372"/>
      <c s="372"/>
      <c s="372"/>
      <c s="414"/>
      <c s="414"/>
      <c s="414"/>
      <c s="414"/>
      <c s="414"/>
      <c s="368">
        <f>C14+D14</f>
        <v>1475</v>
      </c>
      <c s="368">
        <f>L02!C62</f>
        <v>1459</v>
      </c>
      <c s="368">
        <f>Y14-Z14</f>
        <v>16</v>
      </c>
      <c s="372">
        <v>16</v>
      </c>
    </row>
    <row customHeight="1" ht="17.25">
      <c s="76">
        <v>20107</v>
      </c>
      <c s="89" t="s">
        <v>1052</v>
      </c>
      <c s="414">
        <v>1935</v>
      </c>
      <c s="368">
        <f>SUM(E15:G15,I15:X15)</f>
        <v>8</v>
      </c>
      <c s="414"/>
      <c s="414"/>
      <c s="414"/>
      <c s="414"/>
      <c s="414"/>
      <c s="372"/>
      <c s="372"/>
      <c s="372"/>
      <c s="414"/>
      <c s="414">
        <v>8</v>
      </c>
      <c s="372"/>
      <c s="414"/>
      <c s="372"/>
      <c s="372"/>
      <c s="372"/>
      <c s="414"/>
      <c s="414"/>
      <c s="414"/>
      <c s="414"/>
      <c s="414"/>
      <c s="368">
        <f>C15+D15</f>
        <v>1943</v>
      </c>
      <c s="368">
        <f>L02!C73</f>
        <v>1943</v>
      </c>
      <c s="368">
        <f>Y15-Z15</f>
        <v>0</v>
      </c>
      <c s="372"/>
    </row>
    <row customHeight="1" ht="17.25">
      <c s="76">
        <v>20108</v>
      </c>
      <c s="89" t="s">
        <v>1059</v>
      </c>
      <c s="414">
        <v>140</v>
      </c>
      <c s="368">
        <f>SUM(E16:G16,I16:X16)</f>
        <v>304</v>
      </c>
      <c s="414">
        <v>5</v>
      </c>
      <c s="414"/>
      <c s="414"/>
      <c s="414"/>
      <c s="414"/>
      <c s="372">
        <v>15</v>
      </c>
      <c s="372"/>
      <c s="372">
        <v>26</v>
      </c>
      <c s="414"/>
      <c s="414">
        <v>258</v>
      </c>
      <c s="372"/>
      <c s="414"/>
      <c s="372"/>
      <c s="372"/>
      <c s="372"/>
      <c s="414"/>
      <c s="414"/>
      <c s="414"/>
      <c s="414"/>
      <c s="414"/>
      <c s="368">
        <f>C16+D16</f>
        <v>444</v>
      </c>
      <c s="368">
        <f>L02!C85</f>
        <v>444</v>
      </c>
      <c s="368">
        <f>Y16-Z16</f>
        <v>0</v>
      </c>
      <c s="372"/>
    </row>
    <row customHeight="1" ht="17.25">
      <c s="76">
        <v>20109</v>
      </c>
      <c s="89" t="s">
        <v>1063</v>
      </c>
      <c s="414"/>
      <c s="368">
        <f>SUM(E17:G17,I17:X17)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C17+D17</f>
        <v>0</v>
      </c>
      <c s="368">
        <f>L02!C94</f>
        <v>0</v>
      </c>
      <c s="368">
        <f>Y17-Z17</f>
        <v>0</v>
      </c>
      <c s="372"/>
    </row>
    <row customHeight="1" ht="17.25">
      <c s="76">
        <v>20110</v>
      </c>
      <c s="89" t="s">
        <v>1068</v>
      </c>
      <c s="414">
        <v>73</v>
      </c>
      <c s="368">
        <f>SUM(E18:G18,I18:X18)</f>
        <v>72</v>
      </c>
      <c s="414">
        <v>7</v>
      </c>
      <c s="414"/>
      <c s="414"/>
      <c s="414"/>
      <c s="414"/>
      <c s="372">
        <v>3</v>
      </c>
      <c s="372"/>
      <c s="372"/>
      <c s="414"/>
      <c s="414">
        <v>62</v>
      </c>
      <c s="372"/>
      <c s="414"/>
      <c s="372"/>
      <c s="372"/>
      <c s="372"/>
      <c s="414"/>
      <c s="414"/>
      <c s="414"/>
      <c s="414"/>
      <c s="414"/>
      <c s="368">
        <f>C18+D18</f>
        <v>145</v>
      </c>
      <c s="368">
        <f>L02!C104</f>
        <v>145</v>
      </c>
      <c s="368">
        <f>Y18-Z18</f>
        <v>0</v>
      </c>
      <c s="372"/>
    </row>
    <row customHeight="1" ht="17.25">
      <c s="76">
        <v>20111</v>
      </c>
      <c s="89" t="s">
        <v>1078</v>
      </c>
      <c s="414">
        <v>166</v>
      </c>
      <c s="368">
        <f>SUM(E19:G19,I19:X19)</f>
        <v>189</v>
      </c>
      <c s="414">
        <v>27</v>
      </c>
      <c s="414"/>
      <c s="414"/>
      <c s="414"/>
      <c s="414"/>
      <c s="372">
        <v>2</v>
      </c>
      <c s="372"/>
      <c s="372">
        <v>10</v>
      </c>
      <c s="414"/>
      <c s="414">
        <v>150</v>
      </c>
      <c s="372"/>
      <c s="414"/>
      <c s="372"/>
      <c s="372"/>
      <c s="372"/>
      <c s="414"/>
      <c s="414"/>
      <c s="414"/>
      <c s="414"/>
      <c s="414"/>
      <c s="368">
        <f>C19+D19</f>
        <v>355</v>
      </c>
      <c s="368">
        <f>L02!C118</f>
        <v>345</v>
      </c>
      <c s="368">
        <f>Y19-Z19</f>
        <v>10</v>
      </c>
      <c s="372">
        <v>10</v>
      </c>
    </row>
    <row customHeight="1" ht="17.25">
      <c s="76">
        <v>20112</v>
      </c>
      <c s="89" t="s">
        <v>1083</v>
      </c>
      <c s="414">
        <v>1401</v>
      </c>
      <c s="368">
        <f>SUM(E20:G20,I20:X20)</f>
        <v>399</v>
      </c>
      <c s="414">
        <v>312</v>
      </c>
      <c s="414"/>
      <c s="414"/>
      <c s="414"/>
      <c s="414"/>
      <c s="372">
        <v>21</v>
      </c>
      <c s="372"/>
      <c s="372">
        <v>3</v>
      </c>
      <c s="414"/>
      <c s="414">
        <v>63</v>
      </c>
      <c s="372"/>
      <c s="414"/>
      <c s="372"/>
      <c s="372"/>
      <c s="372"/>
      <c s="414"/>
      <c s="414"/>
      <c s="414"/>
      <c s="414"/>
      <c s="414"/>
      <c s="368">
        <f>C20+D20</f>
        <v>1800</v>
      </c>
      <c s="368">
        <f>L02!C127</f>
        <v>1742</v>
      </c>
      <c s="368">
        <f>Y20-Z20</f>
        <v>58</v>
      </c>
      <c s="372">
        <v>58</v>
      </c>
    </row>
    <row customHeight="1" ht="17.25">
      <c s="76">
        <v>20113</v>
      </c>
      <c s="89" t="s">
        <v>1097</v>
      </c>
      <c s="414">
        <v>146</v>
      </c>
      <c s="368">
        <f>SUM(E21:G21,I21:X21)</f>
        <v>85</v>
      </c>
      <c s="414">
        <v>9</v>
      </c>
      <c s="414"/>
      <c s="414"/>
      <c s="414"/>
      <c s="414"/>
      <c s="372">
        <v>12</v>
      </c>
      <c s="372"/>
      <c s="372"/>
      <c s="414"/>
      <c s="414">
        <v>64</v>
      </c>
      <c s="372"/>
      <c s="414"/>
      <c s="372"/>
      <c s="372"/>
      <c s="372"/>
      <c s="414"/>
      <c s="414"/>
      <c s="414"/>
      <c s="414"/>
      <c s="414"/>
      <c s="368">
        <f>C21+D21</f>
        <v>231</v>
      </c>
      <c s="368">
        <f>L02!C144</f>
        <v>231</v>
      </c>
      <c s="368">
        <f>Y21-Z21</f>
        <v>0</v>
      </c>
      <c s="372"/>
    </row>
    <row customHeight="1" ht="17.25">
      <c s="76">
        <v>20114</v>
      </c>
      <c s="89" t="s">
        <v>1104</v>
      </c>
      <c s="414"/>
      <c s="368">
        <f>SUM(E22:G22,I22:X22)</f>
        <v>4</v>
      </c>
      <c s="414">
        <v>4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C22+D22</f>
        <v>4</v>
      </c>
      <c s="368">
        <f>L02!C155</f>
        <v>4</v>
      </c>
      <c s="368">
        <f>Y22-Z22</f>
        <v>0</v>
      </c>
      <c s="372"/>
    </row>
    <row customHeight="1" ht="17.25">
      <c s="76">
        <v>20115</v>
      </c>
      <c s="89" t="s">
        <v>1112</v>
      </c>
      <c s="414">
        <v>28</v>
      </c>
      <c s="368">
        <f>SUM(E23:G23,I23:X23)</f>
        <v>4</v>
      </c>
      <c s="414"/>
      <c s="414"/>
      <c s="414"/>
      <c s="414"/>
      <c s="414"/>
      <c s="372"/>
      <c s="372"/>
      <c s="372"/>
      <c s="414"/>
      <c s="414">
        <v>4</v>
      </c>
      <c s="372"/>
      <c s="414"/>
      <c s="372"/>
      <c s="372"/>
      <c s="372"/>
      <c s="414"/>
      <c s="414"/>
      <c s="414"/>
      <c s="414"/>
      <c s="414"/>
      <c s="368">
        <f>C23+D23</f>
        <v>32</v>
      </c>
      <c s="368">
        <f>L02!C167</f>
        <v>32</v>
      </c>
      <c s="368">
        <f>Y23-Z23</f>
        <v>0</v>
      </c>
      <c s="372"/>
    </row>
    <row customHeight="1" ht="17.25">
      <c s="76">
        <v>20117</v>
      </c>
      <c s="89" t="s">
        <v>1117</v>
      </c>
      <c s="414">
        <v>2</v>
      </c>
      <c s="368">
        <f>SUM(E24:G24,I24:X24)</f>
        <v>6</v>
      </c>
      <c s="414"/>
      <c s="414"/>
      <c s="414"/>
      <c s="414"/>
      <c s="414"/>
      <c s="372"/>
      <c s="372"/>
      <c s="372"/>
      <c s="414"/>
      <c s="414">
        <v>6</v>
      </c>
      <c s="372"/>
      <c s="414"/>
      <c s="372"/>
      <c s="372"/>
      <c s="372"/>
      <c s="414"/>
      <c s="414"/>
      <c s="414"/>
      <c s="414"/>
      <c s="414"/>
      <c s="368">
        <f>C24+D24</f>
        <v>8</v>
      </c>
      <c s="368">
        <f>L02!C177</f>
        <v>8</v>
      </c>
      <c s="368">
        <f>Y24-Z24</f>
        <v>0</v>
      </c>
      <c s="372"/>
    </row>
    <row customHeight="1" ht="17.25">
      <c s="76">
        <v>20123</v>
      </c>
      <c s="89" t="s">
        <v>1125</v>
      </c>
      <c s="414">
        <v>46</v>
      </c>
      <c s="368">
        <f>SUM(E25:G25,I25:X25)</f>
        <v>48</v>
      </c>
      <c s="414">
        <v>10</v>
      </c>
      <c s="414"/>
      <c s="414"/>
      <c s="414"/>
      <c s="414"/>
      <c s="372">
        <v>12</v>
      </c>
      <c s="372"/>
      <c s="372"/>
      <c s="414"/>
      <c s="414">
        <v>26</v>
      </c>
      <c s="372"/>
      <c s="414"/>
      <c s="372"/>
      <c s="372"/>
      <c s="372"/>
      <c s="414"/>
      <c s="414"/>
      <c s="414"/>
      <c s="414"/>
      <c s="414"/>
      <c s="368">
        <f>C25+D25</f>
        <v>94</v>
      </c>
      <c s="368">
        <f>L02!C190</f>
        <v>87</v>
      </c>
      <c s="368">
        <f>Y25-Z25</f>
        <v>7</v>
      </c>
      <c s="372">
        <v>7</v>
      </c>
    </row>
    <row customHeight="1" ht="17.25">
      <c s="76">
        <v>20124</v>
      </c>
      <c s="89" t="s">
        <v>1128</v>
      </c>
      <c s="414">
        <v>5</v>
      </c>
      <c s="368">
        <f>SUM(E26:G26,I26:X26)</f>
        <v>9</v>
      </c>
      <c s="414"/>
      <c s="414"/>
      <c s="414"/>
      <c s="414"/>
      <c s="414"/>
      <c s="372">
        <v>5</v>
      </c>
      <c s="372"/>
      <c s="372"/>
      <c s="414"/>
      <c s="414">
        <v>4</v>
      </c>
      <c s="372"/>
      <c s="414"/>
      <c s="372"/>
      <c s="372"/>
      <c s="372"/>
      <c s="414"/>
      <c s="414"/>
      <c s="414"/>
      <c s="414"/>
      <c s="414"/>
      <c s="368">
        <f>C26+D26</f>
        <v>14</v>
      </c>
      <c s="368">
        <f>L02!C197</f>
        <v>14</v>
      </c>
      <c s="368">
        <f>Y26-Z26</f>
        <v>0</v>
      </c>
      <c s="372"/>
    </row>
    <row customHeight="1" ht="17.25">
      <c s="76">
        <v>20125</v>
      </c>
      <c s="89" t="s">
        <v>1131</v>
      </c>
      <c s="414"/>
      <c s="368">
        <f>SUM(E27:G27,I27:X27)</f>
        <v>20</v>
      </c>
      <c s="414">
        <v>20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C27+D27</f>
        <v>20</v>
      </c>
      <c s="368">
        <f>L02!C204</f>
        <v>13</v>
      </c>
      <c s="368">
        <f>Y27-Z27</f>
        <v>7</v>
      </c>
      <c s="372">
        <v>7</v>
      </c>
    </row>
    <row customHeight="1" ht="17.25">
      <c s="76">
        <v>20126</v>
      </c>
      <c s="89" t="s">
        <v>1136</v>
      </c>
      <c s="414">
        <v>43</v>
      </c>
      <c s="368">
        <f>SUM(E28:G28,I28:X28)</f>
        <v>17</v>
      </c>
      <c s="414">
        <v>6</v>
      </c>
      <c s="414"/>
      <c s="414"/>
      <c s="414"/>
      <c s="414"/>
      <c s="372"/>
      <c s="372"/>
      <c s="372"/>
      <c s="414"/>
      <c s="414">
        <v>11</v>
      </c>
      <c s="372"/>
      <c s="414"/>
      <c s="372"/>
      <c s="372"/>
      <c s="372"/>
      <c s="414"/>
      <c s="414"/>
      <c s="414"/>
      <c s="414"/>
      <c s="414"/>
      <c s="368">
        <f>C28+D28</f>
        <v>60</v>
      </c>
      <c s="368">
        <f>L02!C213</f>
        <v>60</v>
      </c>
      <c s="368">
        <f>Y28-Z28</f>
        <v>0</v>
      </c>
      <c s="372"/>
    </row>
    <row customHeight="1" ht="17.25">
      <c s="76">
        <v>20128</v>
      </c>
      <c s="89" t="s">
        <v>1139</v>
      </c>
      <c s="414">
        <v>25</v>
      </c>
      <c s="368">
        <f>SUM(E29:G29,I29:X29)</f>
        <v>16</v>
      </c>
      <c s="414"/>
      <c s="414"/>
      <c s="414"/>
      <c s="414"/>
      <c s="414"/>
      <c s="372"/>
      <c s="372"/>
      <c s="372">
        <v>16</v>
      </c>
      <c s="414"/>
      <c s="414"/>
      <c s="372"/>
      <c s="414"/>
      <c s="372"/>
      <c s="372"/>
      <c s="372"/>
      <c s="414"/>
      <c s="414"/>
      <c s="414"/>
      <c s="414"/>
      <c s="414"/>
      <c s="368">
        <f>C29+D29</f>
        <v>41</v>
      </c>
      <c s="368">
        <f>L02!C219</f>
        <v>41</v>
      </c>
      <c s="368">
        <f>Y29-Z29</f>
        <v>0</v>
      </c>
      <c s="372"/>
    </row>
    <row customHeight="1" ht="17.25">
      <c s="76">
        <v>20129</v>
      </c>
      <c s="89" t="s">
        <v>1141</v>
      </c>
      <c s="414">
        <v>157</v>
      </c>
      <c s="368">
        <f>SUM(E30:G30,I30:X30)</f>
        <v>42</v>
      </c>
      <c s="414"/>
      <c s="414"/>
      <c s="414"/>
      <c s="414"/>
      <c s="414"/>
      <c s="372"/>
      <c s="372"/>
      <c s="372"/>
      <c s="414"/>
      <c s="414">
        <v>42</v>
      </c>
      <c s="372"/>
      <c s="414"/>
      <c s="372"/>
      <c s="372"/>
      <c s="372"/>
      <c s="414"/>
      <c s="414"/>
      <c s="414"/>
      <c s="414"/>
      <c s="414"/>
      <c s="368">
        <f>C30+D30</f>
        <v>199</v>
      </c>
      <c s="368">
        <f>L02!C226</f>
        <v>199</v>
      </c>
      <c s="368">
        <f>Y30-Z30</f>
        <v>0</v>
      </c>
      <c s="372"/>
    </row>
    <row customHeight="1" ht="17.25">
      <c s="76">
        <v>20131</v>
      </c>
      <c s="89" t="s">
        <v>1145</v>
      </c>
      <c s="414">
        <v>531</v>
      </c>
      <c s="440">
        <f>SUM(E31:G31,I31:X31)</f>
        <v>447</v>
      </c>
      <c s="414"/>
      <c s="414"/>
      <c s="414"/>
      <c s="414"/>
      <c s="414"/>
      <c s="372">
        <v>48</v>
      </c>
      <c s="372"/>
      <c s="372">
        <v>17</v>
      </c>
      <c s="414"/>
      <c s="414">
        <v>382</v>
      </c>
      <c s="372"/>
      <c s="414"/>
      <c s="372"/>
      <c s="372"/>
      <c s="372"/>
      <c s="414"/>
      <c s="414"/>
      <c s="414"/>
      <c s="414"/>
      <c s="414"/>
      <c s="368">
        <f>C31+D31</f>
        <v>978</v>
      </c>
      <c s="368">
        <f>L02!C234</f>
        <v>968</v>
      </c>
      <c s="368">
        <f>Y31-Z31</f>
        <v>10</v>
      </c>
      <c s="372">
        <v>10</v>
      </c>
    </row>
    <row customHeight="1" ht="17.25">
      <c s="76">
        <v>20132</v>
      </c>
      <c s="89" t="s">
        <v>1148</v>
      </c>
      <c s="414">
        <v>244</v>
      </c>
      <c s="368">
        <f>SUM(E32:G32,I32:X32)</f>
        <v>182</v>
      </c>
      <c s="414">
        <v>2</v>
      </c>
      <c s="414"/>
      <c s="414"/>
      <c s="414"/>
      <c s="414"/>
      <c s="372"/>
      <c s="372"/>
      <c s="372"/>
      <c s="414"/>
      <c s="414">
        <v>180</v>
      </c>
      <c s="372"/>
      <c s="414"/>
      <c s="372"/>
      <c s="372"/>
      <c s="372"/>
      <c s="414"/>
      <c s="414"/>
      <c s="414"/>
      <c s="414"/>
      <c s="414"/>
      <c s="368">
        <f>C32+D32</f>
        <v>426</v>
      </c>
      <c s="368">
        <f>L02!C241</f>
        <v>426</v>
      </c>
      <c s="368">
        <f>Y32-Z32</f>
        <v>0</v>
      </c>
      <c s="372"/>
    </row>
    <row customHeight="1" ht="17.25">
      <c s="76">
        <v>20133</v>
      </c>
      <c s="89" t="s">
        <v>1150</v>
      </c>
      <c s="414">
        <v>194</v>
      </c>
      <c s="376">
        <f>SUM(E33:G33,I33:X33)</f>
        <v>1</v>
      </c>
      <c s="414">
        <v>1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C33+D33</f>
        <v>195</v>
      </c>
      <c s="368">
        <f>L02!C247</f>
        <v>195</v>
      </c>
      <c s="368">
        <f>Y33-Z33</f>
        <v>0</v>
      </c>
      <c s="372"/>
    </row>
    <row customHeight="1" ht="17.25">
      <c s="76">
        <v>20134</v>
      </c>
      <c s="89" t="s">
        <v>1152</v>
      </c>
      <c s="414">
        <v>91</v>
      </c>
      <c s="368">
        <f>SUM(E34:G34,I34:X34)</f>
        <v>7</v>
      </c>
      <c s="414"/>
      <c s="414"/>
      <c s="414"/>
      <c s="414"/>
      <c s="414"/>
      <c s="372"/>
      <c s="372"/>
      <c s="372">
        <v>7</v>
      </c>
      <c s="414"/>
      <c s="414"/>
      <c s="372"/>
      <c s="414"/>
      <c s="372"/>
      <c s="372"/>
      <c s="372"/>
      <c s="414"/>
      <c s="414"/>
      <c s="414"/>
      <c s="414"/>
      <c s="414"/>
      <c s="368">
        <f>C34+D34</f>
        <v>98</v>
      </c>
      <c s="368">
        <f>L02!C253</f>
        <v>98</v>
      </c>
      <c s="368">
        <f>Y34-Z34</f>
        <v>0</v>
      </c>
      <c s="372"/>
    </row>
    <row customHeight="1" ht="17.25">
      <c s="76">
        <v>20135</v>
      </c>
      <c s="89" t="s">
        <v>1154</v>
      </c>
      <c s="414"/>
      <c s="368">
        <f>SUM(E35:G35,I35:X35)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C35+D35</f>
        <v>0</v>
      </c>
      <c s="368">
        <f>L02!C259</f>
        <v>0</v>
      </c>
      <c s="368">
        <f>Y35-Z35</f>
        <v>0</v>
      </c>
      <c s="372"/>
    </row>
    <row customHeight="1" ht="17.25">
      <c s="76">
        <v>20136</v>
      </c>
      <c s="89" t="s">
        <v>2301</v>
      </c>
      <c s="414">
        <v>1561</v>
      </c>
      <c s="401">
        <f>SUM(E36:G36,I36:X36)</f>
        <v>30</v>
      </c>
      <c s="414"/>
      <c s="414"/>
      <c s="414"/>
      <c s="414"/>
      <c s="414"/>
      <c s="372"/>
      <c s="372"/>
      <c s="372">
        <v>30</v>
      </c>
      <c s="414"/>
      <c s="414"/>
      <c s="372"/>
      <c s="414"/>
      <c s="372"/>
      <c s="372"/>
      <c s="372"/>
      <c s="414"/>
      <c s="414"/>
      <c s="414"/>
      <c s="414"/>
      <c s="414"/>
      <c s="368">
        <f>C36+D36</f>
        <v>1591</v>
      </c>
      <c s="368">
        <f>L02!C265</f>
        <v>1579</v>
      </c>
      <c s="368">
        <f>Y36-Z36</f>
        <v>12</v>
      </c>
      <c s="372">
        <v>12</v>
      </c>
    </row>
    <row customHeight="1" ht="17.25">
      <c s="76">
        <v>20199</v>
      </c>
      <c s="89" t="s">
        <v>2302</v>
      </c>
      <c s="414">
        <v>1284</v>
      </c>
      <c s="368">
        <f>SUM(E37:G37,I37:X37)</f>
        <v>47</v>
      </c>
      <c s="414">
        <v>11</v>
      </c>
      <c s="414"/>
      <c s="414"/>
      <c s="414"/>
      <c s="414"/>
      <c s="372">
        <v>8</v>
      </c>
      <c s="372"/>
      <c s="372">
        <v>28</v>
      </c>
      <c s="414"/>
      <c s="414"/>
      <c s="372"/>
      <c s="414"/>
      <c s="372"/>
      <c s="372"/>
      <c s="372"/>
      <c s="414"/>
      <c s="414"/>
      <c s="414"/>
      <c s="414"/>
      <c s="414"/>
      <c s="368">
        <f>C37+D37</f>
        <v>1331</v>
      </c>
      <c s="368">
        <f>L02!C271</f>
        <v>1331</v>
      </c>
      <c s="368">
        <f>Y37-Z37</f>
        <v>0</v>
      </c>
      <c s="372"/>
    </row>
    <row customHeight="1" ht="17.25">
      <c s="76">
        <v>202</v>
      </c>
      <c s="92" t="s">
        <v>1161</v>
      </c>
      <c s="368">
        <f>SUM(C39:C46)</f>
        <v>0</v>
      </c>
      <c s="368">
        <f>SUM(D39:D46)</f>
        <v>0</v>
      </c>
      <c s="368">
        <f>SUM(E39:E46)</f>
        <v>0</v>
      </c>
      <c s="368">
        <f>SUM(F39:F46)</f>
        <v>0</v>
      </c>
      <c s="368">
        <f>SUM(G39:G46)</f>
        <v>0</v>
      </c>
      <c s="368">
        <f>SUM(H39:H46)</f>
        <v>0</v>
      </c>
      <c s="368">
        <f>SUM(I39:I46)</f>
        <v>0</v>
      </c>
      <c s="368">
        <f>SUM(J39:J46)</f>
        <v>0</v>
      </c>
      <c s="368">
        <f>SUM(K39:K46)</f>
        <v>0</v>
      </c>
      <c s="368">
        <f>SUM(L39:L46)</f>
        <v>0</v>
      </c>
      <c s="368">
        <f>SUM(M39:M46)</f>
        <v>0</v>
      </c>
      <c s="368">
        <f>SUM(N39:N46)</f>
        <v>0</v>
      </c>
      <c s="368">
        <f>SUM(O39:O46)</f>
        <v>0</v>
      </c>
      <c s="368">
        <f>SUM(P39:P46)</f>
        <v>0</v>
      </c>
      <c s="368">
        <f>SUM(Q39:Q46)</f>
        <v>0</v>
      </c>
      <c s="368">
        <f>SUM(R39:R46)</f>
        <v>0</v>
      </c>
      <c s="368">
        <f>SUM(S39:S46)</f>
        <v>0</v>
      </c>
      <c s="368">
        <f>SUM(T39:T46)</f>
        <v>0</v>
      </c>
      <c s="368">
        <f>SUM(U39:U46)</f>
        <v>0</v>
      </c>
      <c s="368">
        <f>SUM(V39:V46)</f>
        <v>0</v>
      </c>
      <c s="368">
        <f>SUM(W39:W46)</f>
        <v>0</v>
      </c>
      <c s="368">
        <f>SUM(X39:X46)</f>
        <v>0</v>
      </c>
      <c s="368">
        <f>SUM(Y39:Y46)</f>
        <v>0</v>
      </c>
      <c s="368">
        <f>SUM(Z39:Z46)</f>
        <v>0</v>
      </c>
      <c s="368">
        <f>SUM(AA39:AA46)</f>
        <v>0</v>
      </c>
      <c s="368">
        <f>SUM(AB39:AB46)</f>
        <v>0</v>
      </c>
    </row>
    <row customHeight="1" ht="17.25">
      <c s="76">
        <v>20201</v>
      </c>
      <c s="89" t="s">
        <v>1162</v>
      </c>
      <c s="414"/>
      <c s="368">
        <f>SUM(E39:G39,I39:X39)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C39+D39</f>
        <v>0</v>
      </c>
      <c s="368">
        <f>L02!C275</f>
        <v>0</v>
      </c>
      <c s="368">
        <f>Y39-Z39</f>
        <v>0</v>
      </c>
      <c s="372"/>
    </row>
    <row customHeight="1" ht="17.25">
      <c s="76">
        <v>20202</v>
      </c>
      <c s="89" t="s">
        <v>1164</v>
      </c>
      <c s="414"/>
      <c s="368">
        <f>SUM(E40:G40,I40:X40)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C40+D40</f>
        <v>0</v>
      </c>
      <c s="368">
        <f>L02!C282</f>
        <v>0</v>
      </c>
      <c s="368">
        <f>Y40-Z40</f>
        <v>0</v>
      </c>
      <c s="372"/>
    </row>
    <row customHeight="1" ht="17.25">
      <c s="76">
        <v>20203</v>
      </c>
      <c s="89" t="s">
        <v>1167</v>
      </c>
      <c s="414"/>
      <c s="368">
        <f>SUM(E41:G41,I41:X41)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C41+D41</f>
        <v>0</v>
      </c>
      <c s="368">
        <f>L02!C285</f>
        <v>0</v>
      </c>
      <c s="368">
        <f>Y41-Z41</f>
        <v>0</v>
      </c>
      <c s="372"/>
    </row>
    <row customHeight="1" ht="17.25">
      <c s="76">
        <v>20204</v>
      </c>
      <c s="89" t="s">
        <v>1174</v>
      </c>
      <c s="414"/>
      <c s="368">
        <f>SUM(E42:G42,I42:X42)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C42+D42</f>
        <v>0</v>
      </c>
      <c s="368">
        <f>L02!C292</f>
        <v>0</v>
      </c>
      <c s="368">
        <f>Y42-Z42</f>
        <v>0</v>
      </c>
      <c s="372"/>
    </row>
    <row customHeight="1" ht="17.25">
      <c s="76">
        <v>20205</v>
      </c>
      <c s="89" t="s">
        <v>1180</v>
      </c>
      <c s="414"/>
      <c s="368">
        <f>SUM(E43:G43,I43:X43)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C43+D43</f>
        <v>0</v>
      </c>
      <c s="368">
        <f>L02!C298</f>
        <v>0</v>
      </c>
      <c s="368">
        <f>Y43-Z43</f>
        <v>0</v>
      </c>
      <c s="372"/>
    </row>
    <row customHeight="1" ht="17.25">
      <c s="76">
        <v>20206</v>
      </c>
      <c s="89" t="s">
        <v>2303</v>
      </c>
      <c s="414"/>
      <c s="368">
        <f>SUM(E44:G44,I44:X44)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C44+D44</f>
        <v>0</v>
      </c>
      <c s="368">
        <f>L02!C303</f>
        <v>0</v>
      </c>
      <c s="368">
        <f>Y44-Z44</f>
        <v>0</v>
      </c>
      <c s="372"/>
    </row>
    <row customHeight="1" ht="17.25">
      <c s="76">
        <v>20207</v>
      </c>
      <c s="89" t="s">
        <v>1187</v>
      </c>
      <c s="414"/>
      <c s="368">
        <f>SUM(E45:G45,I45:X45)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C45+D45</f>
        <v>0</v>
      </c>
      <c s="368">
        <f>L02!C305</f>
        <v>0</v>
      </c>
      <c s="368">
        <f>Y45-Z45</f>
        <v>0</v>
      </c>
      <c s="372"/>
    </row>
    <row customHeight="1" ht="17.25">
      <c s="76">
        <v>20299</v>
      </c>
      <c s="89" t="s">
        <v>2304</v>
      </c>
      <c s="414"/>
      <c s="368">
        <f>SUM(E46:G46,I46:X46)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C46+D46</f>
        <v>0</v>
      </c>
      <c s="368">
        <f>L02!C310</f>
        <v>0</v>
      </c>
      <c s="368">
        <f>Y46-Z46</f>
        <v>0</v>
      </c>
      <c s="372"/>
    </row>
    <row customHeight="1" ht="17.25">
      <c s="76">
        <v>203</v>
      </c>
      <c s="92" t="s">
        <v>1194</v>
      </c>
      <c s="368">
        <f>SUM(C48:C54)</f>
        <v>245</v>
      </c>
      <c s="368">
        <f>SUM(D48:D54)</f>
        <v>3</v>
      </c>
      <c s="368">
        <f>SUM(E48:E54)</f>
        <v>0</v>
      </c>
      <c s="368">
        <f>SUM(F48:F54)</f>
        <v>0</v>
      </c>
      <c s="368">
        <f>SUM(G48:G54)</f>
        <v>0</v>
      </c>
      <c s="368">
        <f>SUM(H48:H54)</f>
        <v>0</v>
      </c>
      <c s="368">
        <f>SUM(I48:I54)</f>
        <v>0</v>
      </c>
      <c s="368">
        <f>SUM(J48:J54)</f>
        <v>0</v>
      </c>
      <c s="368">
        <f>SUM(K48:K54)</f>
        <v>0</v>
      </c>
      <c s="368">
        <f>SUM(L48:L54)</f>
        <v>3</v>
      </c>
      <c s="368">
        <f>SUM(M48:M54)</f>
        <v>0</v>
      </c>
      <c s="368">
        <f>SUM(N48:N54)</f>
        <v>0</v>
      </c>
      <c s="368">
        <f>SUM(O48:O54)</f>
        <v>0</v>
      </c>
      <c s="368">
        <f>SUM(P48:P54)</f>
        <v>0</v>
      </c>
      <c s="368">
        <f>SUM(Q48:Q54)</f>
        <v>0</v>
      </c>
      <c s="368">
        <f>SUM(R48:R54)</f>
        <v>0</v>
      </c>
      <c s="368">
        <f>SUM(S48:S54)</f>
        <v>0</v>
      </c>
      <c s="368">
        <f>SUM(T48:T54)</f>
        <v>0</v>
      </c>
      <c s="368">
        <f>SUM(U48:U54)</f>
        <v>0</v>
      </c>
      <c s="368">
        <f>SUM(V48:V54)</f>
        <v>0</v>
      </c>
      <c s="368">
        <f>SUM(W48:W54)</f>
        <v>0</v>
      </c>
      <c s="368">
        <f>SUM(X48:X54)</f>
        <v>0</v>
      </c>
      <c s="368">
        <f>SUM(Y48:Y54)</f>
        <v>248</v>
      </c>
      <c s="368">
        <f>SUM(Z48:Z54)</f>
        <v>248</v>
      </c>
      <c s="368">
        <f>SUM(AA48:AA54)</f>
        <v>0</v>
      </c>
      <c s="368">
        <f>SUM(AB48:AB54)</f>
        <v>0</v>
      </c>
    </row>
    <row customHeight="1" ht="17.25">
      <c s="76">
        <v>20301</v>
      </c>
      <c s="89" t="s">
        <v>2305</v>
      </c>
      <c s="414"/>
      <c s="368">
        <f>SUM(E48:G48,I48:X48)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C48+D48</f>
        <v>0</v>
      </c>
      <c s="368">
        <f>L02!C313</f>
        <v>0</v>
      </c>
      <c s="368">
        <f>Y48-Z48</f>
        <v>0</v>
      </c>
      <c s="372"/>
    </row>
    <row customHeight="1" ht="17.25">
      <c s="76">
        <v>20302</v>
      </c>
      <c s="89" t="s">
        <v>2306</v>
      </c>
      <c s="414"/>
      <c s="368">
        <f>SUM(E49:G49,I49:X49)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C49+D49</f>
        <v>0</v>
      </c>
      <c s="368">
        <f>L02!C315</f>
        <v>0</v>
      </c>
      <c s="368">
        <f>Y49-Z49</f>
        <v>0</v>
      </c>
      <c s="372"/>
    </row>
    <row customHeight="1" ht="17.25">
      <c s="76">
        <v>20303</v>
      </c>
      <c s="89" t="s">
        <v>2307</v>
      </c>
      <c s="414">
        <v>196</v>
      </c>
      <c s="368">
        <f>SUM(E50:G50,I50:X50)</f>
        <v>3</v>
      </c>
      <c s="414"/>
      <c s="414"/>
      <c s="414"/>
      <c s="414"/>
      <c s="414"/>
      <c s="372"/>
      <c s="372"/>
      <c s="372">
        <v>3</v>
      </c>
      <c s="414"/>
      <c s="414"/>
      <c s="372"/>
      <c s="414"/>
      <c s="372"/>
      <c s="372"/>
      <c s="372"/>
      <c s="414"/>
      <c s="414"/>
      <c s="414"/>
      <c s="414"/>
      <c s="414"/>
      <c s="368">
        <f>C50+D50</f>
        <v>199</v>
      </c>
      <c s="368">
        <f>L02!C317</f>
        <v>199</v>
      </c>
      <c s="368">
        <f>Y50-Z50</f>
        <v>0</v>
      </c>
      <c s="372"/>
    </row>
    <row customHeight="1" ht="17.25">
      <c s="76">
        <v>20304</v>
      </c>
      <c s="89" t="s">
        <v>2308</v>
      </c>
      <c s="414"/>
      <c s="368">
        <f>SUM(E51:G51,I51:X51)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C51+D51</f>
        <v>0</v>
      </c>
      <c s="368">
        <f>L02!C319</f>
        <v>0</v>
      </c>
      <c s="368">
        <f>Y51-Z51</f>
        <v>0</v>
      </c>
      <c s="372"/>
    </row>
    <row customHeight="1" ht="17.25">
      <c s="76">
        <v>20305</v>
      </c>
      <c s="89" t="s">
        <v>2309</v>
      </c>
      <c s="414"/>
      <c s="368">
        <f>SUM(E52:G52,I52:X52)</f>
        <v>0</v>
      </c>
      <c s="414"/>
      <c s="414"/>
      <c s="414"/>
      <c s="414"/>
      <c s="414"/>
      <c s="373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C52+D52</f>
        <v>0</v>
      </c>
      <c s="368">
        <f>L02!C321</f>
        <v>0</v>
      </c>
      <c s="368">
        <f>Y52-Z52</f>
        <v>0</v>
      </c>
      <c s="372"/>
    </row>
    <row customHeight="1" ht="17.25">
      <c s="76">
        <v>20306</v>
      </c>
      <c s="89" t="s">
        <v>1205</v>
      </c>
      <c s="414"/>
      <c s="368">
        <f>SUM(E53:G53,I53:X53)</f>
        <v>0</v>
      </c>
      <c s="414"/>
      <c s="414"/>
      <c s="414"/>
      <c s="414"/>
      <c s="414"/>
      <c s="372"/>
      <c s="403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C53+D53</f>
        <v>0</v>
      </c>
      <c s="368">
        <f>L02!C323</f>
        <v>0</v>
      </c>
      <c s="368">
        <f>Y53-Z53</f>
        <v>0</v>
      </c>
      <c s="372"/>
    </row>
    <row customHeight="1" ht="17.25">
      <c s="76">
        <v>20399</v>
      </c>
      <c s="89" t="s">
        <v>2310</v>
      </c>
      <c s="414">
        <v>49</v>
      </c>
      <c s="368">
        <f>SUM(E54:G54,I54:X54)</f>
        <v>0</v>
      </c>
      <c s="414"/>
      <c s="414"/>
      <c s="414"/>
      <c s="414"/>
      <c s="414"/>
      <c s="375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C54+D54</f>
        <v>49</v>
      </c>
      <c s="368">
        <f>L02!C330</f>
        <v>49</v>
      </c>
      <c s="368">
        <f>Y54-Z54</f>
        <v>0</v>
      </c>
      <c s="372"/>
    </row>
    <row customHeight="1" ht="17.25">
      <c s="76">
        <v>204</v>
      </c>
      <c s="92" t="s">
        <v>1214</v>
      </c>
      <c s="368">
        <f>SUM(C56:C66)</f>
        <v>4719</v>
      </c>
      <c s="368">
        <f>SUM(D56:D66)</f>
        <v>1157</v>
      </c>
      <c s="368">
        <f>SUM(E56:E66)</f>
        <v>883</v>
      </c>
      <c s="368">
        <f>SUM(F56:F66)</f>
        <v>0</v>
      </c>
      <c s="368">
        <f>SUM(G56:G66)</f>
        <v>3</v>
      </c>
      <c s="368">
        <f>SUM(H56:H66)</f>
        <v>0</v>
      </c>
      <c s="368">
        <f>SUM(I56:I66)</f>
        <v>0</v>
      </c>
      <c s="368">
        <f>SUM(J56:J66)</f>
        <v>190</v>
      </c>
      <c s="368">
        <f>SUM(K56:K66)</f>
        <v>0</v>
      </c>
      <c s="368">
        <f>SUM(L56:L66)</f>
        <v>81</v>
      </c>
      <c s="368">
        <f>SUM(M56:M66)</f>
        <v>0</v>
      </c>
      <c s="368">
        <f>SUM(N56:N66)</f>
        <v>0</v>
      </c>
      <c s="368">
        <f>SUM(O56:O66)</f>
        <v>0</v>
      </c>
      <c s="368">
        <f>SUM(P56:P66)</f>
        <v>0</v>
      </c>
      <c s="368">
        <f>SUM(Q56:Q66)</f>
        <v>0</v>
      </c>
      <c s="368">
        <f>SUM(R56:R66)</f>
        <v>0</v>
      </c>
      <c s="368">
        <f>SUM(S56:S66)</f>
        <v>0</v>
      </c>
      <c s="368">
        <f>SUM(T56:T66)</f>
        <v>0</v>
      </c>
      <c s="368">
        <f>SUM(U56:U66)</f>
        <v>0</v>
      </c>
      <c s="368">
        <f>SUM(V56:V66)</f>
        <v>0</v>
      </c>
      <c s="368">
        <f>SUM(W56:W66)</f>
        <v>0</v>
      </c>
      <c s="368">
        <f>SUM(X56:X66)</f>
        <v>0</v>
      </c>
      <c s="368">
        <f>SUM(Y56:Y66)</f>
        <v>5876</v>
      </c>
      <c s="368">
        <f>SUM(Z56:Z66)</f>
        <v>5855</v>
      </c>
      <c s="368">
        <f>SUM(AA56:AA66)</f>
        <v>21</v>
      </c>
      <c s="368">
        <f>SUM(AB56:AB66)</f>
        <v>21</v>
      </c>
    </row>
    <row customHeight="1" ht="17.25">
      <c s="76">
        <v>20401</v>
      </c>
      <c s="89" t="s">
        <v>1215</v>
      </c>
      <c s="414">
        <v>315</v>
      </c>
      <c s="368">
        <f>SUM(E56:G56,I56:X56)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C56+D56</f>
        <v>315</v>
      </c>
      <c s="368">
        <f>L02!C333</f>
        <v>315</v>
      </c>
      <c s="368">
        <f>Y56-Z56</f>
        <v>0</v>
      </c>
      <c s="372"/>
    </row>
    <row customHeight="1" ht="17.25">
      <c s="76">
        <v>20402</v>
      </c>
      <c s="89" t="s">
        <v>1225</v>
      </c>
      <c s="414">
        <v>2591</v>
      </c>
      <c s="368">
        <f>SUM(E57:G57,I57:X57)</f>
        <v>960</v>
      </c>
      <c s="414">
        <v>817</v>
      </c>
      <c s="414"/>
      <c s="414"/>
      <c s="414"/>
      <c s="414"/>
      <c s="372">
        <v>73</v>
      </c>
      <c s="372"/>
      <c s="372">
        <v>70</v>
      </c>
      <c s="414"/>
      <c s="414"/>
      <c s="372"/>
      <c s="414"/>
      <c s="372"/>
      <c s="372"/>
      <c s="372"/>
      <c s="414"/>
      <c s="414"/>
      <c s="414"/>
      <c s="414"/>
      <c s="414"/>
      <c s="368">
        <f>C57+D57</f>
        <v>3551</v>
      </c>
      <c s="368">
        <f>L02!C343</f>
        <v>3541</v>
      </c>
      <c s="368">
        <f>Y57-Z57</f>
        <v>10</v>
      </c>
      <c s="372">
        <v>10</v>
      </c>
    </row>
    <row customHeight="1" ht="17.25">
      <c s="76">
        <v>20403</v>
      </c>
      <c s="89" t="s">
        <v>1242</v>
      </c>
      <c s="414"/>
      <c s="368">
        <f>SUM(E58:G58,I58:X58)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C58+D58</f>
        <v>0</v>
      </c>
      <c s="368">
        <f>L02!C365</f>
        <v>0</v>
      </c>
      <c s="368">
        <f>Y58-Z58</f>
        <v>0</v>
      </c>
      <c s="372"/>
    </row>
    <row customHeight="1" ht="17.25">
      <c s="76">
        <v>20404</v>
      </c>
      <c s="89" t="s">
        <v>1245</v>
      </c>
      <c s="414">
        <v>557</v>
      </c>
      <c s="368">
        <f>SUM(E59:G59,I59:X59)</f>
        <v>3</v>
      </c>
      <c s="414"/>
      <c s="414"/>
      <c s="414"/>
      <c s="414"/>
      <c s="414"/>
      <c s="372"/>
      <c s="372"/>
      <c s="372">
        <v>3</v>
      </c>
      <c s="414"/>
      <c s="414"/>
      <c s="372"/>
      <c s="414"/>
      <c s="372"/>
      <c s="372"/>
      <c s="372"/>
      <c s="414"/>
      <c s="414"/>
      <c s="414"/>
      <c s="414"/>
      <c s="414"/>
      <c s="368">
        <f>C59+D59</f>
        <v>560</v>
      </c>
      <c s="368">
        <f>L02!C372</f>
        <v>560</v>
      </c>
      <c s="368">
        <f>Y59-Z59</f>
        <v>0</v>
      </c>
      <c s="372"/>
    </row>
    <row customHeight="1" ht="17.25">
      <c s="76">
        <v>20405</v>
      </c>
      <c s="89" t="s">
        <v>1253</v>
      </c>
      <c s="414">
        <v>901</v>
      </c>
      <c s="368">
        <f>SUM(E60:G60,I60:X60)</f>
        <v>120</v>
      </c>
      <c s="414">
        <v>58</v>
      </c>
      <c s="414"/>
      <c s="414"/>
      <c s="414"/>
      <c s="414"/>
      <c s="372">
        <v>62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C60+D60</f>
        <v>1021</v>
      </c>
      <c s="368">
        <f>L02!C384</f>
        <v>1013</v>
      </c>
      <c s="368">
        <f>Y60-Z60</f>
        <v>8</v>
      </c>
      <c s="372">
        <v>8</v>
      </c>
    </row>
    <row customHeight="1" ht="17.25">
      <c s="76">
        <v>20406</v>
      </c>
      <c s="89" t="s">
        <v>1258</v>
      </c>
      <c s="414">
        <v>355</v>
      </c>
      <c s="368">
        <f>SUM(E61:G61,I61:X61)</f>
        <v>74</v>
      </c>
      <c s="414">
        <v>8</v>
      </c>
      <c s="414"/>
      <c s="414">
        <v>3</v>
      </c>
      <c s="414"/>
      <c s="414"/>
      <c s="372">
        <v>55</v>
      </c>
      <c s="372"/>
      <c s="372">
        <v>8</v>
      </c>
      <c s="414"/>
      <c s="414"/>
      <c s="372"/>
      <c s="414"/>
      <c s="372"/>
      <c s="372"/>
      <c s="372"/>
      <c s="414"/>
      <c s="414"/>
      <c s="414"/>
      <c s="414"/>
      <c s="414"/>
      <c s="368">
        <f>C61+D61</f>
        <v>429</v>
      </c>
      <c s="368">
        <f>L02!C393</f>
        <v>426</v>
      </c>
      <c s="368">
        <f>Y61-Z61</f>
        <v>3</v>
      </c>
      <c s="372">
        <v>3</v>
      </c>
    </row>
    <row customHeight="1" ht="17.25">
      <c s="76">
        <v>20407</v>
      </c>
      <c s="89" t="s">
        <v>1266</v>
      </c>
      <c s="414"/>
      <c s="368">
        <f>SUM(E62:G62,I62:X62)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C62+D62</f>
        <v>0</v>
      </c>
      <c s="368">
        <f>L02!C405</f>
        <v>0</v>
      </c>
      <c s="368">
        <f>Y62-Z62</f>
        <v>0</v>
      </c>
      <c s="372"/>
    </row>
    <row customHeight="1" ht="17.25">
      <c s="76">
        <v>20408</v>
      </c>
      <c s="89" t="s">
        <v>1271</v>
      </c>
      <c s="414"/>
      <c s="368">
        <f>SUM(E63:G63,I63:X63)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C63+D63</f>
        <v>0</v>
      </c>
      <c s="368">
        <f>L02!C414</f>
        <v>0</v>
      </c>
      <c s="368">
        <f>Y63-Z63</f>
        <v>0</v>
      </c>
      <c s="372"/>
    </row>
    <row customHeight="1" ht="17.25">
      <c s="76">
        <v>20409</v>
      </c>
      <c s="89" t="s">
        <v>1276</v>
      </c>
      <c s="414"/>
      <c s="368">
        <f>SUM(E64:G64,I64:X64)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C64+D64</f>
        <v>0</v>
      </c>
      <c s="368">
        <f>L02!C423</f>
        <v>0</v>
      </c>
      <c s="368">
        <f>Y64-Z64</f>
        <v>0</v>
      </c>
      <c s="372"/>
    </row>
    <row customHeight="1" ht="17.25">
      <c s="76">
        <v>20410</v>
      </c>
      <c s="89" t="s">
        <v>1280</v>
      </c>
      <c s="414"/>
      <c s="368">
        <f>SUM(E65:G65,I65:X65)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C65+D65</f>
        <v>0</v>
      </c>
      <c s="368">
        <f>L02!C431</f>
        <v>0</v>
      </c>
      <c s="368">
        <f>Y65-Z65</f>
        <v>0</v>
      </c>
      <c s="372"/>
    </row>
    <row customHeight="1" ht="17.25">
      <c s="76">
        <v>20499</v>
      </c>
      <c s="89" t="s">
        <v>2311</v>
      </c>
      <c s="414"/>
      <c s="368">
        <f>SUM(E66:G66,I66:X66)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C66+D66</f>
        <v>0</v>
      </c>
      <c s="368">
        <f>L02!C440</f>
        <v>0</v>
      </c>
      <c s="368">
        <f>Y66-Z66</f>
        <v>0</v>
      </c>
      <c s="372"/>
    </row>
    <row customHeight="1" ht="17.25">
      <c s="76">
        <v>205</v>
      </c>
      <c s="92" t="s">
        <v>1288</v>
      </c>
      <c s="368">
        <f>SUM(C68:C77)</f>
        <v>16018</v>
      </c>
      <c s="368">
        <f>SUM(D68:D77)</f>
        <v>4850</v>
      </c>
      <c s="368">
        <f>SUM(E68:E77)</f>
        <v>4504</v>
      </c>
      <c s="368">
        <f>SUM(F68:F77)</f>
        <v>0</v>
      </c>
      <c s="368">
        <f>SUM(G68:G77)</f>
        <v>72</v>
      </c>
      <c s="368">
        <f>SUM(H68:H77)</f>
        <v>0</v>
      </c>
      <c s="368">
        <f>SUM(I68:I77)</f>
        <v>0</v>
      </c>
      <c s="368">
        <f>SUM(J68:J77)</f>
        <v>262</v>
      </c>
      <c s="368">
        <f>SUM(K68:K77)</f>
        <v>0</v>
      </c>
      <c s="368">
        <f>SUM(L68:L77)</f>
        <v>12</v>
      </c>
      <c s="368">
        <f>SUM(M68:M77)</f>
        <v>0</v>
      </c>
      <c s="368">
        <f>SUM(N68:N77)</f>
        <v>0</v>
      </c>
      <c s="368">
        <f>SUM(O68:O77)</f>
        <v>0</v>
      </c>
      <c s="368">
        <f>SUM(P68:P77)</f>
        <v>0</v>
      </c>
      <c s="368">
        <f>SUM(Q68:Q77)</f>
        <v>0</v>
      </c>
      <c s="368">
        <f>SUM(R68:R77)</f>
        <v>0</v>
      </c>
      <c s="368">
        <f>SUM(S68:S77)</f>
        <v>0</v>
      </c>
      <c s="368">
        <f>SUM(T68:T77)</f>
        <v>0</v>
      </c>
      <c s="368">
        <f>SUM(U68:U77)</f>
        <v>0</v>
      </c>
      <c s="368">
        <f>SUM(V68:V77)</f>
        <v>0</v>
      </c>
      <c s="368">
        <f>SUM(W68:W77)</f>
        <v>0</v>
      </c>
      <c s="368">
        <f>SUM(X68:X77)</f>
        <v>0</v>
      </c>
      <c s="368">
        <f>SUM(Y68:Y77)</f>
        <v>20868</v>
      </c>
      <c s="368">
        <f>SUM(Z68:Z77)</f>
        <v>20699</v>
      </c>
      <c s="368">
        <f>SUM(AA68:AA77)</f>
        <v>169</v>
      </c>
      <c s="368">
        <f>SUM(AB68:AB77)</f>
        <v>169</v>
      </c>
    </row>
    <row customHeight="1" ht="17.25">
      <c s="76">
        <v>20501</v>
      </c>
      <c s="89" t="s">
        <v>1289</v>
      </c>
      <c s="414">
        <v>678</v>
      </c>
      <c s="368">
        <f>SUM(E68:G68,I68:X68)</f>
        <v>5</v>
      </c>
      <c s="414"/>
      <c s="414"/>
      <c s="414"/>
      <c s="414"/>
      <c s="414"/>
      <c s="372">
        <v>5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C68+D68</f>
        <v>683</v>
      </c>
      <c s="368">
        <f>L02!C443</f>
        <v>683</v>
      </c>
      <c s="368">
        <f>Y68-Z68</f>
        <v>0</v>
      </c>
      <c s="372"/>
    </row>
    <row customHeight="1" ht="17.25">
      <c s="76">
        <v>20502</v>
      </c>
      <c s="89" t="s">
        <v>1291</v>
      </c>
      <c s="414">
        <v>13574</v>
      </c>
      <c s="368">
        <f>SUM(E69:G69,I69:X69)</f>
        <v>4111</v>
      </c>
      <c s="414">
        <v>3974</v>
      </c>
      <c s="414"/>
      <c s="414"/>
      <c s="414"/>
      <c s="414"/>
      <c s="372">
        <v>125</v>
      </c>
      <c s="372"/>
      <c s="372">
        <v>12</v>
      </c>
      <c s="414"/>
      <c s="414"/>
      <c s="372"/>
      <c s="414"/>
      <c s="372"/>
      <c s="372"/>
      <c s="372"/>
      <c s="414"/>
      <c s="414"/>
      <c s="414"/>
      <c s="414"/>
      <c s="414"/>
      <c s="368">
        <f>C69+D69</f>
        <v>17685</v>
      </c>
      <c s="368">
        <f>L02!C448</f>
        <v>17661</v>
      </c>
      <c s="368">
        <f>Y69-Z69</f>
        <v>24</v>
      </c>
      <c s="372">
        <v>24</v>
      </c>
    </row>
    <row customHeight="1" ht="17.25">
      <c s="76">
        <v>20503</v>
      </c>
      <c s="89" t="s">
        <v>1299</v>
      </c>
      <c s="414">
        <v>714</v>
      </c>
      <c s="368">
        <f>SUM(E70:G70,I70:X70)</f>
        <v>215</v>
      </c>
      <c s="414">
        <v>207</v>
      </c>
      <c s="414"/>
      <c s="414"/>
      <c s="414"/>
      <c s="414"/>
      <c s="372">
        <v>8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C70+D70</f>
        <v>929</v>
      </c>
      <c s="368">
        <f>L02!C456</f>
        <v>928</v>
      </c>
      <c s="368">
        <f>Y70-Z70</f>
        <v>1</v>
      </c>
      <c s="372">
        <v>1</v>
      </c>
    </row>
    <row customHeight="1" ht="17.25">
      <c s="76">
        <v>20504</v>
      </c>
      <c s="89" t="s">
        <v>1306</v>
      </c>
      <c s="414"/>
      <c s="368">
        <f>SUM(E71:G71,I71:X71)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C71+D71</f>
        <v>0</v>
      </c>
      <c s="368">
        <f>L02!C463</f>
        <v>0</v>
      </c>
      <c s="368">
        <f>Y71-Z71</f>
        <v>0</v>
      </c>
      <c s="372"/>
    </row>
    <row customHeight="1" ht="17.25">
      <c s="76">
        <v>20505</v>
      </c>
      <c s="89" t="s">
        <v>1312</v>
      </c>
      <c s="414">
        <v>16</v>
      </c>
      <c s="368">
        <f>SUM(E72:G72,I72:X72)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C72+D72</f>
        <v>16</v>
      </c>
      <c s="368">
        <f>L02!C469</f>
        <v>16</v>
      </c>
      <c s="368">
        <f>Y72-Z72</f>
        <v>0</v>
      </c>
      <c s="372"/>
    </row>
    <row customHeight="1" ht="17.25">
      <c s="76">
        <v>20506</v>
      </c>
      <c s="89" t="s">
        <v>1316</v>
      </c>
      <c s="414"/>
      <c s="368">
        <f>SUM(E73:G73,I73:X73)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C73+D73</f>
        <v>0</v>
      </c>
      <c s="368">
        <f>L02!C473</f>
        <v>0</v>
      </c>
      <c s="368">
        <f>Y73-Z73</f>
        <v>0</v>
      </c>
      <c s="372"/>
    </row>
    <row customHeight="1" ht="17.25">
      <c s="76">
        <v>20507</v>
      </c>
      <c s="89" t="s">
        <v>1320</v>
      </c>
      <c s="414"/>
      <c s="368">
        <f>SUM(E74:G74,I74:X74)</f>
        <v>320</v>
      </c>
      <c s="414">
        <v>320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C74+D74</f>
        <v>320</v>
      </c>
      <c s="368">
        <f>L02!C477</f>
        <v>320</v>
      </c>
      <c s="368">
        <f>Y74-Z74</f>
        <v>0</v>
      </c>
      <c s="372"/>
    </row>
    <row customHeight="1" ht="17.25">
      <c s="76">
        <v>20508</v>
      </c>
      <c s="89" t="s">
        <v>1324</v>
      </c>
      <c s="414">
        <v>159</v>
      </c>
      <c s="368">
        <f>SUM(E75:G75,I75:X75)</f>
        <v>4</v>
      </c>
      <c s="414"/>
      <c s="414"/>
      <c s="414"/>
      <c s="414"/>
      <c s="414"/>
      <c s="372">
        <v>4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C75+D75</f>
        <v>163</v>
      </c>
      <c s="368">
        <f>L02!C481</f>
        <v>163</v>
      </c>
      <c s="368">
        <f>Y75-Z75</f>
        <v>0</v>
      </c>
      <c s="372"/>
    </row>
    <row customHeight="1" ht="17.25">
      <c s="76">
        <v>20509</v>
      </c>
      <c s="89" t="s">
        <v>1328</v>
      </c>
      <c s="414">
        <v>692</v>
      </c>
      <c s="368">
        <f>SUM(E76:G76,I76:X76)</f>
        <v>120</v>
      </c>
      <c s="414"/>
      <c s="414"/>
      <c s="414"/>
      <c s="414"/>
      <c s="414"/>
      <c s="372">
        <v>120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C76+D76</f>
        <v>812</v>
      </c>
      <c s="368">
        <f>L02!C485</f>
        <v>679</v>
      </c>
      <c s="368">
        <f>Y76-Z76</f>
        <v>133</v>
      </c>
      <c s="372">
        <v>133</v>
      </c>
    </row>
    <row customHeight="1" ht="17.25">
      <c s="76">
        <v>20599</v>
      </c>
      <c s="89" t="s">
        <v>2312</v>
      </c>
      <c s="414">
        <v>185</v>
      </c>
      <c s="368">
        <f>SUM(E77:G77,I77:X77)</f>
        <v>75</v>
      </c>
      <c s="414">
        <v>3</v>
      </c>
      <c s="414"/>
      <c s="414">
        <v>72</v>
      </c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C77+D77</f>
        <v>260</v>
      </c>
      <c s="368">
        <f>L02!C492</f>
        <v>249</v>
      </c>
      <c s="368">
        <f>Y77-Z77</f>
        <v>11</v>
      </c>
      <c s="372">
        <v>11</v>
      </c>
    </row>
    <row customHeight="1" ht="17.25">
      <c s="76">
        <v>206</v>
      </c>
      <c s="92" t="s">
        <v>1337</v>
      </c>
      <c s="368">
        <f>SUM(C79:C88)</f>
        <v>288</v>
      </c>
      <c s="368">
        <f>SUM(D79:D88)</f>
        <v>41</v>
      </c>
      <c s="368">
        <f>SUM(E79:E88)</f>
        <v>36</v>
      </c>
      <c s="368">
        <f>SUM(F79:F88)</f>
        <v>0</v>
      </c>
      <c s="368">
        <f>SUM(G79:G88)</f>
        <v>0</v>
      </c>
      <c s="368">
        <f>SUM(H79:H88)</f>
        <v>0</v>
      </c>
      <c s="368">
        <f>SUM(I79:I88)</f>
        <v>0</v>
      </c>
      <c s="368">
        <f>SUM(J79:J88)</f>
        <v>5</v>
      </c>
      <c s="368">
        <f>SUM(K79:K88)</f>
        <v>0</v>
      </c>
      <c s="368">
        <f>SUM(L79:L88)</f>
        <v>0</v>
      </c>
      <c s="368">
        <f>SUM(M79:M88)</f>
        <v>0</v>
      </c>
      <c s="368">
        <f>SUM(N79:N88)</f>
        <v>0</v>
      </c>
      <c s="368">
        <f>SUM(O79:O88)</f>
        <v>0</v>
      </c>
      <c s="368">
        <f>SUM(P79:P88)</f>
        <v>0</v>
      </c>
      <c s="368">
        <f>SUM(Q79:Q88)</f>
        <v>0</v>
      </c>
      <c s="368">
        <f>SUM(R79:R88)</f>
        <v>0</v>
      </c>
      <c s="368">
        <f>SUM(S79:S88)</f>
        <v>0</v>
      </c>
      <c s="368">
        <f>SUM(T79:T88)</f>
        <v>0</v>
      </c>
      <c s="368">
        <f>SUM(U79:U88)</f>
        <v>0</v>
      </c>
      <c s="368">
        <f>SUM(V79:V88)</f>
        <v>0</v>
      </c>
      <c s="368">
        <f>SUM(W79:W88)</f>
        <v>0</v>
      </c>
      <c s="368">
        <f>SUM(X79:X88)</f>
        <v>0</v>
      </c>
      <c s="368">
        <f>SUM(Y79:Y88)</f>
        <v>329</v>
      </c>
      <c s="368">
        <f>SUM(Z79:Z88)</f>
        <v>329</v>
      </c>
      <c s="368">
        <f>SUM(AA79:AA88)</f>
        <v>0</v>
      </c>
      <c s="368">
        <f>SUM(AB79:AB88)</f>
        <v>0</v>
      </c>
    </row>
    <row customHeight="1" ht="17.25">
      <c s="76">
        <v>20601</v>
      </c>
      <c s="89" t="s">
        <v>1338</v>
      </c>
      <c s="414">
        <v>117</v>
      </c>
      <c s="368">
        <f>SUM(E79:G79,I79:X79)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C79+D79</f>
        <v>117</v>
      </c>
      <c s="368">
        <f>L02!C495</f>
        <v>117</v>
      </c>
      <c s="368">
        <f>Y79-Z79</f>
        <v>0</v>
      </c>
      <c s="372"/>
    </row>
    <row customHeight="1" ht="17.25">
      <c s="76">
        <v>20602</v>
      </c>
      <c s="89" t="s">
        <v>1340</v>
      </c>
      <c s="414"/>
      <c s="368">
        <f>SUM(E80:G80,I80:X80)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C80+D80</f>
        <v>0</v>
      </c>
      <c s="368">
        <f>L02!C500</f>
        <v>0</v>
      </c>
      <c s="368">
        <f>Y80-Z80</f>
        <v>0</v>
      </c>
      <c s="372"/>
    </row>
    <row customHeight="1" ht="17.25">
      <c s="76">
        <v>20603</v>
      </c>
      <c s="89" t="s">
        <v>1349</v>
      </c>
      <c s="414"/>
      <c s="368">
        <f>SUM(E81:G81,I81:X81)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C81+D81</f>
        <v>0</v>
      </c>
      <c s="368">
        <f>L02!C509</f>
        <v>0</v>
      </c>
      <c s="368">
        <f>Y81-Z81</f>
        <v>0</v>
      </c>
      <c s="372"/>
    </row>
    <row customHeight="1" ht="17.25">
      <c s="76">
        <v>20604</v>
      </c>
      <c s="89" t="s">
        <v>1354</v>
      </c>
      <c s="414">
        <v>129</v>
      </c>
      <c s="368">
        <f>SUM(E82:G82,I82:X82)</f>
        <v>36</v>
      </c>
      <c s="414">
        <v>31</v>
      </c>
      <c s="414"/>
      <c s="414"/>
      <c s="414"/>
      <c s="414"/>
      <c s="372">
        <v>5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C82+D82</f>
        <v>165</v>
      </c>
      <c s="368">
        <f>L02!C515</f>
        <v>165</v>
      </c>
      <c s="368">
        <f>Y82-Z82</f>
        <v>0</v>
      </c>
      <c s="372"/>
    </row>
    <row customHeight="1" ht="17.25">
      <c s="76">
        <v>20605</v>
      </c>
      <c s="89" t="s">
        <v>1359</v>
      </c>
      <c s="414"/>
      <c s="368">
        <f>SUM(E83:G83,I83:X83)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C83+D83</f>
        <v>0</v>
      </c>
      <c s="368">
        <f>L02!C521</f>
        <v>0</v>
      </c>
      <c s="368">
        <f>Y83-Z83</f>
        <v>0</v>
      </c>
      <c s="372"/>
    </row>
    <row customHeight="1" ht="17.25">
      <c s="76">
        <v>20606</v>
      </c>
      <c s="89" t="s">
        <v>1363</v>
      </c>
      <c s="414"/>
      <c s="368">
        <f>SUM(E84:G84,I84:X84)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C84+D84</f>
        <v>0</v>
      </c>
      <c s="368">
        <f>L02!C526</f>
        <v>0</v>
      </c>
      <c s="368">
        <f>Y84-Z84</f>
        <v>0</v>
      </c>
      <c s="372"/>
    </row>
    <row customHeight="1" ht="17.25">
      <c s="76">
        <v>20607</v>
      </c>
      <c s="89" t="s">
        <v>1368</v>
      </c>
      <c s="414">
        <v>32</v>
      </c>
      <c s="368">
        <f>SUM(E85:G85,I85:X85)</f>
        <v>5</v>
      </c>
      <c s="414">
        <v>5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C85+D85</f>
        <v>37</v>
      </c>
      <c s="368">
        <f>L02!C531</f>
        <v>37</v>
      </c>
      <c s="368">
        <f>Y85-Z85</f>
        <v>0</v>
      </c>
      <c s="372"/>
    </row>
    <row customHeight="1" ht="17.25">
      <c s="76">
        <v>20608</v>
      </c>
      <c s="89" t="s">
        <v>1374</v>
      </c>
      <c s="414"/>
      <c s="368">
        <f>SUM(E86:G86,I86:X86)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C86+D86</f>
        <v>0</v>
      </c>
      <c s="368">
        <f>L02!C538</f>
        <v>0</v>
      </c>
      <c s="368">
        <f>Y86-Z86</f>
        <v>0</v>
      </c>
      <c s="372"/>
    </row>
    <row customHeight="1" ht="17.25">
      <c s="76">
        <v>20609</v>
      </c>
      <c s="89" t="s">
        <v>2313</v>
      </c>
      <c s="414"/>
      <c s="368">
        <f>SUM(E87:G87,I87:X87)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C87+D87</f>
        <v>0</v>
      </c>
      <c s="368">
        <f>L02!C542</f>
        <v>0</v>
      </c>
      <c s="368">
        <f>Y87-Z87</f>
        <v>0</v>
      </c>
      <c s="372"/>
    </row>
    <row customHeight="1" ht="17.25">
      <c s="76">
        <v>20699</v>
      </c>
      <c s="89" t="s">
        <v>2314</v>
      </c>
      <c s="414">
        <v>10</v>
      </c>
      <c s="368">
        <f>SUM(E88:G88,I88:X88)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C88+D88</f>
        <v>10</v>
      </c>
      <c s="368">
        <f>L02!C544</f>
        <v>10</v>
      </c>
      <c s="368">
        <f>Y88-Z88</f>
        <v>0</v>
      </c>
      <c s="372"/>
    </row>
    <row customHeight="1" ht="17.25">
      <c s="76">
        <v>207</v>
      </c>
      <c s="92" t="s">
        <v>1385</v>
      </c>
      <c s="368">
        <f>SUM(C90:C95)</f>
        <v>1333</v>
      </c>
      <c s="368">
        <f>SUM(D90:D95)</f>
        <v>1499</v>
      </c>
      <c s="368">
        <f>SUM(E90:E95)</f>
        <v>1342</v>
      </c>
      <c s="368">
        <f>SUM(F90:F95)</f>
        <v>0</v>
      </c>
      <c s="368">
        <f>SUM(G90:G95)</f>
        <v>2</v>
      </c>
      <c s="368">
        <f>SUM(H90:H95)</f>
        <v>0</v>
      </c>
      <c s="368">
        <f>SUM(I90:I95)</f>
        <v>0</v>
      </c>
      <c s="368">
        <f>SUM(J90:J95)</f>
        <v>150</v>
      </c>
      <c s="368">
        <f>SUM(K90:K95)</f>
        <v>0</v>
      </c>
      <c s="368">
        <f>SUM(L90:L95)</f>
        <v>5</v>
      </c>
      <c s="368">
        <f>SUM(M90:M95)</f>
        <v>0</v>
      </c>
      <c s="368">
        <f>SUM(N90:N95)</f>
        <v>0</v>
      </c>
      <c s="368">
        <f>SUM(O90:O95)</f>
        <v>0</v>
      </c>
      <c s="368">
        <f>SUM(P90:P95)</f>
        <v>0</v>
      </c>
      <c s="368">
        <f>SUM(Q90:Q95)</f>
        <v>0</v>
      </c>
      <c s="368">
        <f>SUM(R90:R95)</f>
        <v>0</v>
      </c>
      <c s="368">
        <f>SUM(S90:S95)</f>
        <v>0</v>
      </c>
      <c s="368">
        <f>SUM(T90:T95)</f>
        <v>0</v>
      </c>
      <c s="368">
        <f>SUM(U90:U95)</f>
        <v>0</v>
      </c>
      <c s="368">
        <f>SUM(V90:V95)</f>
        <v>0</v>
      </c>
      <c s="368">
        <f>SUM(W90:W95)</f>
        <v>0</v>
      </c>
      <c s="368">
        <f>SUM(X90:X95)</f>
        <v>0</v>
      </c>
      <c s="368">
        <f>SUM(Y90:Y95)</f>
        <v>2832</v>
      </c>
      <c s="368">
        <f>SUM(Z90:Z95)</f>
        <v>2781</v>
      </c>
      <c s="368">
        <f>SUM(AA90:AA95)</f>
        <v>51</v>
      </c>
      <c s="368">
        <f>SUM(AB90:AB95)</f>
        <v>51</v>
      </c>
    </row>
    <row customHeight="1" ht="17.25">
      <c s="76">
        <v>20701</v>
      </c>
      <c s="89" t="s">
        <v>1386</v>
      </c>
      <c s="414">
        <v>434</v>
      </c>
      <c s="368">
        <f>SUM(E90:G90,I90:X90)</f>
        <v>236</v>
      </c>
      <c s="414">
        <v>115</v>
      </c>
      <c s="414"/>
      <c s="414"/>
      <c s="414"/>
      <c s="414"/>
      <c s="372">
        <v>119</v>
      </c>
      <c s="372"/>
      <c s="372">
        <v>2</v>
      </c>
      <c s="414"/>
      <c s="414"/>
      <c s="372"/>
      <c s="414"/>
      <c s="372"/>
      <c s="372"/>
      <c s="372"/>
      <c s="414"/>
      <c s="414"/>
      <c s="414"/>
      <c s="414"/>
      <c s="414"/>
      <c s="368">
        <f>C90+D90</f>
        <v>670</v>
      </c>
      <c s="368">
        <f>L02!C550</f>
        <v>664</v>
      </c>
      <c s="368">
        <f>Y90-Z90</f>
        <v>6</v>
      </c>
      <c s="372">
        <v>6</v>
      </c>
    </row>
    <row customHeight="1" ht="17.25">
      <c s="76">
        <v>20702</v>
      </c>
      <c s="89" t="s">
        <v>1397</v>
      </c>
      <c s="414">
        <v>47</v>
      </c>
      <c s="368">
        <f>SUM(E91:G91,I91:X91)</f>
        <v>942</v>
      </c>
      <c s="414">
        <v>937</v>
      </c>
      <c s="414"/>
      <c s="414"/>
      <c s="414"/>
      <c s="414"/>
      <c s="372">
        <v>5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C91+D91</f>
        <v>989</v>
      </c>
      <c s="368">
        <f>L02!C564</f>
        <v>979</v>
      </c>
      <c s="368">
        <f>Y91-Z91</f>
        <v>10</v>
      </c>
      <c s="372">
        <v>10</v>
      </c>
    </row>
    <row customHeight="1" ht="17.25">
      <c s="76">
        <v>20703</v>
      </c>
      <c s="89" t="s">
        <v>1402</v>
      </c>
      <c s="414">
        <v>174</v>
      </c>
      <c s="368">
        <f>SUM(E92:G92,I92:X92)</f>
        <v>32</v>
      </c>
      <c s="414">
        <v>5</v>
      </c>
      <c s="414"/>
      <c s="414"/>
      <c s="414"/>
      <c s="414"/>
      <c s="372">
        <v>24</v>
      </c>
      <c s="372"/>
      <c s="372">
        <v>3</v>
      </c>
      <c s="414"/>
      <c s="414"/>
      <c s="372"/>
      <c s="414"/>
      <c s="372"/>
      <c s="372"/>
      <c s="372"/>
      <c s="414"/>
      <c s="414"/>
      <c s="414"/>
      <c s="414"/>
      <c s="414"/>
      <c s="368">
        <f>C92+D92</f>
        <v>206</v>
      </c>
      <c s="368">
        <f>L02!C572</f>
        <v>206</v>
      </c>
      <c s="368">
        <f>Y92-Z92</f>
        <v>0</v>
      </c>
      <c s="372"/>
    </row>
    <row customHeight="1" ht="17.25">
      <c s="76">
        <v>20704</v>
      </c>
      <c s="89" t="s">
        <v>1410</v>
      </c>
      <c s="414">
        <v>665</v>
      </c>
      <c s="368">
        <f>SUM(E93:G93,I93:X93)</f>
        <v>81</v>
      </c>
      <c s="414">
        <v>77</v>
      </c>
      <c s="414"/>
      <c s="414">
        <v>2</v>
      </c>
      <c s="414"/>
      <c s="414"/>
      <c s="372">
        <v>2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C93+D93</f>
        <v>746</v>
      </c>
      <c s="368">
        <f>L02!C583</f>
        <v>714</v>
      </c>
      <c s="368">
        <f>Y93-Z93</f>
        <v>32</v>
      </c>
      <c s="372">
        <v>32</v>
      </c>
    </row>
    <row customHeight="1" ht="17.25">
      <c s="76">
        <v>20705</v>
      </c>
      <c s="89" t="s">
        <v>1416</v>
      </c>
      <c s="414"/>
      <c s="368">
        <f>SUM(E94:G94,I94:X94)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C94+D94</f>
        <v>0</v>
      </c>
      <c s="368">
        <f>L02!C592</f>
        <v>0</v>
      </c>
      <c s="368">
        <f>Y94-Z94</f>
        <v>0</v>
      </c>
      <c s="372"/>
    </row>
    <row customHeight="1" ht="17.25">
      <c s="76">
        <v>20799</v>
      </c>
      <c s="89" t="s">
        <v>2315</v>
      </c>
      <c s="414">
        <v>13</v>
      </c>
      <c s="368">
        <f>SUM(E95:G95,I95:X95)</f>
        <v>208</v>
      </c>
      <c s="414">
        <v>208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C95+D95</f>
        <v>221</v>
      </c>
      <c s="368">
        <f>L02!C601</f>
        <v>218</v>
      </c>
      <c s="368">
        <f>Y95-Z95</f>
        <v>3</v>
      </c>
      <c s="372">
        <v>3</v>
      </c>
    </row>
    <row customHeight="1" ht="17.25">
      <c s="76">
        <v>208</v>
      </c>
      <c s="92" t="s">
        <v>1425</v>
      </c>
      <c s="368">
        <f>SUM(C97:C115)</f>
        <v>14144</v>
      </c>
      <c s="368">
        <f>SUM(D97:D115)</f>
        <v>8188</v>
      </c>
      <c s="368">
        <f>SUM(E97:E115)</f>
        <v>7698</v>
      </c>
      <c s="368">
        <f>SUM(F97:F115)</f>
        <v>0</v>
      </c>
      <c s="368">
        <f>SUM(G97:G115)</f>
        <v>23</v>
      </c>
      <c s="368">
        <f>SUM(H97:H115)</f>
        <v>0</v>
      </c>
      <c s="368">
        <f>SUM(I97:I115)</f>
        <v>0</v>
      </c>
      <c s="368">
        <f>SUM(J97:J115)</f>
        <v>455</v>
      </c>
      <c s="368">
        <f>SUM(K97:K115)</f>
        <v>0</v>
      </c>
      <c s="368">
        <f>SUM(L97:L115)</f>
        <v>5</v>
      </c>
      <c s="368">
        <f>SUM(M97:M115)</f>
        <v>0</v>
      </c>
      <c s="368">
        <f>SUM(N97:N115)</f>
        <v>7</v>
      </c>
      <c s="368">
        <f>SUM(O97:O115)</f>
        <v>0</v>
      </c>
      <c s="368">
        <f>SUM(P97:P115)</f>
        <v>0</v>
      </c>
      <c s="368">
        <f>SUM(Q97:Q115)</f>
        <v>0</v>
      </c>
      <c s="368">
        <f>SUM(R97:R115)</f>
        <v>0</v>
      </c>
      <c s="368">
        <f>SUM(S97:S115)</f>
        <v>0</v>
      </c>
      <c s="368">
        <f>SUM(T97:T115)</f>
        <v>0</v>
      </c>
      <c s="368">
        <f>SUM(U97:U115)</f>
        <v>0</v>
      </c>
      <c s="368">
        <f>SUM(V97:V115)</f>
        <v>0</v>
      </c>
      <c s="368">
        <f>SUM(W97:W115)</f>
        <v>0</v>
      </c>
      <c s="368">
        <f>SUM(X97:X115)</f>
        <v>0</v>
      </c>
      <c s="368">
        <f>SUM(Y97:Y115)</f>
        <v>22332</v>
      </c>
      <c s="368">
        <f>SUM(Z97:Z115)</f>
        <v>22153</v>
      </c>
      <c s="368">
        <f>SUM(AA97:AA115)</f>
        <v>179</v>
      </c>
      <c s="368">
        <f>SUM(AB97:AB115)</f>
        <v>179</v>
      </c>
    </row>
    <row customHeight="1" ht="17.25">
      <c s="76">
        <v>20801</v>
      </c>
      <c s="89" t="s">
        <v>1426</v>
      </c>
      <c s="414">
        <v>284</v>
      </c>
      <c s="368">
        <f>SUM(E97:G97,I97:X97)</f>
        <v>113</v>
      </c>
      <c s="414">
        <v>6</v>
      </c>
      <c s="414"/>
      <c s="414"/>
      <c s="414"/>
      <c s="414"/>
      <c s="372">
        <v>19</v>
      </c>
      <c s="372"/>
      <c s="372">
        <v>5</v>
      </c>
      <c s="414">
        <v>83</v>
      </c>
      <c s="414"/>
      <c s="372"/>
      <c s="414"/>
      <c s="372"/>
      <c s="372"/>
      <c s="372"/>
      <c s="414"/>
      <c s="414"/>
      <c s="414"/>
      <c s="414"/>
      <c s="414"/>
      <c s="368">
        <f>C97+D97</f>
        <v>397</v>
      </c>
      <c s="368">
        <f>L02!C605</f>
        <v>397</v>
      </c>
      <c s="368">
        <f>Y97-Z97</f>
        <v>0</v>
      </c>
      <c s="372"/>
    </row>
    <row customHeight="1" ht="17.25">
      <c s="76">
        <v>20802</v>
      </c>
      <c s="89" t="s">
        <v>1436</v>
      </c>
      <c s="414">
        <v>39</v>
      </c>
      <c s="368">
        <f>SUM(E98:G98,I98:X98)</f>
        <v>22</v>
      </c>
      <c s="414">
        <v>5</v>
      </c>
      <c s="414"/>
      <c s="414">
        <v>9</v>
      </c>
      <c s="414"/>
      <c s="414"/>
      <c s="372">
        <v>1</v>
      </c>
      <c s="372"/>
      <c s="372"/>
      <c s="414"/>
      <c s="414">
        <v>7</v>
      </c>
      <c s="372"/>
      <c s="414"/>
      <c s="372"/>
      <c s="372"/>
      <c s="372"/>
      <c s="414"/>
      <c s="414"/>
      <c s="414"/>
      <c s="414"/>
      <c s="414"/>
      <c s="368">
        <f>C98+D98</f>
        <v>61</v>
      </c>
      <c s="368">
        <f>L02!C618</f>
        <v>44</v>
      </c>
      <c s="368">
        <f>Y98-Z98</f>
        <v>17</v>
      </c>
      <c s="372">
        <v>17</v>
      </c>
    </row>
    <row customHeight="1" ht="17.25">
      <c s="76">
        <v>20803</v>
      </c>
      <c s="89" t="s">
        <v>1444</v>
      </c>
      <c s="414">
        <v>4741</v>
      </c>
      <c s="368">
        <f>SUM(E99:G99,I99:X99)</f>
        <v>2325</v>
      </c>
      <c s="414">
        <v>2175</v>
      </c>
      <c s="414"/>
      <c s="414"/>
      <c s="414"/>
      <c s="414"/>
      <c s="372">
        <v>184</v>
      </c>
      <c s="372"/>
      <c s="372"/>
      <c s="414">
        <v>-34</v>
      </c>
      <c s="414"/>
      <c s="372"/>
      <c s="414"/>
      <c s="372"/>
      <c s="372"/>
      <c s="372"/>
      <c s="414"/>
      <c s="414"/>
      <c s="414"/>
      <c s="414"/>
      <c s="414"/>
      <c s="368">
        <f>C99+D99</f>
        <v>7066</v>
      </c>
      <c s="368">
        <f>L02!C629</f>
        <v>6951</v>
      </c>
      <c s="368">
        <f>Y99-Z99</f>
        <v>115</v>
      </c>
      <c s="372">
        <v>115</v>
      </c>
    </row>
    <row customHeight="1" ht="17.25">
      <c s="76">
        <v>20804</v>
      </c>
      <c s="89" t="s">
        <v>1452</v>
      </c>
      <c s="414"/>
      <c s="368">
        <f>SUM(E100:G100,I100:X100)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C100+D100</f>
        <v>0</v>
      </c>
      <c s="368">
        <f>L02!C637</f>
        <v>0</v>
      </c>
      <c s="368">
        <f>Y100-Z100</f>
        <v>0</v>
      </c>
      <c s="372"/>
    </row>
    <row customHeight="1" ht="17.25">
      <c s="76">
        <v>20805</v>
      </c>
      <c s="89" t="s">
        <v>1454</v>
      </c>
      <c s="414">
        <v>7343</v>
      </c>
      <c s="368">
        <f>SUM(E101:G101,I101:X101)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C101+D101</f>
        <v>7343</v>
      </c>
      <c s="368">
        <f>L02!C639</f>
        <v>7343</v>
      </c>
      <c s="368">
        <f>Y101-Z101</f>
        <v>0</v>
      </c>
      <c s="372"/>
    </row>
    <row customHeight="1" ht="17.25">
      <c s="76">
        <v>20806</v>
      </c>
      <c s="89" t="s">
        <v>1460</v>
      </c>
      <c s="414"/>
      <c s="368">
        <f>SUM(E102:G102,I102:X102)</f>
        <v>33</v>
      </c>
      <c s="414"/>
      <c s="414"/>
      <c s="414"/>
      <c s="414"/>
      <c s="414"/>
      <c s="372">
        <v>36</v>
      </c>
      <c s="372"/>
      <c s="372"/>
      <c s="414">
        <v>-3</v>
      </c>
      <c s="414"/>
      <c s="372"/>
      <c s="414"/>
      <c s="372"/>
      <c s="372"/>
      <c s="372"/>
      <c s="414"/>
      <c s="414"/>
      <c s="414"/>
      <c s="414"/>
      <c s="414"/>
      <c s="368">
        <f>C102+D102</f>
        <v>33</v>
      </c>
      <c s="368">
        <f>L02!C645</f>
        <v>25</v>
      </c>
      <c s="368">
        <f>Y102-Z102</f>
        <v>8</v>
      </c>
      <c s="372">
        <v>8</v>
      </c>
    </row>
    <row customHeight="1" ht="17.25">
      <c s="76">
        <v>20807</v>
      </c>
      <c s="89" t="s">
        <v>1464</v>
      </c>
      <c s="414">
        <v>219</v>
      </c>
      <c s="368">
        <f>SUM(E103:G103,I103:X103)</f>
        <v>1480</v>
      </c>
      <c s="414">
        <v>1470</v>
      </c>
      <c s="414"/>
      <c s="414"/>
      <c s="414"/>
      <c s="414"/>
      <c s="372">
        <v>10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C103+D103</f>
        <v>1699</v>
      </c>
      <c s="368">
        <f>L02!C649</f>
        <v>1699</v>
      </c>
      <c s="368">
        <f>Y103-Z103</f>
        <v>0</v>
      </c>
      <c s="372"/>
    </row>
    <row customHeight="1" ht="17.25">
      <c s="76">
        <v>20808</v>
      </c>
      <c s="89" t="s">
        <v>1476</v>
      </c>
      <c s="414">
        <v>65</v>
      </c>
      <c s="368">
        <f>SUM(E104:G104,I104:X104)</f>
        <v>1105</v>
      </c>
      <c s="414">
        <v>1063</v>
      </c>
      <c s="414"/>
      <c s="414">
        <v>5</v>
      </c>
      <c s="414"/>
      <c s="414"/>
      <c s="372">
        <v>37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C104+D104</f>
        <v>1170</v>
      </c>
      <c s="368">
        <f>L02!C661</f>
        <v>1165</v>
      </c>
      <c s="368">
        <f>Y104-Z104</f>
        <v>5</v>
      </c>
      <c s="372">
        <v>5</v>
      </c>
    </row>
    <row customHeight="1" ht="17.25">
      <c s="76">
        <v>20809</v>
      </c>
      <c s="89" t="s">
        <v>1483</v>
      </c>
      <c s="414"/>
      <c s="368">
        <f>SUM(E105:G105,I105:X105)</f>
        <v>208</v>
      </c>
      <c s="414">
        <v>145</v>
      </c>
      <c s="414"/>
      <c s="414"/>
      <c s="414"/>
      <c s="414"/>
      <c s="372">
        <v>109</v>
      </c>
      <c s="372"/>
      <c s="372"/>
      <c s="414">
        <v>-46</v>
      </c>
      <c s="414"/>
      <c s="372"/>
      <c s="414"/>
      <c s="372"/>
      <c s="372"/>
      <c s="372"/>
      <c s="414"/>
      <c s="414"/>
      <c s="414"/>
      <c s="414"/>
      <c s="414"/>
      <c s="368">
        <f>C105+D105</f>
        <v>208</v>
      </c>
      <c s="368">
        <f>L02!C668</f>
        <v>208</v>
      </c>
      <c s="368">
        <f>Y105-Z105</f>
        <v>0</v>
      </c>
      <c s="372"/>
    </row>
    <row customHeight="1" ht="17.25">
      <c s="76">
        <v>20810</v>
      </c>
      <c s="89" t="s">
        <v>1488</v>
      </c>
      <c s="414">
        <v>96</v>
      </c>
      <c s="368">
        <f>SUM(E106:G106,I106:X106)</f>
        <v>95</v>
      </c>
      <c s="414">
        <v>84</v>
      </c>
      <c s="414"/>
      <c s="414">
        <v>1</v>
      </c>
      <c s="414"/>
      <c s="414"/>
      <c s="372">
        <v>10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C106+D106</f>
        <v>191</v>
      </c>
      <c s="368">
        <f>L02!C673</f>
        <v>191</v>
      </c>
      <c s="368">
        <f>Y106-Z106</f>
        <v>0</v>
      </c>
      <c s="372"/>
    </row>
    <row customHeight="1" ht="17.25">
      <c s="76">
        <v>20811</v>
      </c>
      <c s="89" t="s">
        <v>1495</v>
      </c>
      <c s="414">
        <v>64</v>
      </c>
      <c s="368">
        <f>SUM(E107:G107,I107:X107)</f>
        <v>20</v>
      </c>
      <c s="414">
        <v>20</v>
      </c>
      <c s="414"/>
      <c s="414"/>
      <c s="414"/>
      <c s="414"/>
      <c s="373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C107+D107</f>
        <v>84</v>
      </c>
      <c s="368">
        <f>L02!C680</f>
        <v>72</v>
      </c>
      <c s="368">
        <f>Y107-Z107</f>
        <v>12</v>
      </c>
      <c s="372">
        <v>12</v>
      </c>
    </row>
    <row customHeight="1" ht="17.25">
      <c s="76">
        <v>20812</v>
      </c>
      <c s="89" t="s">
        <v>2316</v>
      </c>
      <c s="414">
        <v>293</v>
      </c>
      <c s="368">
        <f>SUM(E108:G108,I108:X108)</f>
        <v>1062</v>
      </c>
      <c s="414">
        <v>1062</v>
      </c>
      <c s="414"/>
      <c s="414"/>
      <c s="414"/>
      <c s="414"/>
      <c s="372"/>
      <c s="403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C108+D108</f>
        <v>1355</v>
      </c>
      <c s="368">
        <f>L02!C688</f>
        <v>1355</v>
      </c>
      <c s="368">
        <f>Y108-Z108</f>
        <v>0</v>
      </c>
      <c s="372"/>
    </row>
    <row customHeight="1" ht="17.25">
      <c s="76">
        <v>20813</v>
      </c>
      <c s="89" t="s">
        <v>1502</v>
      </c>
      <c s="414"/>
      <c s="368">
        <f>SUM(E109:G109,I109:X109)</f>
        <v>10</v>
      </c>
      <c s="414">
        <v>10</v>
      </c>
      <c s="414"/>
      <c s="414"/>
      <c s="414"/>
      <c s="414"/>
      <c s="375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C109+D109</f>
        <v>10</v>
      </c>
      <c s="368">
        <f>L02!C690</f>
        <v>0</v>
      </c>
      <c s="368">
        <f>Y109-Z109</f>
        <v>10</v>
      </c>
      <c s="372">
        <v>10</v>
      </c>
    </row>
    <row customHeight="1" ht="17.25">
      <c s="76">
        <v>20815</v>
      </c>
      <c s="89" t="s">
        <v>1505</v>
      </c>
      <c s="414">
        <v>53</v>
      </c>
      <c s="368">
        <f>SUM(E110:G110,I110:X110)</f>
        <v>375</v>
      </c>
      <c s="414">
        <v>355</v>
      </c>
      <c s="414"/>
      <c s="414"/>
      <c s="414"/>
      <c s="414"/>
      <c s="372">
        <v>20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C110+D110</f>
        <v>428</v>
      </c>
      <c s="368">
        <f>L02!C693</f>
        <v>428</v>
      </c>
      <c s="368">
        <f>Y110-Z110</f>
        <v>0</v>
      </c>
      <c s="372"/>
    </row>
    <row customHeight="1" ht="17.25">
      <c s="76">
        <v>20816</v>
      </c>
      <c s="89" t="s">
        <v>1510</v>
      </c>
      <c s="414">
        <v>2</v>
      </c>
      <c s="368">
        <f>SUM(E111:G111,I111:X111)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C111+D111</f>
        <v>2</v>
      </c>
      <c s="368">
        <f>L02!C698</f>
        <v>2</v>
      </c>
      <c s="368">
        <f>Y111-Z111</f>
        <v>0</v>
      </c>
      <c s="372"/>
    </row>
    <row customHeight="1" ht="17.25">
      <c s="76">
        <v>20817</v>
      </c>
      <c s="89" t="s">
        <v>2317</v>
      </c>
      <c s="414">
        <v>657</v>
      </c>
      <c s="368">
        <f>SUM(E112:G112,I112:X112)</f>
        <v>1248</v>
      </c>
      <c s="414">
        <v>1232</v>
      </c>
      <c s="414"/>
      <c s="414">
        <v>8</v>
      </c>
      <c s="414"/>
      <c s="414"/>
      <c s="372">
        <v>8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C112+D112</f>
        <v>1905</v>
      </c>
      <c s="368">
        <f>L02!C703</f>
        <v>1905</v>
      </c>
      <c s="368">
        <f>Y112-Z112</f>
        <v>0</v>
      </c>
      <c s="372"/>
    </row>
    <row customHeight="1" ht="17.25">
      <c s="76">
        <v>20818</v>
      </c>
      <c s="89" t="s">
        <v>1514</v>
      </c>
      <c s="414">
        <v>288</v>
      </c>
      <c s="368">
        <f>SUM(E113:G113,I113:X113)</f>
        <v>92</v>
      </c>
      <c s="414">
        <v>71</v>
      </c>
      <c s="414"/>
      <c s="414"/>
      <c s="414"/>
      <c s="414"/>
      <c s="372">
        <v>21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C113+D113</f>
        <v>380</v>
      </c>
      <c s="368">
        <f>L02!C705</f>
        <v>368</v>
      </c>
      <c s="368">
        <f>Y113-Z113</f>
        <v>12</v>
      </c>
      <c s="372">
        <v>12</v>
      </c>
    </row>
    <row customHeight="1" ht="17.25">
      <c s="76">
        <v>20824</v>
      </c>
      <c s="89" t="s">
        <v>1517</v>
      </c>
      <c s="414"/>
      <c s="368">
        <f>SUM(E114:G114,I114:X114)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C114+D114</f>
        <v>0</v>
      </c>
      <c s="368">
        <f>L02!C708</f>
        <v>0</v>
      </c>
      <c s="368">
        <f>Y114-Z114</f>
        <v>0</v>
      </c>
      <c s="372"/>
    </row>
    <row customHeight="1" ht="17.25">
      <c s="76">
        <v>20899</v>
      </c>
      <c s="89" t="s">
        <v>2318</v>
      </c>
      <c s="414"/>
      <c s="368">
        <f>SUM(E115:G115,I115:X115)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C115+D115</f>
        <v>0</v>
      </c>
      <c s="368">
        <f>L02!C711</f>
        <v>0</v>
      </c>
      <c s="368">
        <f>Y115-Z115</f>
        <v>0</v>
      </c>
      <c s="372"/>
    </row>
    <row customHeight="1" ht="17.25">
      <c s="76">
        <v>210</v>
      </c>
      <c s="92" t="s">
        <v>1522</v>
      </c>
      <c s="368">
        <f>SUM(C117:C124)</f>
        <v>7817</v>
      </c>
      <c s="368">
        <f>SUM(D117:D124)</f>
        <v>4730</v>
      </c>
      <c s="368">
        <f>SUM(E117:E124)</f>
        <v>4047</v>
      </c>
      <c s="368">
        <f>SUM(F117:F124)</f>
        <v>0</v>
      </c>
      <c s="368">
        <f>SUM(G117:G124)</f>
        <v>187</v>
      </c>
      <c s="368">
        <f>SUM(H117:H124)</f>
        <v>0</v>
      </c>
      <c s="368">
        <f>SUM(I117:I124)</f>
        <v>0</v>
      </c>
      <c s="368">
        <f>SUM(J117:J124)</f>
        <v>174</v>
      </c>
      <c s="368">
        <f>SUM(K117:K124)</f>
        <v>0</v>
      </c>
      <c s="368">
        <f>SUM(L117:L124)</f>
        <v>0</v>
      </c>
      <c s="368">
        <f>SUM(M117:M124)</f>
        <v>0</v>
      </c>
      <c s="368">
        <f>SUM(N117:N124)</f>
        <v>0</v>
      </c>
      <c s="368">
        <f>SUM(O117:O124)</f>
        <v>0</v>
      </c>
      <c s="368">
        <f>SUM(P117:P124)</f>
        <v>322</v>
      </c>
      <c s="368">
        <f>SUM(Q117:Q124)</f>
        <v>0</v>
      </c>
      <c s="368">
        <f>SUM(R117:R124)</f>
        <v>0</v>
      </c>
      <c s="368">
        <f>SUM(S117:S124)</f>
        <v>0</v>
      </c>
      <c s="368">
        <f>SUM(T117:T124)</f>
        <v>0</v>
      </c>
      <c s="368">
        <f>SUM(U117:U124)</f>
        <v>0</v>
      </c>
      <c s="368">
        <f>SUM(V117:V124)</f>
        <v>0</v>
      </c>
      <c s="368">
        <f>SUM(W117:W124)</f>
        <v>0</v>
      </c>
      <c s="368">
        <f>SUM(X117:X124)</f>
        <v>0</v>
      </c>
      <c s="368">
        <f>SUM(Y117:Y124)</f>
        <v>12547</v>
      </c>
      <c s="368">
        <f>SUM(Z117:Z124)</f>
        <v>12455</v>
      </c>
      <c s="368">
        <f>SUM(AA117:AA124)</f>
        <v>92</v>
      </c>
      <c s="368">
        <f>SUM(AB117:AB124)</f>
        <v>92</v>
      </c>
    </row>
    <row customHeight="1" ht="17.25">
      <c s="76">
        <v>21001</v>
      </c>
      <c s="89" t="s">
        <v>1523</v>
      </c>
      <c s="414">
        <v>152</v>
      </c>
      <c s="368">
        <f>SUM(E117:G117,I117:X117)</f>
        <v>110</v>
      </c>
      <c s="414"/>
      <c s="414"/>
      <c s="414"/>
      <c s="414"/>
      <c s="414"/>
      <c s="372"/>
      <c s="372"/>
      <c s="372"/>
      <c s="414">
        <v>110</v>
      </c>
      <c s="414"/>
      <c s="372"/>
      <c s="414"/>
      <c s="372"/>
      <c s="372"/>
      <c s="372"/>
      <c s="414"/>
      <c s="414"/>
      <c s="414"/>
      <c s="414"/>
      <c s="414"/>
      <c s="368">
        <f>C117+D117</f>
        <v>262</v>
      </c>
      <c s="368">
        <f>L02!C714</f>
        <v>262</v>
      </c>
      <c s="368">
        <f>Y117-Z117</f>
        <v>0</v>
      </c>
      <c s="372"/>
    </row>
    <row customHeight="1" ht="17.25">
      <c s="76">
        <v>21002</v>
      </c>
      <c s="89" t="s">
        <v>1525</v>
      </c>
      <c s="414"/>
      <c s="401">
        <f>SUM(E118:G118,I118:X118)</f>
        <v>519</v>
      </c>
      <c s="414">
        <v>307</v>
      </c>
      <c s="414"/>
      <c s="414"/>
      <c s="414"/>
      <c s="414"/>
      <c s="372"/>
      <c s="372"/>
      <c s="372"/>
      <c s="414">
        <v>-110</v>
      </c>
      <c s="414"/>
      <c s="372"/>
      <c s="414">
        <v>322</v>
      </c>
      <c s="372"/>
      <c s="372"/>
      <c s="372"/>
      <c s="414"/>
      <c s="414"/>
      <c s="414"/>
      <c s="414"/>
      <c s="414"/>
      <c s="368">
        <f>C118+D118</f>
        <v>519</v>
      </c>
      <c s="368">
        <f>L02!C719</f>
        <v>519</v>
      </c>
      <c s="368">
        <f>Y118-Z118</f>
        <v>0</v>
      </c>
      <c s="372"/>
    </row>
    <row customHeight="1" ht="17.25">
      <c s="76">
        <v>21003</v>
      </c>
      <c s="89" t="s">
        <v>1538</v>
      </c>
      <c s="414">
        <v>874</v>
      </c>
      <c s="368">
        <f>SUM(E119:G119,I119:X119)</f>
        <v>337</v>
      </c>
      <c s="414">
        <v>328</v>
      </c>
      <c s="414"/>
      <c s="414"/>
      <c s="414"/>
      <c s="414"/>
      <c s="372">
        <v>9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C119+D119</f>
        <v>1211</v>
      </c>
      <c s="368">
        <f>L02!C732</f>
        <v>1166</v>
      </c>
      <c s="368">
        <f>Y119-Z119</f>
        <v>45</v>
      </c>
      <c s="372">
        <v>45</v>
      </c>
    </row>
    <row customHeight="1" ht="17.25">
      <c s="76">
        <v>21004</v>
      </c>
      <c s="89" t="s">
        <v>1542</v>
      </c>
      <c s="414">
        <v>538</v>
      </c>
      <c s="368">
        <f>SUM(E120:G120,I120:X120)</f>
        <v>1628</v>
      </c>
      <c s="414">
        <v>1595</v>
      </c>
      <c s="414"/>
      <c s="414">
        <v>3</v>
      </c>
      <c s="414"/>
      <c s="414"/>
      <c s="372">
        <v>30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C120+D120</f>
        <v>2166</v>
      </c>
      <c s="368">
        <f>L02!C736</f>
        <v>2166</v>
      </c>
      <c s="368">
        <f>Y120-Z120</f>
        <v>0</v>
      </c>
      <c s="372"/>
    </row>
    <row customHeight="1" ht="17.25">
      <c s="76">
        <v>21005</v>
      </c>
      <c s="89" t="s">
        <v>1554</v>
      </c>
      <c s="414">
        <v>5915</v>
      </c>
      <c s="368">
        <f>SUM(E121:G121,I121:X121)</f>
        <v>2096</v>
      </c>
      <c s="414">
        <v>1799</v>
      </c>
      <c s="414"/>
      <c s="414">
        <v>184</v>
      </c>
      <c s="414"/>
      <c s="414"/>
      <c s="372">
        <v>113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C121+D121</f>
        <v>8011</v>
      </c>
      <c s="368">
        <f>L02!C748</f>
        <v>7971</v>
      </c>
      <c s="368">
        <f>Y121-Z121</f>
        <v>40</v>
      </c>
      <c s="372">
        <v>40</v>
      </c>
    </row>
    <row customHeight="1" ht="17.25">
      <c s="76">
        <v>21006</v>
      </c>
      <c s="89" t="s">
        <v>1564</v>
      </c>
      <c s="414">
        <v>217</v>
      </c>
      <c s="368">
        <f>SUM(E122:G122,I122:X122)</f>
        <v>18</v>
      </c>
      <c s="414">
        <v>5</v>
      </c>
      <c s="414"/>
      <c s="414"/>
      <c s="414"/>
      <c s="414"/>
      <c s="372">
        <v>13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C122+D122</f>
        <v>235</v>
      </c>
      <c s="368">
        <f>L02!C758</f>
        <v>235</v>
      </c>
      <c s="368">
        <f>Y122-Z122</f>
        <v>0</v>
      </c>
      <c s="372"/>
    </row>
    <row customHeight="1" ht="17.25">
      <c s="76">
        <v>21010</v>
      </c>
      <c s="89" t="s">
        <v>1567</v>
      </c>
      <c s="414">
        <v>119</v>
      </c>
      <c s="368">
        <f>SUM(E123:G123,I123:X123)</f>
        <v>5</v>
      </c>
      <c s="414">
        <v>3</v>
      </c>
      <c s="414"/>
      <c s="414"/>
      <c s="414"/>
      <c s="414"/>
      <c s="372">
        <v>2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C123+D123</f>
        <v>124</v>
      </c>
      <c s="368">
        <f>L02!C761</f>
        <v>124</v>
      </c>
      <c s="368">
        <f>Y123-Z123</f>
        <v>0</v>
      </c>
      <c s="372"/>
    </row>
    <row customHeight="1" ht="17.25">
      <c s="76">
        <v>21099</v>
      </c>
      <c s="89" t="s">
        <v>2319</v>
      </c>
      <c s="414">
        <v>2</v>
      </c>
      <c s="368">
        <f>SUM(E124:G124,I124:X124)</f>
        <v>17</v>
      </c>
      <c s="414">
        <v>10</v>
      </c>
      <c s="414"/>
      <c s="414"/>
      <c s="414"/>
      <c s="414"/>
      <c s="372">
        <v>7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C124+D124</f>
        <v>19</v>
      </c>
      <c s="368">
        <f>L02!C775</f>
        <v>12</v>
      </c>
      <c s="368">
        <f>Y124-Z124</f>
        <v>7</v>
      </c>
      <c s="372">
        <v>7</v>
      </c>
    </row>
    <row customHeight="1" ht="17.25">
      <c s="76">
        <v>211</v>
      </c>
      <c s="92" t="s">
        <v>1579</v>
      </c>
      <c s="368">
        <f>SUM(C126:C128,C130:C141)</f>
        <v>290</v>
      </c>
      <c s="368">
        <f>SUM(D126:D128,D130:D141)</f>
        <v>3110</v>
      </c>
      <c s="368">
        <f>SUM(E126:E128,E130:E141)</f>
        <v>3110</v>
      </c>
      <c s="368">
        <f>SUM(F126:F128,F130:F141)</f>
        <v>0</v>
      </c>
      <c s="368">
        <f>SUM(G126:G128,G130:G141)</f>
        <v>0</v>
      </c>
      <c s="368">
        <f>SUM(H126:H128,H130:H141)</f>
        <v>0</v>
      </c>
      <c s="368">
        <f>SUM(I126:I128,I130:I141)</f>
        <v>0</v>
      </c>
      <c s="368">
        <f>SUM(J126:J128,J130:J141)</f>
        <v>0</v>
      </c>
      <c s="368">
        <f>SUM(K126:K128,K130:K141)</f>
        <v>0</v>
      </c>
      <c s="368">
        <f>SUM(L126:L128,L130:L141)</f>
        <v>0</v>
      </c>
      <c s="368">
        <f>SUM(M126:M128,M130:M141)</f>
        <v>0</v>
      </c>
      <c s="368">
        <f>SUM(N126:N128,N130:N141)</f>
        <v>0</v>
      </c>
      <c s="368">
        <f>SUM(O126:O128,O130:O141)</f>
        <v>0</v>
      </c>
      <c s="368">
        <f>SUM(P126:P128,P130:P141)</f>
        <v>0</v>
      </c>
      <c s="368">
        <f>SUM(Q126:Q128,Q130:Q141)</f>
        <v>0</v>
      </c>
      <c s="368">
        <f>SUM(R126:R128,R130:R141)</f>
        <v>0</v>
      </c>
      <c s="368">
        <f>SUM(S126:S128,S130:S141)</f>
        <v>0</v>
      </c>
      <c s="368">
        <f>SUM(T126:T128,T130:T141)</f>
        <v>0</v>
      </c>
      <c s="368">
        <f>SUM(U126:U128,U130:U141)</f>
        <v>0</v>
      </c>
      <c s="368">
        <f>SUM(V126:V128,V130:V141)</f>
        <v>0</v>
      </c>
      <c s="368">
        <f>SUM(W126:W128,W130:W141)</f>
        <v>0</v>
      </c>
      <c s="368">
        <f>SUM(X126:X128,X130:X141)</f>
        <v>0</v>
      </c>
      <c s="368">
        <f>SUM(Y126:Y128,Y130:Y141)</f>
        <v>3400</v>
      </c>
      <c s="368">
        <f>SUM(Z126:Z128,Z130:Z141)</f>
        <v>3390</v>
      </c>
      <c s="368">
        <f>SUM(AA126:AA128,AA130:AA141)</f>
        <v>10</v>
      </c>
      <c s="368">
        <f>SUM(AB126:AB128,AB130:AB141)</f>
        <v>10</v>
      </c>
    </row>
    <row customHeight="1" ht="17.25">
      <c s="76">
        <v>21101</v>
      </c>
      <c s="89" t="s">
        <v>1580</v>
      </c>
      <c s="414">
        <v>206</v>
      </c>
      <c s="368">
        <f>SUM(E126:G126,I126:X126)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C126+D126</f>
        <v>206</v>
      </c>
      <c s="368">
        <f>L02!C778</f>
        <v>206</v>
      </c>
      <c s="368">
        <f>Y126-Z126</f>
        <v>0</v>
      </c>
      <c s="372"/>
    </row>
    <row customHeight="1" ht="17.25">
      <c s="76">
        <v>21102</v>
      </c>
      <c s="89" t="s">
        <v>1586</v>
      </c>
      <c s="414"/>
      <c s="368">
        <f>SUM(E127:G127,I127:X127)</f>
        <v>3</v>
      </c>
      <c s="414">
        <v>3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C127+D127</f>
        <v>3</v>
      </c>
      <c s="368">
        <f>L02!C787</f>
        <v>3</v>
      </c>
      <c s="368">
        <f>Y127-Z127</f>
        <v>0</v>
      </c>
      <c s="372"/>
    </row>
    <row customHeight="1" ht="17.25">
      <c s="76">
        <v>21103</v>
      </c>
      <c s="89" t="s">
        <v>1590</v>
      </c>
      <c s="414">
        <v>84</v>
      </c>
      <c s="368">
        <f>SUM(E128:G128,I128:X128)</f>
        <v>1420</v>
      </c>
      <c s="414">
        <v>1420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C128+D128</f>
        <v>1504</v>
      </c>
      <c s="368">
        <f>L02!C791</f>
        <v>1504</v>
      </c>
      <c s="368">
        <f>Y128-Z128</f>
        <v>0</v>
      </c>
      <c s="372"/>
    </row>
    <row customHeight="1" ht="17.25">
      <c s="76">
        <v>2110307</v>
      </c>
      <c s="89" t="s">
        <v>2320</v>
      </c>
      <c s="414">
        <v>84</v>
      </c>
      <c s="368">
        <f>SUM(E129:G129,I129:X129)</f>
        <v>120</v>
      </c>
      <c s="414">
        <v>120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C129+D129</f>
        <v>204</v>
      </c>
      <c s="368">
        <f>L02!C798</f>
        <v>204</v>
      </c>
      <c s="368">
        <f>Y129-Z129</f>
        <v>0</v>
      </c>
      <c s="372"/>
    </row>
    <row customHeight="1" ht="17.25">
      <c s="76">
        <v>21104</v>
      </c>
      <c s="89" t="s">
        <v>1599</v>
      </c>
      <c s="414"/>
      <c s="368">
        <f>SUM(E130:G130,I130:X130)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C130+D130</f>
        <v>0</v>
      </c>
      <c s="368">
        <f>L02!C800</f>
        <v>0</v>
      </c>
      <c s="368">
        <f>Y130-Z130</f>
        <v>0</v>
      </c>
      <c s="372"/>
    </row>
    <row customHeight="1" ht="17.25">
      <c s="76">
        <v>21105</v>
      </c>
      <c s="89" t="s">
        <v>1605</v>
      </c>
      <c s="414"/>
      <c s="368">
        <f>SUM(E131:G131,I131:X131)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C131+D131</f>
        <v>0</v>
      </c>
      <c s="368">
        <f>L02!C806</f>
        <v>0</v>
      </c>
      <c s="368">
        <f>Y131-Z131</f>
        <v>0</v>
      </c>
      <c s="372"/>
    </row>
    <row customHeight="1" ht="17.25">
      <c s="76">
        <v>21106</v>
      </c>
      <c s="89" t="s">
        <v>1613</v>
      </c>
      <c s="414"/>
      <c s="368">
        <f>SUM(E132:G132,I132:X132)</f>
        <v>1657</v>
      </c>
      <c s="414">
        <v>1657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C132+D132</f>
        <v>1657</v>
      </c>
      <c s="368">
        <f>L02!C814</f>
        <v>1657</v>
      </c>
      <c s="368">
        <f>Y132-Z132</f>
        <v>0</v>
      </c>
      <c s="372"/>
    </row>
    <row customHeight="1" ht="17.25">
      <c s="76">
        <v>21107</v>
      </c>
      <c s="89" t="s">
        <v>1620</v>
      </c>
      <c s="414"/>
      <c s="368">
        <f>SUM(E133:G133,I133:X133)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C133+D133</f>
        <v>0</v>
      </c>
      <c s="368">
        <f>L02!C821</f>
        <v>0</v>
      </c>
      <c s="368">
        <f>Y133-Z133</f>
        <v>0</v>
      </c>
      <c s="372"/>
    </row>
    <row customHeight="1" ht="17.25">
      <c s="76">
        <v>21108</v>
      </c>
      <c s="89" t="s">
        <v>1626</v>
      </c>
      <c s="414"/>
      <c s="368">
        <f>SUM(E134:G134,I134:X134)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C134+D134</f>
        <v>0</v>
      </c>
      <c s="368">
        <f>L02!C827</f>
        <v>0</v>
      </c>
      <c s="368">
        <f>Y134-Z134</f>
        <v>0</v>
      </c>
      <c s="372"/>
    </row>
    <row customHeight="1" ht="17.25">
      <c s="76">
        <v>21109</v>
      </c>
      <c s="89" t="s">
        <v>2321</v>
      </c>
      <c s="414"/>
      <c s="368">
        <f>SUM(E135:G135,I135:X135)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C135+D135</f>
        <v>0</v>
      </c>
      <c s="368">
        <f>L02!C833</f>
        <v>0</v>
      </c>
      <c s="368">
        <f>Y135-Z135</f>
        <v>0</v>
      </c>
      <c s="372"/>
    </row>
    <row customHeight="1" ht="17.25">
      <c s="76">
        <v>21110</v>
      </c>
      <c s="89" t="s">
        <v>2322</v>
      </c>
      <c s="414"/>
      <c s="368">
        <f>SUM(E136:G136,I136:X136)</f>
        <v>10</v>
      </c>
      <c s="414">
        <v>10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C136+D136</f>
        <v>10</v>
      </c>
      <c s="368">
        <f>L02!C835</f>
        <v>0</v>
      </c>
      <c s="368">
        <f>Y136-Z136</f>
        <v>10</v>
      </c>
      <c s="372">
        <v>10</v>
      </c>
    </row>
    <row customHeight="1" ht="17.25">
      <c s="76">
        <v>21111</v>
      </c>
      <c s="89" t="s">
        <v>1636</v>
      </c>
      <c s="414"/>
      <c s="368">
        <f>SUM(E137:G137,I137:X137)</f>
        <v>20</v>
      </c>
      <c s="414">
        <v>20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C137+D137</f>
        <v>20</v>
      </c>
      <c s="368">
        <f>L02!C837</f>
        <v>20</v>
      </c>
      <c s="368">
        <f>Y137-Z137</f>
        <v>0</v>
      </c>
      <c s="372"/>
    </row>
    <row customHeight="1" ht="17.25">
      <c s="76">
        <v>21112</v>
      </c>
      <c s="89" t="s">
        <v>2323</v>
      </c>
      <c s="414"/>
      <c s="368">
        <f>SUM(E138:G138,I138:X138)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C138+D138</f>
        <v>0</v>
      </c>
      <c s="368">
        <f>L02!C843</f>
        <v>0</v>
      </c>
      <c s="368">
        <f>Y138-Z138</f>
        <v>0</v>
      </c>
      <c s="372"/>
    </row>
    <row customHeight="1" ht="17.25">
      <c s="76">
        <v>21113</v>
      </c>
      <c s="89" t="s">
        <v>2324</v>
      </c>
      <c s="414"/>
      <c s="368">
        <f>SUM(E139:G139,I139:X139)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C139+D139</f>
        <v>0</v>
      </c>
      <c s="368">
        <f>L02!C845</f>
        <v>0</v>
      </c>
      <c s="368">
        <f>Y139-Z139</f>
        <v>0</v>
      </c>
      <c s="372"/>
    </row>
    <row customHeight="1" ht="17.25">
      <c s="76">
        <v>21114</v>
      </c>
      <c s="89" t="s">
        <v>1646</v>
      </c>
      <c s="414"/>
      <c s="368">
        <f>SUM(E140:G140,I140:X140)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C140+D140</f>
        <v>0</v>
      </c>
      <c s="368">
        <f>L02!C847</f>
        <v>0</v>
      </c>
      <c s="368">
        <f>Y140-Z140</f>
        <v>0</v>
      </c>
      <c s="372"/>
    </row>
    <row customHeight="1" ht="17.25">
      <c s="76">
        <v>21199</v>
      </c>
      <c s="89" t="s">
        <v>2325</v>
      </c>
      <c s="414"/>
      <c s="368">
        <f>SUM(E141:G141,I141:X141)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C141+D141</f>
        <v>0</v>
      </c>
      <c s="368">
        <f>L02!C861</f>
        <v>0</v>
      </c>
      <c s="368">
        <f>Y141-Z141</f>
        <v>0</v>
      </c>
      <c s="372"/>
    </row>
    <row customHeight="1" ht="17.25">
      <c s="76">
        <v>212</v>
      </c>
      <c s="92" t="s">
        <v>1657</v>
      </c>
      <c s="368">
        <f>SUM(C143:C148)</f>
        <v>2394</v>
      </c>
      <c s="368">
        <f>SUM(D143:D148)</f>
        <v>364</v>
      </c>
      <c s="368">
        <f>SUM(E143:E148)</f>
        <v>315</v>
      </c>
      <c s="368">
        <f>SUM(F143:F148)</f>
        <v>0</v>
      </c>
      <c s="368">
        <f>SUM(G143:G148)</f>
        <v>0</v>
      </c>
      <c s="368">
        <f>SUM(H143:H148)</f>
        <v>0</v>
      </c>
      <c s="368">
        <f>SUM(I143:I148)</f>
        <v>0</v>
      </c>
      <c s="368">
        <f>SUM(J143:J148)</f>
        <v>15</v>
      </c>
      <c s="368">
        <f>SUM(K143:K148)</f>
        <v>0</v>
      </c>
      <c s="368">
        <f>SUM(L143:L148)</f>
        <v>39</v>
      </c>
      <c s="368">
        <f>SUM(M143:M148)</f>
        <v>-5</v>
      </c>
      <c s="368">
        <f>SUM(N143:N148)</f>
        <v>0</v>
      </c>
      <c s="368">
        <f>SUM(O143:O148)</f>
        <v>0</v>
      </c>
      <c s="368">
        <f>SUM(P143:P148)</f>
        <v>0</v>
      </c>
      <c s="368">
        <f>SUM(Q143:Q148)</f>
        <v>0</v>
      </c>
      <c s="368">
        <f>SUM(R143:R148)</f>
        <v>0</v>
      </c>
      <c s="368">
        <f>SUM(S143:S148)</f>
        <v>0</v>
      </c>
      <c s="368">
        <f>SUM(T143:T148)</f>
        <v>0</v>
      </c>
      <c s="368">
        <f>SUM(U143:U148)</f>
        <v>0</v>
      </c>
      <c s="368">
        <f>SUM(V143:V148)</f>
        <v>0</v>
      </c>
      <c s="368">
        <f>SUM(W143:W148)</f>
        <v>0</v>
      </c>
      <c s="368">
        <f>SUM(X143:X148)</f>
        <v>0</v>
      </c>
      <c s="368">
        <f>SUM(Y143:Y148)</f>
        <v>2758</v>
      </c>
      <c s="368">
        <f>SUM(Z143:Z148)</f>
        <v>2738</v>
      </c>
      <c s="368">
        <f>SUM(AA143:AA148)</f>
        <v>20</v>
      </c>
      <c s="368">
        <f>SUM(AB143:AB148)</f>
        <v>20</v>
      </c>
    </row>
    <row customHeight="1" ht="17.25">
      <c s="76">
        <v>21201</v>
      </c>
      <c s="89" t="s">
        <v>1658</v>
      </c>
      <c s="414">
        <v>1140</v>
      </c>
      <c s="368">
        <f>SUM(E143:G143,I143:X143)</f>
        <v>39</v>
      </c>
      <c s="414"/>
      <c s="414"/>
      <c s="414"/>
      <c s="414"/>
      <c s="414"/>
      <c s="372"/>
      <c s="372"/>
      <c s="372">
        <v>39</v>
      </c>
      <c s="414"/>
      <c s="414"/>
      <c s="372"/>
      <c s="414"/>
      <c s="372"/>
      <c s="372"/>
      <c s="372"/>
      <c s="414"/>
      <c s="414"/>
      <c s="414"/>
      <c s="414"/>
      <c s="414"/>
      <c s="368">
        <f>C143+D143</f>
        <v>1179</v>
      </c>
      <c s="368">
        <f>L02!C864</f>
        <v>1179</v>
      </c>
      <c s="368">
        <f>Y143-Z143</f>
        <v>0</v>
      </c>
      <c s="372"/>
    </row>
    <row customHeight="1" ht="17.25">
      <c s="76">
        <v>21202</v>
      </c>
      <c s="89" t="s">
        <v>2326</v>
      </c>
      <c s="414">
        <v>46</v>
      </c>
      <c s="368">
        <f>SUM(E144:G144,I144:X144)</f>
        <v>15</v>
      </c>
      <c s="414"/>
      <c s="414"/>
      <c s="414"/>
      <c s="414"/>
      <c s="414"/>
      <c s="372">
        <v>15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C144+D144</f>
        <v>61</v>
      </c>
      <c s="368">
        <f>L02!C876</f>
        <v>61</v>
      </c>
      <c s="368">
        <f>Y144-Z144</f>
        <v>0</v>
      </c>
      <c s="372"/>
    </row>
    <row customHeight="1" ht="17.25">
      <c s="76">
        <v>21203</v>
      </c>
      <c s="89" t="s">
        <v>1669</v>
      </c>
      <c s="414">
        <v>893</v>
      </c>
      <c s="368">
        <f>SUM(E145:G145,I145:X145)</f>
        <v>308</v>
      </c>
      <c s="414">
        <v>308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C145+D145</f>
        <v>1201</v>
      </c>
      <c s="368">
        <f>L02!C878</f>
        <v>1183</v>
      </c>
      <c s="368">
        <f>Y145-Z145</f>
        <v>18</v>
      </c>
      <c s="372">
        <v>18</v>
      </c>
    </row>
    <row customHeight="1" ht="17.25">
      <c s="76">
        <v>21205</v>
      </c>
      <c s="89" t="s">
        <v>2327</v>
      </c>
      <c s="414">
        <v>315</v>
      </c>
      <c s="368">
        <f>SUM(E146:G146,I146:X146)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C146+D146</f>
        <v>315</v>
      </c>
      <c s="368">
        <f>L02!C881</f>
        <v>315</v>
      </c>
      <c s="368">
        <f>Y146-Z146</f>
        <v>0</v>
      </c>
      <c s="372"/>
    </row>
    <row customHeight="1" ht="17.25">
      <c s="76">
        <v>21206</v>
      </c>
      <c s="89" t="s">
        <v>2328</v>
      </c>
      <c s="414"/>
      <c s="368">
        <f>SUM(E147:G147,I147:X147)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C147+D147</f>
        <v>0</v>
      </c>
      <c s="368">
        <f>L02!C883</f>
        <v>0</v>
      </c>
      <c s="368">
        <f>Y147-Z147</f>
        <v>0</v>
      </c>
      <c s="372"/>
    </row>
    <row customHeight="1" ht="17.25">
      <c s="76">
        <v>21299</v>
      </c>
      <c s="89" t="s">
        <v>2329</v>
      </c>
      <c s="414"/>
      <c s="368">
        <f>SUM(E148:G148,I148:X148)</f>
        <v>2</v>
      </c>
      <c s="414">
        <v>7</v>
      </c>
      <c s="414"/>
      <c s="414"/>
      <c s="414"/>
      <c s="414"/>
      <c s="372"/>
      <c s="372"/>
      <c s="372"/>
      <c s="414">
        <v>-5</v>
      </c>
      <c s="414"/>
      <c s="372"/>
      <c s="414"/>
      <c s="372"/>
      <c s="372"/>
      <c s="372"/>
      <c s="414"/>
      <c s="414"/>
      <c s="414"/>
      <c s="414"/>
      <c s="414"/>
      <c s="368">
        <f>C148+D148</f>
        <v>2</v>
      </c>
      <c s="368">
        <f>L02!C885</f>
        <v>0</v>
      </c>
      <c s="368">
        <f>Y148-Z148</f>
        <v>2</v>
      </c>
      <c s="372">
        <v>2</v>
      </c>
    </row>
    <row customHeight="1" ht="17.25">
      <c s="76">
        <v>213</v>
      </c>
      <c s="233" t="s">
        <v>1678</v>
      </c>
      <c s="368">
        <f>SUM(C150:C152,C154:C158)</f>
        <v>6916</v>
      </c>
      <c s="368">
        <f>SUM(D150:D152,D154:D158)</f>
        <v>10139</v>
      </c>
      <c s="368">
        <f>SUM(E150:E152,E154:E158)</f>
        <v>8261</v>
      </c>
      <c s="368">
        <f>SUM(F150:F152,F154:F158)</f>
        <v>0</v>
      </c>
      <c s="368">
        <f>SUM(G150:G152,G154:G158)</f>
        <v>200</v>
      </c>
      <c s="368">
        <f>SUM(H150:H152,H154:H158)</f>
        <v>0</v>
      </c>
      <c s="368">
        <f>SUM(I150:I152,I154:I158)</f>
        <v>0</v>
      </c>
      <c s="368">
        <f>SUM(J150:J152,J154:J158)</f>
        <v>363</v>
      </c>
      <c s="368">
        <f>SUM(K150:K152,K154:K158)</f>
        <v>0</v>
      </c>
      <c s="368">
        <f>SUM(L150:L152,L154:L158)</f>
        <v>137</v>
      </c>
      <c s="368">
        <f>SUM(M150:M152,M154:M158)</f>
        <v>0</v>
      </c>
      <c s="368">
        <f>SUM(N150:N152,N154:N158)</f>
        <v>0</v>
      </c>
      <c s="368">
        <f>SUM(O150:O152,O154:O158)</f>
        <v>0</v>
      </c>
      <c s="368">
        <f>SUM(P150:P152,P154:P158)</f>
        <v>1178</v>
      </c>
      <c s="368">
        <f>SUM(Q150:Q152,Q154:Q158)</f>
        <v>0</v>
      </c>
      <c s="368">
        <f>SUM(R150:R152,R154:R158)</f>
        <v>0</v>
      </c>
      <c s="368">
        <f>SUM(S150:S152,S154:S158)</f>
        <v>0</v>
      </c>
      <c s="368">
        <f>SUM(T150:T152,T154:T158)</f>
        <v>0</v>
      </c>
      <c s="368">
        <f>SUM(U150:U152,U154:U158)</f>
        <v>0</v>
      </c>
      <c s="368">
        <f>SUM(V150:V152,V154:V158)</f>
        <v>0</v>
      </c>
      <c s="368">
        <f>SUM(W150:W152,W154:W158)</f>
        <v>0</v>
      </c>
      <c s="368">
        <f>SUM(X150:X152,X154:X158)</f>
        <v>0</v>
      </c>
      <c s="368">
        <f>SUM(Y150:Y152,Y154:Y158)</f>
        <v>17055</v>
      </c>
      <c s="368">
        <f>SUM(Z150:Z152,Z154:Z158)</f>
        <v>16837</v>
      </c>
      <c s="368">
        <f>SUM(AA150:AA152,AA154:AA158)</f>
        <v>218</v>
      </c>
      <c s="368">
        <f>SUM(AB150:AB152,AB154:AB158)</f>
        <v>218</v>
      </c>
    </row>
    <row customHeight="1" ht="17.25">
      <c s="90">
        <v>21301</v>
      </c>
      <c s="55" t="s">
        <v>1679</v>
      </c>
      <c s="414">
        <v>2270</v>
      </c>
      <c s="368">
        <f>SUM(E150:G150,I150:X150)</f>
        <v>2620</v>
      </c>
      <c s="414">
        <v>2227</v>
      </c>
      <c s="414"/>
      <c s="414">
        <v>199</v>
      </c>
      <c s="414"/>
      <c s="414"/>
      <c s="372">
        <v>112</v>
      </c>
      <c s="372"/>
      <c s="372">
        <v>82</v>
      </c>
      <c s="414"/>
      <c s="414"/>
      <c s="372"/>
      <c s="414"/>
      <c s="372"/>
      <c s="372"/>
      <c s="372"/>
      <c s="414"/>
      <c s="414"/>
      <c s="414"/>
      <c s="414"/>
      <c s="414"/>
      <c s="368">
        <f>C150+D150</f>
        <v>4890</v>
      </c>
      <c s="368">
        <f>L02!C888</f>
        <v>4690</v>
      </c>
      <c s="368">
        <f>Y150-Z150</f>
        <v>200</v>
      </c>
      <c s="372">
        <v>200</v>
      </c>
    </row>
    <row customHeight="1" ht="17.25">
      <c s="76">
        <v>21302</v>
      </c>
      <c s="132" t="s">
        <v>1704</v>
      </c>
      <c s="414">
        <v>1509</v>
      </c>
      <c s="368">
        <f>SUM(E151:G151,I151:X151)</f>
        <v>1254</v>
      </c>
      <c s="414">
        <v>1180</v>
      </c>
      <c s="414"/>
      <c s="414"/>
      <c s="414"/>
      <c s="414"/>
      <c s="372">
        <v>19</v>
      </c>
      <c s="372"/>
      <c s="372">
        <v>55</v>
      </c>
      <c s="414"/>
      <c s="414"/>
      <c s="372"/>
      <c s="414"/>
      <c s="372"/>
      <c s="372"/>
      <c s="372"/>
      <c s="414"/>
      <c s="414"/>
      <c s="414"/>
      <c s="414"/>
      <c s="414"/>
      <c s="368">
        <f>C151+D151</f>
        <v>2763</v>
      </c>
      <c s="368">
        <f>L02!C917</f>
        <v>2753</v>
      </c>
      <c s="368">
        <f>Y151-Z151</f>
        <v>10</v>
      </c>
      <c s="372">
        <v>10</v>
      </c>
    </row>
    <row customHeight="1" ht="17.25">
      <c s="76">
        <v>21303</v>
      </c>
      <c s="89" t="s">
        <v>1732</v>
      </c>
      <c s="414">
        <v>68</v>
      </c>
      <c s="368">
        <f>SUM(E152:G152,I152:X152)</f>
        <v>3791</v>
      </c>
      <c s="414">
        <v>2601</v>
      </c>
      <c s="414"/>
      <c s="414"/>
      <c s="414"/>
      <c s="414"/>
      <c s="372">
        <v>212</v>
      </c>
      <c s="372"/>
      <c s="372"/>
      <c s="414"/>
      <c s="414"/>
      <c s="372"/>
      <c s="414">
        <v>978</v>
      </c>
      <c s="372"/>
      <c s="372"/>
      <c s="372"/>
      <c s="414"/>
      <c s="414"/>
      <c s="414"/>
      <c s="414"/>
      <c s="414"/>
      <c s="368">
        <f>C152+D152</f>
        <v>3859</v>
      </c>
      <c s="368">
        <f>L02!C948</f>
        <v>3859</v>
      </c>
      <c s="368">
        <f>Y152-Z152</f>
        <v>0</v>
      </c>
      <c s="372"/>
    </row>
    <row customHeight="1" ht="17.25">
      <c s="76">
        <v>2130331</v>
      </c>
      <c s="89" t="s">
        <v>2330</v>
      </c>
      <c s="414">
        <v>10</v>
      </c>
      <c s="368">
        <f>SUM(E153:G153,I153:X153)</f>
        <v>10</v>
      </c>
      <c s="414">
        <v>10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C153+D153</f>
        <v>20</v>
      </c>
      <c s="368">
        <f>L02!C969</f>
        <v>20</v>
      </c>
      <c s="368">
        <f>Y153-Z153</f>
        <v>0</v>
      </c>
      <c s="372"/>
    </row>
    <row customHeight="1" ht="17.25">
      <c s="76">
        <v>21304</v>
      </c>
      <c s="89" t="s">
        <v>1755</v>
      </c>
      <c s="414"/>
      <c s="368">
        <f>SUM(E154:G154,I154:X154)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C154+D154</f>
        <v>0</v>
      </c>
      <c s="368">
        <f>L02!C975</f>
        <v>0</v>
      </c>
      <c s="368">
        <f>Y154-Z154</f>
        <v>0</v>
      </c>
      <c s="372"/>
    </row>
    <row customHeight="1" ht="17.25">
      <c s="76">
        <v>21305</v>
      </c>
      <c s="89" t="s">
        <v>1763</v>
      </c>
      <c s="414">
        <v>135</v>
      </c>
      <c s="368">
        <f>SUM(E155:G155,I155:X155)</f>
        <v>1805</v>
      </c>
      <c s="414">
        <v>1785</v>
      </c>
      <c s="414"/>
      <c s="414"/>
      <c s="414"/>
      <c s="414"/>
      <c s="372">
        <v>20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C155+D155</f>
        <v>1940</v>
      </c>
      <c s="368">
        <f>L02!C986</f>
        <v>1940</v>
      </c>
      <c s="368">
        <f>Y155-Z155</f>
        <v>0</v>
      </c>
      <c s="372"/>
    </row>
    <row customHeight="1" ht="17.25">
      <c s="76">
        <v>21306</v>
      </c>
      <c s="89" t="s">
        <v>1771</v>
      </c>
      <c s="414">
        <v>93</v>
      </c>
      <c s="368">
        <f>SUM(E156:G156,I156:X156)</f>
        <v>8</v>
      </c>
      <c s="414">
        <v>8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C156+D156</f>
        <v>101</v>
      </c>
      <c s="368">
        <f>L02!C997</f>
        <v>93</v>
      </c>
      <c s="368">
        <f>Y156-Z156</f>
        <v>8</v>
      </c>
      <c s="372">
        <v>8</v>
      </c>
    </row>
    <row customHeight="1" ht="17.25">
      <c s="76">
        <v>21307</v>
      </c>
      <c s="89" t="s">
        <v>1776</v>
      </c>
      <c s="414">
        <v>2841</v>
      </c>
      <c s="368">
        <f>SUM(E157:G157,I157:X157)</f>
        <v>423</v>
      </c>
      <c s="414">
        <v>222</v>
      </c>
      <c s="414"/>
      <c s="414">
        <v>1</v>
      </c>
      <c s="414"/>
      <c s="414"/>
      <c s="372"/>
      <c s="372"/>
      <c s="372"/>
      <c s="414"/>
      <c s="414"/>
      <c s="372"/>
      <c s="414">
        <v>200</v>
      </c>
      <c s="372"/>
      <c s="372"/>
      <c s="372"/>
      <c s="414"/>
      <c s="414"/>
      <c s="414"/>
      <c s="414"/>
      <c s="414"/>
      <c s="368">
        <f>C157+D157</f>
        <v>3264</v>
      </c>
      <c s="368">
        <f>L02!C1003</f>
        <v>3264</v>
      </c>
      <c s="368">
        <f>Y157-Z157</f>
        <v>0</v>
      </c>
      <c s="372"/>
    </row>
    <row customHeight="1" ht="17.25">
      <c s="76">
        <v>21399</v>
      </c>
      <c s="89" t="s">
        <v>2331</v>
      </c>
      <c s="414"/>
      <c s="368">
        <f>SUM(E158:G158,I158:X158)</f>
        <v>238</v>
      </c>
      <c s="414">
        <v>238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C158+D158</f>
        <v>238</v>
      </c>
      <c s="368">
        <f>L02!C1010</f>
        <v>238</v>
      </c>
      <c s="368">
        <f>Y158-Z158</f>
        <v>0</v>
      </c>
      <c s="372"/>
    </row>
    <row customHeight="1" ht="17.25">
      <c s="76">
        <v>214</v>
      </c>
      <c s="92" t="s">
        <v>1786</v>
      </c>
      <c s="368">
        <f>SUM(C160:C166)</f>
        <v>1185</v>
      </c>
      <c s="368">
        <f>SUM(D160:D166)</f>
        <v>4588</v>
      </c>
      <c s="368">
        <f>SUM(E160:E166)</f>
        <v>4543</v>
      </c>
      <c s="368">
        <f>SUM(F160:F166)</f>
        <v>0</v>
      </c>
      <c s="368">
        <f>SUM(G160:G166)</f>
        <v>0</v>
      </c>
      <c s="368">
        <f>SUM(H160:H166)</f>
        <v>0</v>
      </c>
      <c s="368">
        <f>SUM(I160:I166)</f>
        <v>0</v>
      </c>
      <c s="368">
        <f>SUM(J160:J166)</f>
        <v>45</v>
      </c>
      <c s="368">
        <f>SUM(K160:K166)</f>
        <v>0</v>
      </c>
      <c s="368">
        <f>SUM(L160:L166)</f>
        <v>0</v>
      </c>
      <c s="368">
        <f>SUM(M160:M166)</f>
        <v>0</v>
      </c>
      <c s="368">
        <f>SUM(N160:N166)</f>
        <v>0</v>
      </c>
      <c s="368">
        <f>SUM(O160:O166)</f>
        <v>0</v>
      </c>
      <c s="368">
        <f>SUM(P160:P166)</f>
        <v>0</v>
      </c>
      <c s="368">
        <f>SUM(Q160:Q166)</f>
        <v>0</v>
      </c>
      <c s="368">
        <f>SUM(R160:R166)</f>
        <v>0</v>
      </c>
      <c s="368">
        <f>SUM(S160:S166)</f>
        <v>0</v>
      </c>
      <c s="368">
        <f>SUM(T160:T166)</f>
        <v>0</v>
      </c>
      <c s="368">
        <f>SUM(U160:U166)</f>
        <v>0</v>
      </c>
      <c s="368">
        <f>SUM(V160:V166)</f>
        <v>0</v>
      </c>
      <c s="368">
        <f>SUM(W160:W166)</f>
        <v>0</v>
      </c>
      <c s="368">
        <f>SUM(X160:X166)</f>
        <v>0</v>
      </c>
      <c s="368">
        <f>SUM(Y160:Y166)</f>
        <v>5773</v>
      </c>
      <c s="368">
        <f>SUM(Z160:Z166)</f>
        <v>5772</v>
      </c>
      <c s="368">
        <f>SUM(AA160:AA166)</f>
        <v>1</v>
      </c>
      <c s="368">
        <f>SUM(AB160:AB166)</f>
        <v>1</v>
      </c>
    </row>
    <row customHeight="1" ht="17.25">
      <c s="76">
        <v>21401</v>
      </c>
      <c s="89" t="s">
        <v>1787</v>
      </c>
      <c s="414">
        <v>1185</v>
      </c>
      <c s="368">
        <f>SUM(E160:G160,I160:X160)</f>
        <v>292</v>
      </c>
      <c s="414">
        <v>245</v>
      </c>
      <c s="414"/>
      <c s="414"/>
      <c s="414"/>
      <c s="414"/>
      <c s="372">
        <v>45</v>
      </c>
      <c s="372"/>
      <c s="372"/>
      <c s="414">
        <v>2</v>
      </c>
      <c s="414"/>
      <c s="372"/>
      <c s="414"/>
      <c s="372"/>
      <c s="372"/>
      <c s="372"/>
      <c s="414"/>
      <c s="414"/>
      <c s="414"/>
      <c s="414"/>
      <c s="414"/>
      <c s="368">
        <f>C160+D160</f>
        <v>1477</v>
      </c>
      <c s="368">
        <f>L02!C1014</f>
        <v>1477</v>
      </c>
      <c s="368">
        <f>Y160-Z160</f>
        <v>0</v>
      </c>
      <c s="372"/>
    </row>
    <row customHeight="1" ht="17.25">
      <c s="76">
        <v>21402</v>
      </c>
      <c s="89" t="s">
        <v>1814</v>
      </c>
      <c s="414"/>
      <c s="368">
        <f>SUM(E161:G161,I161:X161)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C161+D161</f>
        <v>0</v>
      </c>
      <c s="368">
        <f>L02!C1044</f>
        <v>0</v>
      </c>
      <c s="368">
        <f>Y161-Z161</f>
        <v>0</v>
      </c>
      <c s="372"/>
    </row>
    <row customHeight="1" ht="17.25">
      <c s="76">
        <v>21403</v>
      </c>
      <c s="89" t="s">
        <v>1820</v>
      </c>
      <c s="414"/>
      <c s="368">
        <f>SUM(E162:G162,I162:X162)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C162+D162</f>
        <v>0</v>
      </c>
      <c s="368">
        <f>L02!C1053</f>
        <v>0</v>
      </c>
      <c s="368">
        <f>Y162-Z162</f>
        <v>0</v>
      </c>
      <c s="372"/>
    </row>
    <row customHeight="1" ht="17.25">
      <c s="76">
        <v>21404</v>
      </c>
      <c s="89" t="s">
        <v>1828</v>
      </c>
      <c s="414"/>
      <c s="368">
        <f>SUM(E163:G163,I163:X163)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C163+D163</f>
        <v>0</v>
      </c>
      <c s="368">
        <f>L02!C1064</f>
        <v>0</v>
      </c>
      <c s="368">
        <f>Y163-Z163</f>
        <v>0</v>
      </c>
      <c s="372"/>
    </row>
    <row customHeight="1" ht="17.25">
      <c s="76">
        <v>21405</v>
      </c>
      <c s="89" t="s">
        <v>1833</v>
      </c>
      <c s="414"/>
      <c s="368">
        <f>SUM(E164:G164,I164:X164)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C164+D164</f>
        <v>0</v>
      </c>
      <c s="368">
        <f>L02!C1069</f>
        <v>0</v>
      </c>
      <c s="368">
        <f>Y164-Z164</f>
        <v>0</v>
      </c>
      <c s="372"/>
    </row>
    <row customHeight="1" ht="17.25">
      <c s="76">
        <v>21406</v>
      </c>
      <c s="89" t="s">
        <v>1837</v>
      </c>
      <c s="414"/>
      <c s="368">
        <f>SUM(E165:G165,I165:X165)</f>
        <v>4295</v>
      </c>
      <c s="414">
        <v>4295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C165+D165</f>
        <v>4295</v>
      </c>
      <c s="443">
        <f>L02!C1076</f>
        <v>4295</v>
      </c>
      <c s="368">
        <f>Y165-Z165</f>
        <v>0</v>
      </c>
      <c s="372"/>
    </row>
    <row customHeight="1" ht="17.25">
      <c s="76">
        <v>21499</v>
      </c>
      <c s="89" t="s">
        <v>2332</v>
      </c>
      <c s="414"/>
      <c s="368">
        <f>SUM(E166:G166,I166:X166)</f>
        <v>1</v>
      </c>
      <c s="414">
        <v>3</v>
      </c>
      <c s="414"/>
      <c s="414"/>
      <c s="414"/>
      <c s="414"/>
      <c s="372"/>
      <c s="372"/>
      <c s="372"/>
      <c s="414">
        <v>-2</v>
      </c>
      <c s="414"/>
      <c s="372"/>
      <c s="414"/>
      <c s="372"/>
      <c s="372"/>
      <c s="372"/>
      <c s="414"/>
      <c s="414"/>
      <c s="414"/>
      <c s="414"/>
      <c s="414"/>
      <c s="368">
        <f>C166+D166</f>
        <v>1</v>
      </c>
      <c s="368">
        <f>L02!C1082</f>
        <v>0</v>
      </c>
      <c s="368">
        <f>Y166-Z166</f>
        <v>1</v>
      </c>
      <c s="372">
        <v>1</v>
      </c>
    </row>
    <row customHeight="1" ht="17.25">
      <c s="76">
        <v>215</v>
      </c>
      <c s="92" t="s">
        <v>1846</v>
      </c>
      <c s="368">
        <f>SUM(C168:C171,C173:C177)</f>
        <v>435</v>
      </c>
      <c s="368">
        <f>SUM(D168:D171,D173:D177)</f>
        <v>266</v>
      </c>
      <c s="368">
        <f>SUM(E168:E171,E173:E177)</f>
        <v>198</v>
      </c>
      <c s="368">
        <f>SUM(F168:F171,F173:F177)</f>
        <v>0</v>
      </c>
      <c s="368">
        <f>SUM(G168:G171,G173:G177)</f>
        <v>0</v>
      </c>
      <c s="368">
        <f>SUM(H168:H171,H173:H177)</f>
        <v>0</v>
      </c>
      <c s="368">
        <f>SUM(I168:I171,I173:I177)</f>
        <v>0</v>
      </c>
      <c s="368">
        <f>SUM(J168:J171,J173:J177)</f>
        <v>68</v>
      </c>
      <c s="368">
        <f>SUM(K168:K171,K173:K177)</f>
        <v>0</v>
      </c>
      <c s="368">
        <f>SUM(L168:L171,L173:L177)</f>
        <v>0</v>
      </c>
      <c s="368">
        <f>SUM(M168:M171,M173:M177)</f>
        <v>0</v>
      </c>
      <c s="368">
        <f>SUM(N168:N171,N173:N177)</f>
        <v>0</v>
      </c>
      <c s="368">
        <f>SUM(O168:O171,O173:O177)</f>
        <v>0</v>
      </c>
      <c s="368">
        <f>SUM(P168:P171,P173:P177)</f>
        <v>0</v>
      </c>
      <c s="368">
        <f>SUM(Q168:Q171,Q173:Q177)</f>
        <v>0</v>
      </c>
      <c s="368">
        <f>SUM(R168:R171,R173:R177)</f>
        <v>0</v>
      </c>
      <c s="368">
        <f>SUM(S168:S171,S173:S177)</f>
        <v>0</v>
      </c>
      <c s="368">
        <f>SUM(T168:T171,T173:T177)</f>
        <v>0</v>
      </c>
      <c s="368">
        <f>SUM(U168:U171,U173:U177)</f>
        <v>0</v>
      </c>
      <c s="368">
        <f>SUM(V168:V171,V173:V177)</f>
        <v>0</v>
      </c>
      <c s="368">
        <f>SUM(W168:W171,W173:W177)</f>
        <v>0</v>
      </c>
      <c s="368">
        <f>SUM(X168:X171,X173:X177)</f>
        <v>0</v>
      </c>
      <c s="368">
        <f>SUM(Y168:Y171,Y173:Y177)</f>
        <v>701</v>
      </c>
      <c s="368">
        <f>SUM(Z168:Z171,Z173:Z177)</f>
        <v>681</v>
      </c>
      <c s="368">
        <f>SUM(AA168:AA171,AA173:AA177)</f>
        <v>20</v>
      </c>
      <c s="368">
        <f>SUM(AB168:AB171,AB173:AB177)</f>
        <v>20</v>
      </c>
    </row>
    <row customHeight="1" ht="17.25">
      <c s="76">
        <v>21501</v>
      </c>
      <c s="89" t="s">
        <v>1847</v>
      </c>
      <c s="414"/>
      <c s="368">
        <f>SUM(E168:G168,I168:X168)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C168+D168</f>
        <v>0</v>
      </c>
      <c s="368">
        <f>L02!C1086</f>
        <v>0</v>
      </c>
      <c s="368">
        <f>Y168-Z168</f>
        <v>0</v>
      </c>
      <c s="372"/>
    </row>
    <row customHeight="1" ht="17.25">
      <c s="76">
        <v>21502</v>
      </c>
      <c s="89" t="s">
        <v>1854</v>
      </c>
      <c s="414">
        <v>45</v>
      </c>
      <c s="368">
        <f>SUM(E169:G169,I169:X169)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C169+D169</f>
        <v>45</v>
      </c>
      <c s="368">
        <f>L02!C1096</f>
        <v>45</v>
      </c>
      <c s="368">
        <f>Y169-Z169</f>
        <v>0</v>
      </c>
      <c s="372"/>
    </row>
    <row customHeight="1" ht="17.25">
      <c s="76">
        <v>21503</v>
      </c>
      <c s="89" t="s">
        <v>1867</v>
      </c>
      <c s="414"/>
      <c s="368">
        <f>SUM(E170:G170,I170:X170)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C170+D170</f>
        <v>0</v>
      </c>
      <c s="368">
        <f>L02!C1112</f>
        <v>0</v>
      </c>
      <c s="368">
        <f>Y170-Z170</f>
        <v>0</v>
      </c>
      <c s="372"/>
    </row>
    <row customHeight="1" ht="17.25">
      <c s="76">
        <v>21504</v>
      </c>
      <c s="89" t="s">
        <v>1869</v>
      </c>
      <c s="414"/>
      <c s="368">
        <f>SUM(E171:G171,I171:X171)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C171+D171</f>
        <v>0</v>
      </c>
      <c s="368">
        <f>L02!C1117</f>
        <v>0</v>
      </c>
      <c s="368">
        <f>Y171-Z171</f>
        <v>0</v>
      </c>
      <c s="372"/>
    </row>
    <row customHeight="1" ht="17.25">
      <c s="76">
        <v>2150416</v>
      </c>
      <c s="89" t="s">
        <v>2333</v>
      </c>
      <c s="414"/>
      <c s="368">
        <f>SUM(E172:G172,I172:X172)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C172+D172</f>
        <v>0</v>
      </c>
      <c s="368">
        <f>L02!C1128</f>
        <v>0</v>
      </c>
      <c s="368">
        <f>Y172-Z172</f>
        <v>0</v>
      </c>
      <c s="372"/>
    </row>
    <row customHeight="1" ht="17.25">
      <c s="76">
        <v>21505</v>
      </c>
      <c s="89" t="s">
        <v>1880</v>
      </c>
      <c s="414"/>
      <c s="368">
        <f>SUM(E173:G173,I173:X173)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C173+D173</f>
        <v>0</v>
      </c>
      <c s="368">
        <f>L02!C1132</f>
        <v>0</v>
      </c>
      <c s="368">
        <f>Y173-Z173</f>
        <v>0</v>
      </c>
      <c s="372"/>
    </row>
    <row customHeight="1" ht="17.25">
      <c s="76">
        <v>21506</v>
      </c>
      <c s="89" t="s">
        <v>1891</v>
      </c>
      <c s="414">
        <v>207</v>
      </c>
      <c s="368">
        <f>SUM(E174:G174,I174:X174)</f>
        <v>22</v>
      </c>
      <c s="414">
        <v>22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C174+D174</f>
        <v>229</v>
      </c>
      <c s="368">
        <f>L02!C1147</f>
        <v>229</v>
      </c>
      <c s="368">
        <f>Y174-Z174</f>
        <v>0</v>
      </c>
      <c s="372"/>
    </row>
    <row customHeight="1" ht="17.25">
      <c s="76">
        <v>21507</v>
      </c>
      <c s="89" t="s">
        <v>1897</v>
      </c>
      <c s="414"/>
      <c s="368">
        <f>SUM(E175:G175,I175:X175)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C175+D175</f>
        <v>0</v>
      </c>
      <c s="368">
        <f>L02!C1156</f>
        <v>0</v>
      </c>
      <c s="368">
        <f>Y175-Z175</f>
        <v>0</v>
      </c>
      <c s="372"/>
    </row>
    <row customHeight="1" ht="17.25">
      <c s="76">
        <v>21508</v>
      </c>
      <c s="89" t="s">
        <v>1901</v>
      </c>
      <c s="414">
        <v>168</v>
      </c>
      <c s="368">
        <f>SUM(E176:G176,I176:X176)</f>
        <v>128</v>
      </c>
      <c s="414">
        <v>123</v>
      </c>
      <c s="414"/>
      <c s="414"/>
      <c s="414"/>
      <c s="414"/>
      <c s="372">
        <v>5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C176+D176</f>
        <v>296</v>
      </c>
      <c s="368">
        <f>L02!C1163</f>
        <v>286</v>
      </c>
      <c s="368">
        <f>Y176-Z176</f>
        <v>10</v>
      </c>
      <c s="372">
        <v>10</v>
      </c>
    </row>
    <row customHeight="1" ht="17.25">
      <c s="76">
        <v>21599</v>
      </c>
      <c s="89" t="s">
        <v>2334</v>
      </c>
      <c s="414">
        <v>15</v>
      </c>
      <c s="368">
        <f>SUM(E177:G177,I177:X177)</f>
        <v>116</v>
      </c>
      <c s="414">
        <v>53</v>
      </c>
      <c s="414"/>
      <c s="414"/>
      <c s="414"/>
      <c s="414"/>
      <c s="372">
        <v>63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C177+D177</f>
        <v>131</v>
      </c>
      <c s="368">
        <f>L02!C1170</f>
        <v>121</v>
      </c>
      <c s="368">
        <f>Y177-Z177</f>
        <v>10</v>
      </c>
      <c s="372">
        <v>10</v>
      </c>
    </row>
    <row customHeight="1" ht="17.25">
      <c s="76">
        <v>216</v>
      </c>
      <c s="92" t="s">
        <v>1912</v>
      </c>
      <c s="368">
        <f>SUM(C179:C182)</f>
        <v>205</v>
      </c>
      <c s="368">
        <f>SUM(D179:D182)</f>
        <v>1005</v>
      </c>
      <c s="368">
        <f>SUM(E179:E182)</f>
        <v>967</v>
      </c>
      <c s="368">
        <f>SUM(F179:F182)</f>
        <v>0</v>
      </c>
      <c s="368">
        <f>SUM(G179:G182)</f>
        <v>0</v>
      </c>
      <c s="368">
        <f>SUM(H179:H182)</f>
        <v>0</v>
      </c>
      <c s="368">
        <f>SUM(I179:I182)</f>
        <v>0</v>
      </c>
      <c s="368">
        <f>SUM(J179:J182)</f>
        <v>39</v>
      </c>
      <c s="368">
        <f>SUM(K179:K182)</f>
        <v>0</v>
      </c>
      <c s="368">
        <f>SUM(L179:L182)</f>
        <v>0</v>
      </c>
      <c s="368">
        <f>SUM(M179:M182)</f>
        <v>-1</v>
      </c>
      <c s="368">
        <f>SUM(N179:N182)</f>
        <v>0</v>
      </c>
      <c s="368">
        <f>SUM(O179:O182)</f>
        <v>0</v>
      </c>
      <c s="368">
        <f>SUM(P179:P182)</f>
        <v>0</v>
      </c>
      <c s="368">
        <f>SUM(Q179:Q182)</f>
        <v>0</v>
      </c>
      <c s="368">
        <f>SUM(R179:R182)</f>
        <v>0</v>
      </c>
      <c s="368">
        <f>SUM(S179:S182)</f>
        <v>0</v>
      </c>
      <c s="368">
        <f>SUM(T179:T182)</f>
        <v>0</v>
      </c>
      <c s="368">
        <f>SUM(U179:U182)</f>
        <v>0</v>
      </c>
      <c s="368">
        <f>SUM(V179:V182)</f>
        <v>0</v>
      </c>
      <c s="368">
        <f>SUM(W179:W182)</f>
        <v>0</v>
      </c>
      <c s="368">
        <f>SUM(X179:X182)</f>
        <v>0</v>
      </c>
      <c s="368">
        <f>SUM(Y179:Y182)</f>
        <v>1210</v>
      </c>
      <c s="368">
        <f>SUM(Z179:Z182)</f>
        <v>1197</v>
      </c>
      <c s="368">
        <f>SUM(AA179:AA182)</f>
        <v>13</v>
      </c>
      <c s="368">
        <f>SUM(AB179:AB182)</f>
        <v>13</v>
      </c>
    </row>
    <row customHeight="1" ht="17.25">
      <c s="76">
        <v>21602</v>
      </c>
      <c s="89" t="s">
        <v>1913</v>
      </c>
      <c s="414"/>
      <c s="368">
        <f>SUM(E179:G179,I179:X179)</f>
        <v>510</v>
      </c>
      <c s="414">
        <v>639</v>
      </c>
      <c s="414"/>
      <c s="414"/>
      <c s="414"/>
      <c s="414"/>
      <c s="372">
        <v>25</v>
      </c>
      <c s="372"/>
      <c s="372"/>
      <c s="414">
        <v>-154</v>
      </c>
      <c s="414"/>
      <c s="372"/>
      <c s="414"/>
      <c s="372"/>
      <c s="372"/>
      <c s="372"/>
      <c s="414"/>
      <c s="414"/>
      <c s="414"/>
      <c s="414"/>
      <c s="414"/>
      <c s="368">
        <f>C179+D179</f>
        <v>510</v>
      </c>
      <c s="368">
        <f>L02!C1178</f>
        <v>510</v>
      </c>
      <c s="368">
        <f>Y179-Z179</f>
        <v>0</v>
      </c>
      <c s="372"/>
    </row>
    <row customHeight="1" ht="17.25">
      <c s="76">
        <v>21605</v>
      </c>
      <c s="89" t="s">
        <v>1918</v>
      </c>
      <c s="414"/>
      <c s="368">
        <f>SUM(E180:G180,I180:X180)</f>
        <v>289</v>
      </c>
      <c s="414">
        <v>310</v>
      </c>
      <c s="414"/>
      <c s="414"/>
      <c s="414"/>
      <c s="414"/>
      <c s="372">
        <v>12</v>
      </c>
      <c s="372"/>
      <c s="372"/>
      <c s="414">
        <v>-33</v>
      </c>
      <c s="414"/>
      <c s="372"/>
      <c s="414"/>
      <c s="372"/>
      <c s="372"/>
      <c s="372"/>
      <c s="414"/>
      <c s="414"/>
      <c s="414"/>
      <c s="414"/>
      <c s="414"/>
      <c s="368">
        <f>C180+D180</f>
        <v>289</v>
      </c>
      <c s="368">
        <f>L02!C1187</f>
        <v>276</v>
      </c>
      <c s="368">
        <f>Y180-Z180</f>
        <v>13</v>
      </c>
      <c s="372">
        <v>13</v>
      </c>
    </row>
    <row customHeight="1" ht="17.25">
      <c s="76">
        <v>21606</v>
      </c>
      <c s="89" t="s">
        <v>1922</v>
      </c>
      <c s="414">
        <v>91</v>
      </c>
      <c s="368">
        <f>SUM(E181:G181,I181:X181)</f>
        <v>15</v>
      </c>
      <c s="414">
        <v>13</v>
      </c>
      <c s="414"/>
      <c s="414"/>
      <c s="414"/>
      <c s="414"/>
      <c s="372">
        <v>2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C181+D181</f>
        <v>106</v>
      </c>
      <c s="368">
        <f>L02!C1194</f>
        <v>106</v>
      </c>
      <c s="368">
        <f>Y181-Z181</f>
        <v>0</v>
      </c>
      <c s="372"/>
    </row>
    <row customHeight="1" ht="17.25">
      <c s="76">
        <v>21699</v>
      </c>
      <c s="89" t="s">
        <v>2335</v>
      </c>
      <c s="414">
        <v>114</v>
      </c>
      <c s="368">
        <f>SUM(E182:G182,I182:X182)</f>
        <v>191</v>
      </c>
      <c s="414">
        <v>5</v>
      </c>
      <c s="414"/>
      <c s="414"/>
      <c s="414"/>
      <c s="414"/>
      <c s="372"/>
      <c s="372"/>
      <c s="372"/>
      <c s="414">
        <v>186</v>
      </c>
      <c s="414"/>
      <c s="372"/>
      <c s="414"/>
      <c s="372"/>
      <c s="372"/>
      <c s="372"/>
      <c s="414"/>
      <c s="414"/>
      <c s="414"/>
      <c s="414"/>
      <c s="414"/>
      <c s="368">
        <f>C182+D182</f>
        <v>305</v>
      </c>
      <c s="368">
        <f>L02!C1200</f>
        <v>305</v>
      </c>
      <c s="368">
        <f>Y182-Z182</f>
        <v>0</v>
      </c>
      <c s="372"/>
    </row>
    <row customHeight="1" ht="17.25">
      <c s="76">
        <v>217</v>
      </c>
      <c s="92" t="s">
        <v>1928</v>
      </c>
      <c s="368">
        <f>SUM(C184:C189)</f>
        <v>0</v>
      </c>
      <c s="368">
        <f>SUM(D184:D189)</f>
        <v>83</v>
      </c>
      <c s="368">
        <f>SUM(E184:E189)</f>
        <v>83</v>
      </c>
      <c s="368">
        <f>SUM(F184:F189)</f>
        <v>0</v>
      </c>
      <c s="368">
        <f>SUM(G184:G189)</f>
        <v>0</v>
      </c>
      <c s="368">
        <f>SUM(H184:H189)</f>
        <v>0</v>
      </c>
      <c s="368">
        <f>SUM(I184:I189)</f>
        <v>0</v>
      </c>
      <c s="368">
        <f>SUM(J184:J189)</f>
        <v>0</v>
      </c>
      <c s="368">
        <f>SUM(K184:K189)</f>
        <v>0</v>
      </c>
      <c s="368">
        <f>SUM(L184:L189)</f>
        <v>0</v>
      </c>
      <c s="368">
        <f>SUM(M184:M189)</f>
        <v>0</v>
      </c>
      <c s="368">
        <f>SUM(N184:N189)</f>
        <v>0</v>
      </c>
      <c s="368">
        <f>SUM(O184:O189)</f>
        <v>0</v>
      </c>
      <c s="368">
        <f>SUM(P184:P189)</f>
        <v>0</v>
      </c>
      <c s="368">
        <f>SUM(Q184:Q189)</f>
        <v>0</v>
      </c>
      <c s="368">
        <f>SUM(R184:R189)</f>
        <v>0</v>
      </c>
      <c s="368">
        <f>SUM(S184:S189)</f>
        <v>0</v>
      </c>
      <c s="368">
        <f>SUM(T184:T189)</f>
        <v>0</v>
      </c>
      <c s="368">
        <f>SUM(U184:U189)</f>
        <v>0</v>
      </c>
      <c s="368">
        <f>SUM(V184:V189)</f>
        <v>0</v>
      </c>
      <c s="368">
        <f>SUM(W184:W189)</f>
        <v>0</v>
      </c>
      <c s="368">
        <f>SUM(X184:X189)</f>
        <v>0</v>
      </c>
      <c s="368">
        <f>SUM(Y184:Y189)</f>
        <v>83</v>
      </c>
      <c s="368">
        <f>SUM(Z184:Z189)</f>
        <v>83</v>
      </c>
      <c s="368">
        <f>SUM(AA184:AA189)</f>
        <v>0</v>
      </c>
      <c s="368">
        <f>SUM(AB184:AB189)</f>
        <v>0</v>
      </c>
    </row>
    <row customHeight="1" ht="17.25">
      <c s="76">
        <v>21701</v>
      </c>
      <c s="89" t="s">
        <v>1929</v>
      </c>
      <c s="414"/>
      <c s="368">
        <f>SUM(E184:G184,I184:X184)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C184+D184</f>
        <v>0</v>
      </c>
      <c s="368">
        <f>L02!C1204</f>
        <v>0</v>
      </c>
      <c s="368">
        <f>Y184-Z184</f>
        <v>0</v>
      </c>
      <c s="372"/>
    </row>
    <row customHeight="1" ht="17.25">
      <c s="76">
        <v>21702</v>
      </c>
      <c s="89" t="s">
        <v>1932</v>
      </c>
      <c s="414"/>
      <c s="368">
        <f>SUM(E185:G185,I185:X185)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C185+D185</f>
        <v>0</v>
      </c>
      <c s="368">
        <f>L02!C1211</f>
        <v>0</v>
      </c>
      <c s="368">
        <f>Y185-Z185</f>
        <v>0</v>
      </c>
      <c s="372"/>
    </row>
    <row customHeight="1" ht="17.25">
      <c s="76">
        <v>21703</v>
      </c>
      <c s="89" t="s">
        <v>1941</v>
      </c>
      <c s="414"/>
      <c s="368">
        <f>SUM(E186:G186,I186:X186)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C186+D186</f>
        <v>0</v>
      </c>
      <c s="368">
        <f>L02!C1220</f>
        <v>0</v>
      </c>
      <c s="368">
        <f>Y186-Z186</f>
        <v>0</v>
      </c>
      <c s="372"/>
    </row>
    <row customHeight="1" ht="17.25">
      <c s="76">
        <v>21704</v>
      </c>
      <c s="89" t="s">
        <v>1947</v>
      </c>
      <c s="414"/>
      <c s="368">
        <f>SUM(E187:G187,I187:X187)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C187+D187</f>
        <v>0</v>
      </c>
      <c s="368">
        <f>L02!C1226</f>
        <v>0</v>
      </c>
      <c s="368">
        <f>Y187-Z187</f>
        <v>0</v>
      </c>
      <c s="372"/>
    </row>
    <row customHeight="1" ht="17.25">
      <c s="76">
        <v>21705</v>
      </c>
      <c s="89" t="s">
        <v>1950</v>
      </c>
      <c s="414"/>
      <c s="368">
        <f>SUM(E188:G188,I188:X188)</f>
        <v>78</v>
      </c>
      <c s="414">
        <v>78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C188+D188</f>
        <v>78</v>
      </c>
      <c s="368">
        <f>L02!C1229</f>
        <v>78</v>
      </c>
      <c s="368">
        <f>Y188-Z188</f>
        <v>0</v>
      </c>
      <c s="372"/>
    </row>
    <row customHeight="1" ht="17.25">
      <c s="76">
        <v>21799</v>
      </c>
      <c s="89" t="s">
        <v>2336</v>
      </c>
      <c s="414"/>
      <c s="368">
        <f>SUM(E189:G189,I189:X189)</f>
        <v>5</v>
      </c>
      <c s="414">
        <v>5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C189+D189</f>
        <v>5</v>
      </c>
      <c s="368">
        <f>L02!C1233</f>
        <v>5</v>
      </c>
      <c s="368">
        <f>Y189-Z189</f>
        <v>0</v>
      </c>
      <c s="372"/>
    </row>
    <row customHeight="1" ht="17.25">
      <c s="76">
        <v>218</v>
      </c>
      <c s="92" t="s">
        <v>1956</v>
      </c>
      <c s="368">
        <f>SUM(C191:C198)</f>
        <v>0</v>
      </c>
      <c s="368">
        <f>SUM(D191:D198)</f>
        <v>0</v>
      </c>
      <c s="368">
        <f>SUM(E191:E198)</f>
        <v>0</v>
      </c>
      <c s="368">
        <f>SUM(F191:F198)</f>
        <v>0</v>
      </c>
      <c s="368">
        <f>SUM(G191:G198)</f>
        <v>0</v>
      </c>
      <c s="368">
        <f>SUM(H191:H198)</f>
        <v>0</v>
      </c>
      <c s="368">
        <f>SUM(I191:I198)</f>
        <v>0</v>
      </c>
      <c s="368">
        <f>SUM(J191:J198)</f>
        <v>0</v>
      </c>
      <c s="368">
        <f>SUM(K191:K198)</f>
        <v>0</v>
      </c>
      <c s="368">
        <f>SUM(L191:L198)</f>
        <v>0</v>
      </c>
      <c s="368">
        <f>SUM(M191:M198)</f>
        <v>0</v>
      </c>
      <c s="368">
        <f>SUM(N191:N198)</f>
        <v>0</v>
      </c>
      <c s="368">
        <f>SUM(O191:O198)</f>
        <v>0</v>
      </c>
      <c s="368">
        <f>SUM(P191:P198)</f>
        <v>0</v>
      </c>
      <c s="368">
        <f>SUM(Q191:Q198)</f>
        <v>0</v>
      </c>
      <c s="368">
        <f>SUM(R191:R198)</f>
        <v>0</v>
      </c>
      <c s="368">
        <f>SUM(S191:S198)</f>
        <v>0</v>
      </c>
      <c s="368">
        <f>SUM(T191:T198)</f>
        <v>0</v>
      </c>
      <c s="368">
        <f>SUM(U191:U198)</f>
        <v>0</v>
      </c>
      <c s="368">
        <f>SUM(V191:V198)</f>
        <v>0</v>
      </c>
      <c s="368">
        <f>SUM(W191:W198)</f>
        <v>0</v>
      </c>
      <c s="368">
        <f>SUM(X191:X198)</f>
        <v>0</v>
      </c>
      <c s="368">
        <f>SUM(Y191:Y198)</f>
        <v>0</v>
      </c>
      <c s="368">
        <f>SUM(Z191:Z198)</f>
        <v>0</v>
      </c>
      <c s="368">
        <f>SUM(AA191:AA198)</f>
        <v>0</v>
      </c>
      <c s="368">
        <f>SUM(AB191:AB198)</f>
        <v>0</v>
      </c>
    </row>
    <row customHeight="1" ht="17.25">
      <c s="76">
        <v>21801</v>
      </c>
      <c s="89" t="s">
        <v>1957</v>
      </c>
      <c s="414"/>
      <c s="368">
        <f>SUM(E191:G191,I191:X191)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C191+D191</f>
        <v>0</v>
      </c>
      <c s="368">
        <f>L02!C1236</f>
        <v>0</v>
      </c>
      <c s="368">
        <f>Y191-Z191</f>
        <v>0</v>
      </c>
      <c s="372"/>
    </row>
    <row customHeight="1" ht="17.25">
      <c s="76">
        <v>21802</v>
      </c>
      <c s="89" t="s">
        <v>1960</v>
      </c>
      <c s="414"/>
      <c s="368">
        <f>SUM(E192:G192,I192:X192)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C192+D192</f>
        <v>0</v>
      </c>
      <c s="368">
        <f>L02!C1239</f>
        <v>0</v>
      </c>
      <c s="368">
        <f>Y192-Z192</f>
        <v>0</v>
      </c>
      <c s="372"/>
    </row>
    <row customHeight="1" ht="17.25">
      <c s="76">
        <v>21803</v>
      </c>
      <c s="89" t="s">
        <v>1976</v>
      </c>
      <c s="414"/>
      <c s="368">
        <f>SUM(E193:G193,I193:X193)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C193+D193</f>
        <v>0</v>
      </c>
      <c s="368">
        <f>L02!C1255</f>
        <v>0</v>
      </c>
      <c s="368">
        <f>Y193-Z193</f>
        <v>0</v>
      </c>
      <c s="372"/>
    </row>
    <row customHeight="1" ht="17.25">
      <c s="76">
        <v>21804</v>
      </c>
      <c s="89" t="s">
        <v>1990</v>
      </c>
      <c s="414"/>
      <c s="368">
        <f>SUM(E194:G194,I194:X194)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C194+D194</f>
        <v>0</v>
      </c>
      <c s="368">
        <f>L02!C1269</f>
        <v>0</v>
      </c>
      <c s="368">
        <f>Y194-Z194</f>
        <v>0</v>
      </c>
      <c s="372"/>
    </row>
    <row customHeight="1" ht="17.25">
      <c s="76">
        <v>21805</v>
      </c>
      <c s="89" t="s">
        <v>2000</v>
      </c>
      <c s="414"/>
      <c s="368">
        <f>SUM(E195:G195,I195:X195)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C195+D195</f>
        <v>0</v>
      </c>
      <c s="368">
        <f>L02!C1279</f>
        <v>0</v>
      </c>
      <c s="368">
        <f>Y195-Z195</f>
        <v>0</v>
      </c>
      <c s="372"/>
    </row>
    <row customHeight="1" ht="17.25">
      <c s="76">
        <v>21806</v>
      </c>
      <c s="89" t="s">
        <v>2005</v>
      </c>
      <c s="414"/>
      <c s="368">
        <f>SUM(E196:G196,I196:X196)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C196+D196</f>
        <v>0</v>
      </c>
      <c s="368">
        <f>L02!C1284</f>
        <v>0</v>
      </c>
      <c s="368">
        <f>Y196-Z196</f>
        <v>0</v>
      </c>
      <c s="372"/>
    </row>
    <row customHeight="1" ht="17.25">
      <c s="76">
        <v>21807</v>
      </c>
      <c s="89" t="s">
        <v>2016</v>
      </c>
      <c s="414"/>
      <c s="368">
        <f>SUM(E197:G197,I197:X197)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C197+D197</f>
        <v>0</v>
      </c>
      <c s="368">
        <f>L02!C1295</f>
        <v>0</v>
      </c>
      <c s="368">
        <f>Y197-Z197</f>
        <v>0</v>
      </c>
      <c s="373"/>
    </row>
    <row customHeight="1" ht="17.25">
      <c s="76">
        <v>21899</v>
      </c>
      <c s="89" t="s">
        <v>2337</v>
      </c>
      <c s="414"/>
      <c s="368">
        <f>SUM(E198:G198,I198:X198)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C198+D198</f>
        <v>0</v>
      </c>
      <c s="368">
        <f>L02!C1298</f>
        <v>0</v>
      </c>
      <c s="444">
        <f>Y198-Z198</f>
        <v>0</v>
      </c>
      <c s="372"/>
    </row>
    <row customHeight="1" ht="17.25">
      <c s="76">
        <v>220</v>
      </c>
      <c s="92" t="s">
        <v>2022</v>
      </c>
      <c s="368">
        <f>SUM(C200,C202,C204:C206)</f>
        <v>1168</v>
      </c>
      <c s="368">
        <f>SUM(D200,D202,D204:D206)</f>
        <v>2144</v>
      </c>
      <c s="368">
        <f>SUM(E200,E202,E204:E206)</f>
        <v>2104</v>
      </c>
      <c s="368">
        <f>SUM(F200,F202,F204:F206)</f>
        <v>0</v>
      </c>
      <c s="368">
        <f>SUM(G200,G202,G204:G206)</f>
        <v>0</v>
      </c>
      <c s="368">
        <f>SUM(H200,H202,H204:H206)</f>
        <v>0</v>
      </c>
      <c s="368">
        <f>SUM(I200,I202,I204:I206)</f>
        <v>0</v>
      </c>
      <c s="368">
        <f>SUM(J200,J202,J204:J206)</f>
        <v>40</v>
      </c>
      <c s="368">
        <f>SUM(K200,K202,K204:K206)</f>
        <v>0</v>
      </c>
      <c s="368">
        <f>SUM(L200,L202,L204:L206)</f>
        <v>0</v>
      </c>
      <c s="368">
        <f>SUM(M200,M202,M204:M206)</f>
        <v>0</v>
      </c>
      <c s="368">
        <f>SUM(N200,N202,N204:N206)</f>
        <v>0</v>
      </c>
      <c s="368">
        <f>SUM(O200,O202,O204:O206)</f>
        <v>0</v>
      </c>
      <c s="368">
        <f>SUM(P200,P202,P204:P206)</f>
        <v>0</v>
      </c>
      <c s="368">
        <f>SUM(Q200,Q202,Q204:Q206)</f>
        <v>0</v>
      </c>
      <c s="368">
        <f>SUM(R200,R202,R204:R206)</f>
        <v>0</v>
      </c>
      <c s="368">
        <f>SUM(S200,S202,S204:S206)</f>
        <v>0</v>
      </c>
      <c s="368">
        <f>SUM(T200,T202,T204:T206)</f>
        <v>0</v>
      </c>
      <c s="368">
        <f>SUM(U200,U202,U204:U206)</f>
        <v>0</v>
      </c>
      <c s="368">
        <f>SUM(V200,V202,V204:V206)</f>
        <v>0</v>
      </c>
      <c s="368">
        <f>SUM(W200,W202,W204:W206)</f>
        <v>0</v>
      </c>
      <c s="368">
        <f>SUM(X200,X202,X204:X206)</f>
        <v>0</v>
      </c>
      <c s="368">
        <f>SUM(Y200,Y202,Y204:Y206)</f>
        <v>3312</v>
      </c>
      <c s="409">
        <f>SUM(Z200,Z202,Z204:Z206)</f>
        <v>3309</v>
      </c>
      <c s="368">
        <f>SUM(AA200,AA202,AA204:AA206)</f>
        <v>3</v>
      </c>
      <c s="376">
        <f>SUM(AB200,AB202,AB204:AB206)</f>
        <v>0</v>
      </c>
    </row>
    <row customHeight="1" ht="17.25">
      <c s="76">
        <v>22001</v>
      </c>
      <c s="89" t="s">
        <v>2023</v>
      </c>
      <c s="414">
        <v>1122</v>
      </c>
      <c s="368">
        <f>SUM(E200:G200,I200:X200)</f>
        <v>2144</v>
      </c>
      <c s="414">
        <v>2104</v>
      </c>
      <c s="414"/>
      <c s="414"/>
      <c s="414"/>
      <c s="414"/>
      <c s="373">
        <v>40</v>
      </c>
      <c s="373"/>
      <c s="373"/>
      <c s="414"/>
      <c s="414"/>
      <c s="373"/>
      <c s="414"/>
      <c s="373"/>
      <c s="373"/>
      <c s="373"/>
      <c s="414"/>
      <c s="414"/>
      <c s="414"/>
      <c s="414"/>
      <c s="414"/>
      <c s="444">
        <f>C200+D200</f>
        <v>3266</v>
      </c>
      <c s="368">
        <f>L02!C1302</f>
        <v>3263</v>
      </c>
      <c s="401">
        <f>Y200-Z200</f>
        <v>3</v>
      </c>
      <c s="373"/>
    </row>
    <row customHeight="1" ht="17.25">
      <c s="76">
        <v>2200120</v>
      </c>
      <c s="90" t="s">
        <v>2338</v>
      </c>
      <c s="414"/>
      <c s="401">
        <f>SUM(E201:G201,I201:X201)</f>
        <v>280</v>
      </c>
      <c s="414">
        <v>280</v>
      </c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444">
        <f>C201+D201</f>
        <v>280</v>
      </c>
      <c s="368">
        <f>L02!C1320</f>
        <v>277</v>
      </c>
      <c s="401">
        <f>Y201-Z201</f>
        <v>3</v>
      </c>
      <c s="372"/>
    </row>
    <row customHeight="1" ht="17.25">
      <c s="76">
        <v>22002</v>
      </c>
      <c s="89" t="s">
        <v>2040</v>
      </c>
      <c s="414"/>
      <c s="368">
        <f>SUM(E202:G202,I202:X202)</f>
        <v>0</v>
      </c>
      <c s="414"/>
      <c s="414"/>
      <c s="414"/>
      <c s="414"/>
      <c s="414"/>
      <c s="375"/>
      <c s="375"/>
      <c s="375"/>
      <c s="414"/>
      <c s="414"/>
      <c s="375"/>
      <c s="414"/>
      <c s="375"/>
      <c s="375"/>
      <c s="375"/>
      <c s="414"/>
      <c s="414"/>
      <c s="414"/>
      <c s="414"/>
      <c s="414"/>
      <c s="368">
        <f>C202+D202</f>
        <v>0</v>
      </c>
      <c s="376">
        <f>L02!C1323</f>
        <v>0</v>
      </c>
      <c s="368">
        <f>Y202-Z202</f>
        <v>0</v>
      </c>
      <c s="375"/>
    </row>
    <row customHeight="1" ht="17.25">
      <c s="76">
        <v>2200214</v>
      </c>
      <c s="89" t="s">
        <v>2339</v>
      </c>
      <c s="414"/>
      <c s="368">
        <f>SUM(E203:G203,I203:X203)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C203+D203</f>
        <v>0</v>
      </c>
      <c s="368">
        <f>L02!C1337</f>
        <v>0</v>
      </c>
      <c s="368">
        <f>Y203-Z203</f>
        <v>0</v>
      </c>
      <c s="372"/>
    </row>
    <row customHeight="1" ht="17.25">
      <c s="76">
        <v>22003</v>
      </c>
      <c s="89" t="s">
        <v>2056</v>
      </c>
      <c s="414"/>
      <c s="368">
        <f>SUM(E204:G204,I204:X204)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C204+D204</f>
        <v>0</v>
      </c>
      <c s="368">
        <f>L02!C1343</f>
        <v>0</v>
      </c>
      <c s="368">
        <f>Y204-Z204</f>
        <v>0</v>
      </c>
      <c s="372"/>
    </row>
    <row customHeight="1" ht="17.25">
      <c s="76">
        <v>22004</v>
      </c>
      <c s="89" t="s">
        <v>2061</v>
      </c>
      <c s="414"/>
      <c s="368">
        <f>SUM(E205:G205,I205:X205)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C205+D205</f>
        <v>0</v>
      </c>
      <c s="368">
        <f>L02!C1352</f>
        <v>0</v>
      </c>
      <c s="368">
        <f>Y205-Z205</f>
        <v>0</v>
      </c>
      <c s="372"/>
    </row>
    <row customHeight="1" ht="17.25">
      <c s="76">
        <v>22005</v>
      </c>
      <c s="89" t="s">
        <v>2072</v>
      </c>
      <c s="414">
        <v>46</v>
      </c>
      <c s="368">
        <f>SUM(E206:G206,I206:X206)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C206+D206</f>
        <v>46</v>
      </c>
      <c s="368">
        <f>L02!C1366</f>
        <v>46</v>
      </c>
      <c s="368">
        <f>Y206-Z206</f>
        <v>0</v>
      </c>
      <c s="372"/>
    </row>
    <row s="445" customFormat="1" customHeight="1" ht="17.25">
      <c s="76">
        <v>221</v>
      </c>
      <c s="92" t="s">
        <v>2085</v>
      </c>
      <c s="368">
        <f>SUM(C208:C210)</f>
        <v>0</v>
      </c>
      <c s="368">
        <f>SUM(D208:D210)</f>
        <v>2317</v>
      </c>
      <c s="368">
        <f>SUM(E208:E210)</f>
        <v>2166</v>
      </c>
      <c s="368">
        <f>SUM(F208:F210)</f>
        <v>0</v>
      </c>
      <c s="368">
        <f>SUM(G208:G210)</f>
        <v>0</v>
      </c>
      <c s="368">
        <f>SUM(H208:H210)</f>
        <v>0</v>
      </c>
      <c s="368">
        <f>SUM(I208:I210)</f>
        <v>0</v>
      </c>
      <c s="368">
        <f>SUM(J208:J210)</f>
        <v>51</v>
      </c>
      <c s="368">
        <f>SUM(K208:K210)</f>
        <v>0</v>
      </c>
      <c s="368">
        <f>SUM(L208:L210)</f>
        <v>0</v>
      </c>
      <c s="368">
        <f>SUM(M208:M210)</f>
        <v>0</v>
      </c>
      <c s="368">
        <f>SUM(N208:N210)</f>
        <v>0</v>
      </c>
      <c s="368">
        <f>SUM(O208:O210)</f>
        <v>0</v>
      </c>
      <c s="368">
        <f>SUM(P208:P210)</f>
        <v>100</v>
      </c>
      <c s="368">
        <f>SUM(Q208:Q210)</f>
        <v>0</v>
      </c>
      <c s="368">
        <f>SUM(R208:R210)</f>
        <v>0</v>
      </c>
      <c s="368">
        <f>SUM(S208:S210)</f>
        <v>0</v>
      </c>
      <c s="368">
        <f>SUM(T208:T210)</f>
        <v>0</v>
      </c>
      <c s="368">
        <f>SUM(U208:U210)</f>
        <v>0</v>
      </c>
      <c s="368">
        <f>SUM(V208:V210)</f>
        <v>0</v>
      </c>
      <c s="368">
        <f>SUM(W208:W210)</f>
        <v>0</v>
      </c>
      <c s="368">
        <f>SUM(X208:X210)</f>
        <v>0</v>
      </c>
      <c s="368">
        <f>SUM(Y208:Y210)</f>
        <v>2317</v>
      </c>
      <c s="368">
        <f>SUM(Z208:Z210)</f>
        <v>2317</v>
      </c>
      <c s="368">
        <f>SUM(AA208:AA210)</f>
        <v>0</v>
      </c>
      <c s="368">
        <f>SUM(AB208:AB210)</f>
        <v>0</v>
      </c>
    </row>
    <row customHeight="1" ht="17.25">
      <c s="76">
        <v>22101</v>
      </c>
      <c s="89" t="s">
        <v>2086</v>
      </c>
      <c s="414"/>
      <c s="368">
        <f>SUM(E208:G208,I208:X208)</f>
        <v>2317</v>
      </c>
      <c s="414">
        <v>2166</v>
      </c>
      <c s="414"/>
      <c s="414"/>
      <c s="414"/>
      <c s="414"/>
      <c s="372">
        <v>51</v>
      </c>
      <c s="372"/>
      <c s="372"/>
      <c s="414"/>
      <c s="414"/>
      <c s="372"/>
      <c s="414">
        <v>100</v>
      </c>
      <c s="372"/>
      <c s="372"/>
      <c s="372"/>
      <c s="414"/>
      <c s="414"/>
      <c s="414"/>
      <c s="414"/>
      <c s="414"/>
      <c s="368">
        <f>C208+D208</f>
        <v>2317</v>
      </c>
      <c s="368">
        <f>L02!C1383</f>
        <v>2317</v>
      </c>
      <c s="368">
        <f>Y208-Z208</f>
        <v>0</v>
      </c>
      <c s="372"/>
    </row>
    <row customHeight="1" ht="17.25">
      <c s="76">
        <v>22102</v>
      </c>
      <c s="89" t="s">
        <v>2094</v>
      </c>
      <c s="414"/>
      <c s="368">
        <f>SUM(E209:G209,I209:X209)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C209+D209</f>
        <v>0</v>
      </c>
      <c s="368">
        <f>L02!C1391</f>
        <v>0</v>
      </c>
      <c s="368">
        <f>Y209-Z209</f>
        <v>0</v>
      </c>
      <c s="372"/>
    </row>
    <row customHeight="1" ht="17.25">
      <c s="76">
        <v>22103</v>
      </c>
      <c s="89" t="s">
        <v>2098</v>
      </c>
      <c s="414"/>
      <c s="368">
        <f>SUM(E210:G210,I210:X210)</f>
        <v>0</v>
      </c>
      <c s="414"/>
      <c s="414"/>
      <c s="414"/>
      <c s="414"/>
      <c s="414"/>
      <c s="373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C210+D210</f>
        <v>0</v>
      </c>
      <c s="368">
        <f>L02!C1395</f>
        <v>0</v>
      </c>
      <c s="368">
        <f>Y210-Z210</f>
        <v>0</v>
      </c>
      <c s="372"/>
    </row>
    <row customHeight="1" ht="17.25">
      <c s="76">
        <v>222</v>
      </c>
      <c s="92" t="s">
        <v>2101</v>
      </c>
      <c s="368">
        <f>SUM(C212:C213)</f>
        <v>169</v>
      </c>
      <c s="368">
        <f>SUM(D212:D213)</f>
        <v>106</v>
      </c>
      <c s="368">
        <f>SUM(E212:E213)</f>
        <v>75</v>
      </c>
      <c s="368">
        <f>SUM(F212:F213)</f>
        <v>0</v>
      </c>
      <c s="368">
        <f>SUM(G212:G213)</f>
        <v>0</v>
      </c>
      <c s="368">
        <f>SUM(H212:H213)</f>
        <v>0</v>
      </c>
      <c s="368">
        <f>SUM(I212:I213)</f>
        <v>0</v>
      </c>
      <c s="368">
        <f>SUM(J212:J213)</f>
        <v>31</v>
      </c>
      <c s="368">
        <f>SUM(K212:K213)</f>
        <v>0</v>
      </c>
      <c s="368">
        <f>SUM(L212:L213)</f>
        <v>0</v>
      </c>
      <c s="368">
        <f>SUM(M212:M213)</f>
        <v>0</v>
      </c>
      <c s="368">
        <f>SUM(N212:N213)</f>
        <v>0</v>
      </c>
      <c s="368">
        <f>SUM(O212:O213)</f>
        <v>0</v>
      </c>
      <c s="368">
        <f>SUM(P212:P213)</f>
        <v>0</v>
      </c>
      <c s="368">
        <f>SUM(Q212:Q213)</f>
        <v>0</v>
      </c>
      <c s="368">
        <f>SUM(R212:R213)</f>
        <v>0</v>
      </c>
      <c s="368">
        <f>SUM(S212:S213)</f>
        <v>0</v>
      </c>
      <c s="368">
        <f>SUM(T212:T213)</f>
        <v>0</v>
      </c>
      <c s="368">
        <f>SUM(U212:U213)</f>
        <v>0</v>
      </c>
      <c s="368">
        <f>SUM(V212:V213)</f>
        <v>0</v>
      </c>
      <c s="368">
        <f>SUM(W212:W213)</f>
        <v>0</v>
      </c>
      <c s="368">
        <f>SUM(X212:X213)</f>
        <v>0</v>
      </c>
      <c s="368">
        <f>SUM(Y212:Y213)</f>
        <v>275</v>
      </c>
      <c s="368">
        <f>SUM(Z212:Z213)</f>
        <v>262</v>
      </c>
      <c s="368">
        <f>SUM(AA212:AA213)</f>
        <v>13</v>
      </c>
      <c s="368">
        <f>SUM(AB212:AB213)</f>
        <v>13</v>
      </c>
    </row>
    <row customHeight="1" ht="17.25">
      <c s="76">
        <v>22201</v>
      </c>
      <c s="89" t="s">
        <v>2102</v>
      </c>
      <c s="414">
        <v>137</v>
      </c>
      <c s="368">
        <f>SUM(E212:G212,I212:X212)</f>
        <v>106</v>
      </c>
      <c s="414">
        <v>75</v>
      </c>
      <c s="414"/>
      <c s="414"/>
      <c s="414"/>
      <c s="414"/>
      <c s="375">
        <v>31</v>
      </c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C212+D212</f>
        <v>243</v>
      </c>
      <c s="368">
        <f>L02!C1399</f>
        <v>230</v>
      </c>
      <c s="368">
        <f>Y212-Z212</f>
        <v>13</v>
      </c>
      <c s="372">
        <v>13</v>
      </c>
    </row>
    <row s="445" customFormat="1" customHeight="1" ht="17.25">
      <c s="76">
        <v>22202</v>
      </c>
      <c s="89" t="s">
        <v>2113</v>
      </c>
      <c s="414">
        <v>32</v>
      </c>
      <c s="368">
        <f>SUM(E213:G213,I213:X213)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C213+D213</f>
        <v>32</v>
      </c>
      <c s="368">
        <f>L02!C1414</f>
        <v>32</v>
      </c>
      <c s="368">
        <f>Y213-Z213</f>
        <v>0</v>
      </c>
      <c s="372"/>
    </row>
    <row s="445" customFormat="1" customHeight="1" ht="17.25">
      <c s="76">
        <v>223</v>
      </c>
      <c s="92" t="s">
        <v>2123</v>
      </c>
      <c s="368">
        <f>SUM(C215:C217)</f>
        <v>0</v>
      </c>
      <c s="368">
        <f>SUM(D215:D217)</f>
        <v>30</v>
      </c>
      <c s="368">
        <f>SUM(E215:E217)</f>
        <v>36</v>
      </c>
      <c s="368">
        <f>SUM(F215:F217)</f>
        <v>0</v>
      </c>
      <c s="368">
        <f>SUM(G215:G217)</f>
        <v>0</v>
      </c>
      <c s="368">
        <f>SUM(H215:H217)</f>
        <v>0</v>
      </c>
      <c s="368">
        <f>SUM(I215:I217)</f>
        <v>0</v>
      </c>
      <c s="368">
        <f>SUM(J215:J217)</f>
        <v>0</v>
      </c>
      <c s="368">
        <f>SUM(K215:K217)</f>
        <v>0</v>
      </c>
      <c s="368">
        <f>SUM(L215:L217)</f>
        <v>0</v>
      </c>
      <c s="368">
        <f>SUM(M215:M217)</f>
        <v>-6</v>
      </c>
      <c s="368">
        <f>SUM(N215:N217)</f>
        <v>0</v>
      </c>
      <c s="368">
        <f>SUM(O215:O217)</f>
        <v>0</v>
      </c>
      <c s="368">
        <f>SUM(P215:P217)</f>
        <v>0</v>
      </c>
      <c s="368">
        <f>SUM(Q215:Q217)</f>
        <v>0</v>
      </c>
      <c s="368">
        <f>SUM(R215:R217)</f>
        <v>0</v>
      </c>
      <c s="368">
        <f>SUM(S215:S217)</f>
        <v>0</v>
      </c>
      <c s="368">
        <f>SUM(T215:T217)</f>
        <v>0</v>
      </c>
      <c s="368">
        <f>SUM(U215:U217)</f>
        <v>0</v>
      </c>
      <c s="368">
        <f>SUM(V215:V217)</f>
        <v>0</v>
      </c>
      <c s="368">
        <f>SUM(W215:W217)</f>
        <v>0</v>
      </c>
      <c s="368">
        <f>SUM(X215:X217)</f>
        <v>0</v>
      </c>
      <c s="368">
        <f>SUM(Y215:Y217)</f>
        <v>30</v>
      </c>
      <c s="368">
        <f>SUM(Z215:Z217)</f>
        <v>30</v>
      </c>
      <c s="368">
        <f>SUM(AA215:AA217)</f>
        <v>0</v>
      </c>
      <c s="368">
        <f>SUM(AB215:AB217)</f>
        <v>0</v>
      </c>
    </row>
    <row s="445" customFormat="1" customHeight="1" ht="17.25">
      <c s="76">
        <v>22301</v>
      </c>
      <c s="89" t="s">
        <v>2124</v>
      </c>
      <c s="414"/>
      <c s="368">
        <f>SUM(E215:G215,I215:X215)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C215+D215</f>
        <v>0</v>
      </c>
      <c s="368">
        <f>L02!C1429</f>
        <v>0</v>
      </c>
      <c s="368">
        <f>Y215-Z215</f>
        <v>0</v>
      </c>
      <c s="372"/>
    </row>
    <row s="445" customFormat="1" customHeight="1" ht="17.25">
      <c s="76">
        <v>22302</v>
      </c>
      <c s="89" t="s">
        <v>2130</v>
      </c>
      <c s="414"/>
      <c s="368">
        <f>SUM(E216:G216,I216:X216)</f>
        <v>30</v>
      </c>
      <c s="414">
        <v>36</v>
      </c>
      <c s="414"/>
      <c s="414"/>
      <c s="414"/>
      <c s="414"/>
      <c s="372"/>
      <c s="372"/>
      <c s="372"/>
      <c s="414">
        <v>-6</v>
      </c>
      <c s="414"/>
      <c s="372"/>
      <c s="414"/>
      <c s="372"/>
      <c s="372"/>
      <c s="372"/>
      <c s="414"/>
      <c s="414"/>
      <c s="414"/>
      <c s="414"/>
      <c s="414"/>
      <c s="368">
        <f>C216+D216</f>
        <v>30</v>
      </c>
      <c s="368">
        <f>L02!C1435</f>
        <v>30</v>
      </c>
      <c s="368">
        <f>Y216-Z216</f>
        <v>0</v>
      </c>
      <c s="372"/>
    </row>
    <row s="445" customFormat="1" customHeight="1" ht="17.25">
      <c s="76">
        <v>22303</v>
      </c>
      <c s="89" t="s">
        <v>2136</v>
      </c>
      <c s="414"/>
      <c s="401">
        <f>SUM(E217:G217,I217:X217)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C217+D217</f>
        <v>0</v>
      </c>
      <c s="368">
        <f>L02!C1441</f>
        <v>0</v>
      </c>
      <c s="368">
        <f>Y217-Z217</f>
        <v>0</v>
      </c>
      <c s="372"/>
    </row>
    <row customHeight="1" ht="17.25">
      <c s="76">
        <v>227</v>
      </c>
      <c s="92" t="s">
        <v>2340</v>
      </c>
      <c s="414">
        <v>700</v>
      </c>
      <c s="368">
        <f>SUM(E218:G218,I218:X218)</f>
        <v>-700</v>
      </c>
      <c s="414"/>
      <c s="414"/>
      <c s="414"/>
      <c s="414"/>
      <c s="414"/>
      <c s="372"/>
      <c s="372"/>
      <c s="372">
        <v>-700</v>
      </c>
      <c s="414"/>
      <c s="414"/>
      <c s="372"/>
      <c s="414"/>
      <c s="372"/>
      <c s="372"/>
      <c s="372"/>
      <c s="414"/>
      <c s="414"/>
      <c s="414"/>
      <c s="414"/>
      <c s="414"/>
      <c s="368">
        <f>C218+D218</f>
        <v>0</v>
      </c>
      <c s="372"/>
      <c s="368">
        <f>Y218-Z218</f>
        <v>0</v>
      </c>
      <c s="372"/>
    </row>
    <row customHeight="1" ht="17.25">
      <c s="76">
        <v>228</v>
      </c>
      <c s="92" t="s">
        <v>2148</v>
      </c>
      <c s="368">
        <f>SUM(C220:C224)</f>
        <v>0</v>
      </c>
      <c s="368">
        <f>SUM(D220:D224)</f>
        <v>0</v>
      </c>
      <c s="368">
        <f>SUM(E220:E224)</f>
        <v>0</v>
      </c>
      <c s="368">
        <f>SUM(F220:F224)</f>
        <v>0</v>
      </c>
      <c s="368">
        <f>SUM(G220:G224)</f>
        <v>0</v>
      </c>
      <c s="368">
        <f>SUM(H220:H224)</f>
        <v>0</v>
      </c>
      <c s="368">
        <f>SUM(I220:I224)</f>
        <v>0</v>
      </c>
      <c s="368">
        <f>SUM(J220:J224)</f>
        <v>0</v>
      </c>
      <c s="368">
        <f>SUM(K220:K224)</f>
        <v>0</v>
      </c>
      <c s="368">
        <f>SUM(L220:L224)</f>
        <v>0</v>
      </c>
      <c s="368">
        <f>SUM(M220:M224)</f>
        <v>0</v>
      </c>
      <c s="368">
        <f>SUM(N220:N224)</f>
        <v>0</v>
      </c>
      <c s="368">
        <f>SUM(O220:O224)</f>
        <v>0</v>
      </c>
      <c s="368">
        <f>SUM(P220:P224)</f>
        <v>0</v>
      </c>
      <c s="368">
        <f>SUM(Q220:Q224)</f>
        <v>0</v>
      </c>
      <c s="368">
        <f>SUM(R220:R224)</f>
        <v>0</v>
      </c>
      <c s="368">
        <f>SUM(S220:S224)</f>
        <v>0</v>
      </c>
      <c s="368">
        <f>SUM(T220:T224)</f>
        <v>0</v>
      </c>
      <c s="368">
        <f>SUM(U220:U224)</f>
        <v>0</v>
      </c>
      <c s="368">
        <f>SUM(V220:V224)</f>
        <v>0</v>
      </c>
      <c s="368">
        <f>SUM(W220:W224)</f>
        <v>0</v>
      </c>
      <c s="368">
        <f>SUM(X220:X224)</f>
        <v>0</v>
      </c>
      <c s="368">
        <f>SUM(Y220:Y224)</f>
        <v>0</v>
      </c>
      <c s="368">
        <f>SUM(Z220:Z224)</f>
        <v>0</v>
      </c>
      <c s="368">
        <f>SUM(AA220:AA224)</f>
        <v>0</v>
      </c>
      <c s="368">
        <f>SUM(AB220:AB224)</f>
        <v>0</v>
      </c>
    </row>
    <row customHeight="1" ht="17.25">
      <c s="76">
        <v>22808</v>
      </c>
      <c s="89" t="s">
        <v>2149</v>
      </c>
      <c s="414"/>
      <c s="368">
        <f>SUM(E220:G220,I220:X220)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C220+D220</f>
        <v>0</v>
      </c>
      <c s="368">
        <f>L02!C1454</f>
        <v>0</v>
      </c>
      <c s="368">
        <f>Y220-Z220</f>
        <v>0</v>
      </c>
      <c s="372"/>
    </row>
    <row customHeight="1" ht="17.25">
      <c s="76">
        <v>22809</v>
      </c>
      <c s="89" t="s">
        <v>2150</v>
      </c>
      <c s="414"/>
      <c s="368">
        <f>SUM(E221:G221,I221:X221)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C221+D221</f>
        <v>0</v>
      </c>
      <c s="368">
        <f>L02!C1455</f>
        <v>0</v>
      </c>
      <c s="368">
        <f>Y221-Z221</f>
        <v>0</v>
      </c>
      <c s="372"/>
    </row>
    <row customHeight="1" ht="17.25">
      <c s="76">
        <v>22810</v>
      </c>
      <c s="89" t="s">
        <v>2151</v>
      </c>
      <c s="414"/>
      <c s="368">
        <f>SUM(E222:G222,I222:X222)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C222+D222</f>
        <v>0</v>
      </c>
      <c s="368">
        <f>L02!C1456</f>
        <v>0</v>
      </c>
      <c s="368">
        <f>Y222-Z222</f>
        <v>0</v>
      </c>
      <c s="372"/>
    </row>
    <row customHeight="1" ht="17.25">
      <c s="76">
        <v>22811</v>
      </c>
      <c s="89" t="s">
        <v>2154</v>
      </c>
      <c s="414"/>
      <c s="368">
        <f>SUM(E223:G223,I223:X223)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C223+D223</f>
        <v>0</v>
      </c>
      <c s="368">
        <f>L02!C1459</f>
        <v>0</v>
      </c>
      <c s="368">
        <f>Y223-Z223</f>
        <v>0</v>
      </c>
      <c s="372"/>
    </row>
    <row customHeight="1" ht="17.25">
      <c s="76">
        <v>22813</v>
      </c>
      <c s="89" t="s">
        <v>2155</v>
      </c>
      <c s="414"/>
      <c s="368">
        <f>SUM(E224:G224,I224:X224)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C224+D224</f>
        <v>0</v>
      </c>
      <c s="368">
        <f>L02!C1460</f>
        <v>0</v>
      </c>
      <c s="368">
        <f>Y224-Z224</f>
        <v>0</v>
      </c>
      <c s="372"/>
    </row>
    <row customHeight="1" ht="17.25">
      <c s="76">
        <v>229</v>
      </c>
      <c s="92" t="s">
        <v>2156</v>
      </c>
      <c s="368">
        <f>SUM(C226:C228)</f>
        <v>642</v>
      </c>
      <c s="368">
        <f>SUM(D226:D228)</f>
        <v>821</v>
      </c>
      <c s="368">
        <f>SUM(E226:E228)</f>
        <v>21</v>
      </c>
      <c s="368">
        <f>SUM(F226:F228)</f>
        <v>0</v>
      </c>
      <c s="368">
        <f>SUM(G226:G228)</f>
        <v>615</v>
      </c>
      <c s="368">
        <f>SUM(H226:H228)</f>
        <v>0</v>
      </c>
      <c s="368">
        <f>SUM(I226:I228)</f>
        <v>0</v>
      </c>
      <c s="368">
        <f>SUM(J226:J228)</f>
        <v>173</v>
      </c>
      <c s="368">
        <f>SUM(K226:K228)</f>
        <v>0</v>
      </c>
      <c s="368">
        <f>SUM(L226:L228)</f>
        <v>0</v>
      </c>
      <c s="368">
        <f>SUM(M226:M228)</f>
        <v>12</v>
      </c>
      <c s="368">
        <f>SUM(N226:N228)</f>
        <v>0</v>
      </c>
      <c s="368">
        <f>SUM(O226:O228)</f>
        <v>0</v>
      </c>
      <c s="368">
        <f>SUM(P226:P228)</f>
        <v>0</v>
      </c>
      <c s="368">
        <f>SUM(Q226:Q228)</f>
        <v>0</v>
      </c>
      <c s="368">
        <f>SUM(R226:R228)</f>
        <v>0</v>
      </c>
      <c s="368">
        <f>SUM(S226:S228)</f>
        <v>0</v>
      </c>
      <c s="368">
        <f>SUM(T226:T228)</f>
        <v>0</v>
      </c>
      <c s="368">
        <f>SUM(U226:U228)</f>
        <v>0</v>
      </c>
      <c s="368">
        <f>SUM(V226:V228)</f>
        <v>0</v>
      </c>
      <c s="368">
        <f>SUM(W226:W228)</f>
        <v>0</v>
      </c>
      <c s="368">
        <f>SUM(X226:X228)</f>
        <v>0</v>
      </c>
      <c s="368">
        <f>SUM(Y226:Y228)</f>
        <v>1463</v>
      </c>
      <c s="368">
        <f>SUM(Z226:Z228)</f>
        <v>1058</v>
      </c>
      <c s="368">
        <f>SUM(AA226:AA228)</f>
        <v>405</v>
      </c>
      <c s="368">
        <f>SUM(AB226:AB228)</f>
        <v>216</v>
      </c>
    </row>
    <row customHeight="1" ht="17.25">
      <c s="76">
        <v>22902</v>
      </c>
      <c s="89" t="s">
        <v>2341</v>
      </c>
      <c s="414"/>
      <c s="368">
        <f>SUM(E226:G226,I226:X226)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C226+D226</f>
        <v>0</v>
      </c>
      <c s="372"/>
      <c s="368">
        <f>Y226-Z226</f>
        <v>0</v>
      </c>
      <c s="372"/>
    </row>
    <row customHeight="1" ht="17.25">
      <c s="76">
        <v>22906</v>
      </c>
      <c s="89" t="s">
        <v>2157</v>
      </c>
      <c s="414"/>
      <c s="368">
        <f>SUM(E227:G227,I227:X227)</f>
        <v>0</v>
      </c>
      <c s="414"/>
      <c s="414"/>
      <c s="414"/>
      <c s="414"/>
      <c s="414"/>
      <c s="372"/>
      <c s="372"/>
      <c s="372"/>
      <c s="414"/>
      <c s="414"/>
      <c s="372"/>
      <c s="414"/>
      <c s="372"/>
      <c s="372"/>
      <c s="372"/>
      <c s="414"/>
      <c s="414"/>
      <c s="414"/>
      <c s="414"/>
      <c s="414"/>
      <c s="368">
        <f>C227+D227</f>
        <v>0</v>
      </c>
      <c s="368">
        <f>L02!C1462</f>
        <v>0</v>
      </c>
      <c s="368">
        <f>Y227-Z227</f>
        <v>0</v>
      </c>
      <c s="372"/>
    </row>
    <row customHeight="1" ht="17.25">
      <c s="76">
        <v>22999</v>
      </c>
      <c s="89" t="s">
        <v>2160</v>
      </c>
      <c s="414">
        <v>642</v>
      </c>
      <c s="368">
        <f>SUM(E228:G228,I228:X228)</f>
        <v>821</v>
      </c>
      <c s="414">
        <v>21</v>
      </c>
      <c s="414"/>
      <c s="414">
        <v>615</v>
      </c>
      <c s="414"/>
      <c s="414"/>
      <c s="372">
        <v>173</v>
      </c>
      <c s="372"/>
      <c s="372"/>
      <c s="414">
        <v>12</v>
      </c>
      <c s="414"/>
      <c s="372"/>
      <c s="414"/>
      <c s="372"/>
      <c s="372"/>
      <c s="372"/>
      <c s="414"/>
      <c s="414"/>
      <c s="414"/>
      <c s="414"/>
      <c s="414"/>
      <c s="368">
        <f>C228+D228</f>
        <v>1463</v>
      </c>
      <c s="368">
        <f>L02!C1465</f>
        <v>1058</v>
      </c>
      <c s="368">
        <f>Y228-Z228</f>
        <v>405</v>
      </c>
      <c s="372">
        <v>216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2">
    <mergeCell ref="D5:D6"/>
    <mergeCell ref="F5:F6"/>
    <mergeCell ref="I5:I6"/>
    <mergeCell ref="J5:J6"/>
    <mergeCell ref="K5:K6"/>
    <mergeCell ref="L5:L6"/>
    <mergeCell ref="M5:M6"/>
    <mergeCell ref="N5:N6"/>
    <mergeCell ref="Q5:Q6"/>
    <mergeCell ref="R5:R6"/>
    <mergeCell ref="S5:S6"/>
    <mergeCell ref="T5:T6"/>
    <mergeCell ref="U5:U6"/>
    <mergeCell ref="V5:V6"/>
    <mergeCell ref="X5:X6"/>
    <mergeCell ref="Y4:Y6"/>
    <mergeCell ref="Z4:Z6"/>
    <mergeCell ref="AA4:AA6"/>
    <mergeCell ref="AB4:AB6"/>
    <mergeCell ref="G5:G6"/>
    <mergeCell ref="C4:C6"/>
    <mergeCell ref="B4:B6"/>
    <mergeCell ref="A4:A6"/>
    <mergeCell ref="O5:O6"/>
    <mergeCell ref="P5:P6"/>
    <mergeCell ref="W5:W6"/>
    <mergeCell ref="H5:H6"/>
    <mergeCell ref="E5:E6"/>
    <mergeCell ref="D4:X4"/>
    <mergeCell ref="A1:AB1"/>
    <mergeCell ref="A2:AB2"/>
    <mergeCell ref="A3:AB3"/>
  </mergeCells>
  <dataValidations count="1">
    <dataValidation type="decimal" allowBlank="1" showInputMessage="1" showErrorMessage="1" sqref="C7:AB228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14.0300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Status/>
</cp:coreProperties>
</file>