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875" activeTab="1"/>
  </bookViews>
  <sheets>
    <sheet name="##BASEINFO" sheetId="1" state="hidden" r:id="rId2"/>
    <sheet name="IB" sheetId="2" r:id="rId3"/>
    <sheet name="ML" sheetId="3" r:id="rId4"/>
    <sheet name="sheet1" sheetId="4" r:id="rId5"/>
    <sheet name="L01" sheetId="5" r:id="rId6"/>
    <sheet name="L02" sheetId="6" r:id="rId7"/>
    <sheet name="L03" sheetId="7" r:id="rId8"/>
    <sheet name="L04" sheetId="8" r:id="rId9"/>
    <sheet name="L05" sheetId="9" r:id="rId10"/>
    <sheet name="sheet2" sheetId="10" r:id="rId11"/>
    <sheet name="L06" sheetId="11" r:id="rId12"/>
    <sheet name="L07" sheetId="12" r:id="rId13"/>
    <sheet name="L08" sheetId="13" r:id="rId14"/>
    <sheet name="L09" sheetId="14" r:id="rId15"/>
    <sheet name="sheet3" sheetId="15" r:id="rId16"/>
    <sheet name="L10" sheetId="16" r:id="rId17"/>
    <sheet name="L11" sheetId="17" r:id="rId18"/>
    <sheet name="sheet4" sheetId="18" r:id="rId19"/>
    <sheet name="L12" sheetId="19" r:id="rId20"/>
    <sheet name="L13" sheetId="20" r:id="rId21"/>
    <sheet name="L14" sheetId="21" r:id="rId22"/>
    <sheet name="sheet5" sheetId="22" r:id="rId23"/>
    <sheet name="L15" sheetId="23" r:id="rId24"/>
    <sheet name="L16" sheetId="24" r:id="rId25"/>
    <sheet name="L17" sheetId="25" r:id="rId26"/>
    <sheet name="L18" sheetId="26" r:id="rId27"/>
    <sheet name="sheet6" sheetId="27" r:id="rId28"/>
    <sheet name="L19" sheetId="28" r:id="rId29"/>
    <sheet name="L20" sheetId="29" r:id="rId30"/>
    <sheet name="L21" sheetId="30" r:id="rId31"/>
    <sheet name="L22" sheetId="31" r:id="rId32"/>
    <sheet name="L23" sheetId="32" r:id="rId33"/>
    <sheet name="L24" sheetId="33" r:id="rId34"/>
    <sheet name="L25" sheetId="34" r:id="rId35"/>
  </sheets>
  <calcPr calcId="0"/>
</workbook>
</file>

<file path=xl/sharedStrings.xml><?xml version="1.0" encoding="utf-8"?>
<sst xmlns="http://schemas.openxmlformats.org/spreadsheetml/2006/main" count="5480" uniqueCount="3217">
  <si>
    <t>001</t>
  </si>
  <si>
    <t>IB</t>
  </si>
  <si>
    <t>信息表</t>
  </si>
  <si>
    <t>期间名称</t>
  </si>
  <si>
    <t>2013年</t>
  </si>
  <si>
    <t>002</t>
  </si>
  <si>
    <t>ML</t>
  </si>
  <si>
    <t>录入表目录</t>
  </si>
  <si>
    <t>单位体系编码</t>
  </si>
  <si>
    <t>ZJS001DW</t>
  </si>
  <si>
    <t>003</t>
  </si>
  <si>
    <t>sheet1</t>
  </si>
  <si>
    <t>第一部分：公共财政决算</t>
  </si>
  <si>
    <t>单位编码</t>
  </si>
  <si>
    <t>00902290139006</t>
  </si>
  <si>
    <t>004</t>
  </si>
  <si>
    <t>L01</t>
  </si>
  <si>
    <t>公共财政收入决算录入表</t>
  </si>
  <si>
    <t>上级单位编码</t>
  </si>
  <si>
    <t>00902290139</t>
  </si>
  <si>
    <t>005</t>
  </si>
  <si>
    <t>L02</t>
  </si>
  <si>
    <t>公共财政支出决算功能分类录入表</t>
  </si>
  <si>
    <t>单位级次</t>
  </si>
  <si>
    <t>6</t>
  </si>
  <si>
    <t>006</t>
  </si>
  <si>
    <t>L03</t>
  </si>
  <si>
    <t>公共财政转移性收支决算录入表</t>
  </si>
  <si>
    <t>单位全称</t>
  </si>
  <si>
    <t>芷江侗族自治县</t>
  </si>
  <si>
    <t>007</t>
  </si>
  <si>
    <t>L04</t>
  </si>
  <si>
    <t>公共财政收入预算变动情况录入表</t>
  </si>
  <si>
    <t>单位简称</t>
  </si>
  <si>
    <t>008</t>
  </si>
  <si>
    <t>L05</t>
  </si>
  <si>
    <t>公共财政支出预算变动及结余、结转情况录入表</t>
  </si>
  <si>
    <t>创建单位的级次</t>
  </si>
  <si>
    <t>null</t>
  </si>
  <si>
    <t>009</t>
  </si>
  <si>
    <t>sheet2</t>
  </si>
  <si>
    <t>第二部分：政府性基金决算</t>
  </si>
  <si>
    <t>助记符 拼音首字母</t>
  </si>
  <si>
    <t>431228000KCAAAAAAAAAAAAAAAAAA001</t>
  </si>
  <si>
    <t>0010</t>
  </si>
  <si>
    <t>L06</t>
  </si>
  <si>
    <t>政府性基金收支及结余情况录入表</t>
  </si>
  <si>
    <t>0011</t>
  </si>
  <si>
    <t>L07</t>
  </si>
  <si>
    <t>政府性基金转移性收支决算录入表</t>
  </si>
  <si>
    <t>行政区划代码</t>
  </si>
  <si>
    <t>431228000</t>
  </si>
  <si>
    <t>0012</t>
  </si>
  <si>
    <t>L08</t>
  </si>
  <si>
    <t>政府性基金收入预算变动情况录入表</t>
  </si>
  <si>
    <t xml:space="preserve">行政区划类型 </t>
  </si>
  <si>
    <t/>
  </si>
  <si>
    <t>0013</t>
  </si>
  <si>
    <t>L09</t>
  </si>
  <si>
    <t>政府性基金支出预算变动情况录入表</t>
  </si>
  <si>
    <t>财政区划代码</t>
  </si>
  <si>
    <t>0014</t>
  </si>
  <si>
    <t>sheet3</t>
  </si>
  <si>
    <t>第三部分：国有资本经营决算</t>
  </si>
  <si>
    <t xml:space="preserve">财政区划类型 </t>
  </si>
  <si>
    <t>0015</t>
  </si>
  <si>
    <t>L10</t>
  </si>
  <si>
    <t>国有资本经营收支决算录入表</t>
  </si>
  <si>
    <t>单位年度</t>
  </si>
  <si>
    <t>2013</t>
  </si>
  <si>
    <t>0016</t>
  </si>
  <si>
    <t>L11</t>
  </si>
  <si>
    <t>国有资本经营转移性收支决算录入表</t>
  </si>
  <si>
    <t>期间代码</t>
  </si>
  <si>
    <t>2013N</t>
  </si>
  <si>
    <t>0017</t>
  </si>
  <si>
    <t>sheet4</t>
  </si>
  <si>
    <t>第四部分：财政专户管理资金</t>
  </si>
  <si>
    <t>舍位状态</t>
  </si>
  <si>
    <t>0</t>
  </si>
  <si>
    <t>0018</t>
  </si>
  <si>
    <t>L12</t>
  </si>
  <si>
    <t>财政专户管理资金收入录入表</t>
  </si>
  <si>
    <t>数值单位</t>
  </si>
  <si>
    <t>万元</t>
  </si>
  <si>
    <t>0019</t>
  </si>
  <si>
    <t>L13</t>
  </si>
  <si>
    <t>财政专户管理资金支出功能分类录入表</t>
  </si>
  <si>
    <t>0020</t>
  </si>
  <si>
    <t>L14</t>
  </si>
  <si>
    <t>财政专户管理资金转移性收支录入表</t>
  </si>
  <si>
    <t>0021</t>
  </si>
  <si>
    <t>sheet5</t>
  </si>
  <si>
    <t>第五部分：政府性收支及资产负债表</t>
  </si>
  <si>
    <t>0022</t>
  </si>
  <si>
    <t>L15</t>
  </si>
  <si>
    <t>预算资金（不含统借自还主权外债）年终资产负债录入表</t>
  </si>
  <si>
    <t>0023</t>
  </si>
  <si>
    <t>L16</t>
  </si>
  <si>
    <t>预算资金（统借自还主权外债）年终资产负债录入表</t>
  </si>
  <si>
    <t>0024</t>
  </si>
  <si>
    <t>L17</t>
  </si>
  <si>
    <t>财政专户管理资金年终资产负债录入表</t>
  </si>
  <si>
    <t>0025</t>
  </si>
  <si>
    <t>L18</t>
  </si>
  <si>
    <t>社会保险基金收支决算录入表</t>
  </si>
  <si>
    <t>0026</t>
  </si>
  <si>
    <t>sheet6</t>
  </si>
  <si>
    <t>第六部分：补充材料</t>
  </si>
  <si>
    <t>0027</t>
  </si>
  <si>
    <t>L19</t>
  </si>
  <si>
    <t>乡镇公共财政收支决算录入表</t>
  </si>
  <si>
    <t>0028</t>
  </si>
  <si>
    <t>L20</t>
  </si>
  <si>
    <t>乡镇政府性基金预算收支决算录入表</t>
  </si>
  <si>
    <t>0029</t>
  </si>
  <si>
    <t>L21</t>
  </si>
  <si>
    <t>乡镇国有资本经营收支决算录入表</t>
  </si>
  <si>
    <t>0030</t>
  </si>
  <si>
    <t>L22</t>
  </si>
  <si>
    <t>乡镇财政专户管理资金收支录入表</t>
  </si>
  <si>
    <t>0031</t>
  </si>
  <si>
    <t>L23</t>
  </si>
  <si>
    <t>乡镇基本情况录入表</t>
  </si>
  <si>
    <t>0032</t>
  </si>
  <si>
    <t>L24</t>
  </si>
  <si>
    <t>基本数字录入表</t>
  </si>
  <si>
    <t>0033</t>
  </si>
  <si>
    <t>L25</t>
  </si>
  <si>
    <t>相关指标录入表</t>
  </si>
  <si>
    <t xml:space="preserve">单位名称  </t>
  </si>
  <si>
    <t>湖南省怀化市芷江侗族自治县</t>
  </si>
  <si>
    <t xml:space="preserve">单位负责人  </t>
  </si>
  <si>
    <t>曹日红</t>
  </si>
  <si>
    <t xml:space="preserve">处（科、股）负责人  </t>
  </si>
  <si>
    <t>陈志栾</t>
  </si>
  <si>
    <t xml:space="preserve">经办人  </t>
  </si>
  <si>
    <t>谭春淋</t>
  </si>
  <si>
    <t xml:space="preserve">联系电话  </t>
  </si>
  <si>
    <t>0745-6827706</t>
  </si>
  <si>
    <t xml:space="preserve">单位地址  </t>
  </si>
  <si>
    <t>芷江北正街24号</t>
  </si>
  <si>
    <t xml:space="preserve">单位邮编  </t>
  </si>
  <si>
    <t>419100</t>
  </si>
  <si>
    <t xml:space="preserve">单位级次  </t>
  </si>
  <si>
    <t>区县级</t>
  </si>
  <si>
    <t xml:space="preserve">所在地区类型  </t>
  </si>
  <si>
    <t>省</t>
  </si>
  <si>
    <t xml:space="preserve">地区属性  </t>
  </si>
  <si>
    <t>中部</t>
  </si>
  <si>
    <t xml:space="preserve">计划单列市属性  </t>
  </si>
  <si>
    <t>无</t>
  </si>
  <si>
    <t xml:space="preserve">自治州属性  </t>
  </si>
  <si>
    <t xml:space="preserve">区县类型  </t>
  </si>
  <si>
    <t>县(市)</t>
  </si>
  <si>
    <t xml:space="preserve">国家扶贫重点县  </t>
  </si>
  <si>
    <t>否</t>
  </si>
  <si>
    <t xml:space="preserve">自治县  </t>
  </si>
  <si>
    <t>是</t>
  </si>
  <si>
    <t xml:space="preserve">省直管县  </t>
  </si>
  <si>
    <t xml:space="preserve">省直属县  </t>
  </si>
  <si>
    <t xml:space="preserve">区域面积  </t>
  </si>
  <si>
    <t>2099</t>
  </si>
  <si>
    <t>(平方公里)</t>
  </si>
  <si>
    <t xml:space="preserve">行政区划编码  </t>
  </si>
  <si>
    <t>431228</t>
  </si>
  <si>
    <t>录 入 表 目 录</t>
  </si>
  <si>
    <t>表号</t>
  </si>
  <si>
    <t>表名</t>
  </si>
  <si>
    <t>页码</t>
  </si>
  <si>
    <t>基础信息表</t>
  </si>
  <si>
    <t>录入01表</t>
  </si>
  <si>
    <t>第一部分:公共财政决算</t>
  </si>
  <si>
    <t>录入02表</t>
  </si>
  <si>
    <t>录入03表</t>
  </si>
  <si>
    <t>录入04表</t>
  </si>
  <si>
    <t>录入05表</t>
  </si>
  <si>
    <t>录入06表</t>
  </si>
  <si>
    <t>第二部分:政府性基金决算</t>
  </si>
  <si>
    <t>录入07表</t>
  </si>
  <si>
    <t>录入08表</t>
  </si>
  <si>
    <t>录入09表</t>
  </si>
  <si>
    <t>录入10表</t>
  </si>
  <si>
    <t>第三部分:国有资本经营决算</t>
  </si>
  <si>
    <t>录入11表</t>
  </si>
  <si>
    <t>录入12表</t>
  </si>
  <si>
    <t>第四部分:财政专户管理资金</t>
  </si>
  <si>
    <t>录入13表</t>
  </si>
  <si>
    <t>录入14表</t>
  </si>
  <si>
    <t>录入15表</t>
  </si>
  <si>
    <t>第五部分:政府性收支及资产负债情况</t>
  </si>
  <si>
    <t>录入16表</t>
  </si>
  <si>
    <t>录入17表</t>
  </si>
  <si>
    <t>录入18表</t>
  </si>
  <si>
    <t>录入19表</t>
  </si>
  <si>
    <t>第六部分:补充资料</t>
  </si>
  <si>
    <t>录入20表</t>
  </si>
  <si>
    <t>乡镇政府性基金收支决算录入表</t>
  </si>
  <si>
    <t>录入21表</t>
  </si>
  <si>
    <t>录入22表</t>
  </si>
  <si>
    <t>录入23表</t>
  </si>
  <si>
    <t>录入24表</t>
  </si>
  <si>
    <t>录入25表</t>
  </si>
  <si>
    <t>第一部分: 公共财政决算</t>
  </si>
  <si>
    <t>单位:万元</t>
  </si>
  <si>
    <t>科目编码</t>
  </si>
  <si>
    <t>科目名称</t>
  </si>
  <si>
    <t>决算数</t>
  </si>
  <si>
    <t>公共财政收入</t>
  </si>
  <si>
    <t>税收收入</t>
  </si>
  <si>
    <t xml:space="preserve">  增值税</t>
  </si>
  <si>
    <t xml:space="preserve">    国内增值税</t>
  </si>
  <si>
    <t xml:space="preserve">      国有企业增值税</t>
  </si>
  <si>
    <t xml:space="preserve">      集体企业增值税</t>
  </si>
  <si>
    <t xml:space="preserve">      股份制企业增值税</t>
  </si>
  <si>
    <t xml:space="preserve">      联营企业增值税</t>
  </si>
  <si>
    <t xml:space="preserve">      港澳台和外商投资企业增值税</t>
  </si>
  <si>
    <t xml:space="preserve">      私营企业增值税</t>
  </si>
  <si>
    <t xml:space="preserve">      其他增值税</t>
  </si>
  <si>
    <t xml:space="preserve">      增值税税款滞纳金、罚款收入</t>
  </si>
  <si>
    <t xml:space="preserve">      福利企业增值税退税</t>
  </si>
  <si>
    <t xml:space="preserve">      软件集成电路增值税退税</t>
  </si>
  <si>
    <t xml:space="preserve">      宣传文化单位增值税退税</t>
  </si>
  <si>
    <t xml:space="preserve">      森工综合利用增值税退税</t>
  </si>
  <si>
    <t xml:space="preserve">      核电站增值税退税</t>
  </si>
  <si>
    <t xml:space="preserve">      水电增值税退税</t>
  </si>
  <si>
    <t xml:space="preserve">      资源综合利用增值税退税</t>
  </si>
  <si>
    <t xml:space="preserve">      其他增值税退税</t>
  </si>
  <si>
    <t xml:space="preserve">      免抵调增增值税</t>
  </si>
  <si>
    <t xml:space="preserve">      成品油价格和税费改革增值税划出</t>
  </si>
  <si>
    <t xml:space="preserve">      成品油价格和税费改革增值税划入</t>
  </si>
  <si>
    <t xml:space="preserve">    进口货物增值税(项)</t>
  </si>
  <si>
    <t xml:space="preserve">      进口货物增值税(目)</t>
  </si>
  <si>
    <t xml:space="preserve">      特定区域进口自用物资增值税</t>
  </si>
  <si>
    <t xml:space="preserve">      进口货物增值税税款滞纳金、罚款收入</t>
  </si>
  <si>
    <t xml:space="preserve">      进口货物退增值税</t>
  </si>
  <si>
    <t xml:space="preserve">      特定区域进口自用物资退增值税</t>
  </si>
  <si>
    <t xml:space="preserve">    出口货物退增值税(项)</t>
  </si>
  <si>
    <t xml:space="preserve">      出口货物退增值税(目)</t>
  </si>
  <si>
    <t xml:space="preserve">      免抵调减增值税</t>
  </si>
  <si>
    <t xml:space="preserve">    改征增值税(项)</t>
  </si>
  <si>
    <t xml:space="preserve">      改征增值税(目)</t>
  </si>
  <si>
    <t xml:space="preserve">      改征增值税税款滞纳金、罚款收入</t>
  </si>
  <si>
    <t xml:space="preserve">      改征增值税国内退税</t>
  </si>
  <si>
    <t xml:space="preserve">      免抵调增改征增值税</t>
  </si>
  <si>
    <t xml:space="preserve">    改征增值税出口退税(项)</t>
  </si>
  <si>
    <t xml:space="preserve">      改征增值税出口退税(目)</t>
  </si>
  <si>
    <t xml:space="preserve">      免抵调减改征增值税</t>
  </si>
  <si>
    <t xml:space="preserve">  消费税</t>
  </si>
  <si>
    <t xml:space="preserve">    国内消费税</t>
  </si>
  <si>
    <t xml:space="preserve">      国有企业消费税</t>
  </si>
  <si>
    <t xml:space="preserve">      集体企业消费税</t>
  </si>
  <si>
    <t xml:space="preserve">      股份制企业消费税</t>
  </si>
  <si>
    <t xml:space="preserve">      联营企业消费税</t>
  </si>
  <si>
    <t xml:space="preserve">      港澳台和外商投资企业消费税</t>
  </si>
  <si>
    <t xml:space="preserve">      私营企业消费税</t>
  </si>
  <si>
    <t xml:space="preserve">      成品油消费税</t>
  </si>
  <si>
    <t xml:space="preserve">      其他消费税</t>
  </si>
  <si>
    <t xml:space="preserve">      消费税税款滞纳金、罚款收入</t>
  </si>
  <si>
    <t xml:space="preserve">      成品油消费税退税</t>
  </si>
  <si>
    <t xml:space="preserve">      其他消费税退税</t>
  </si>
  <si>
    <t xml:space="preserve">    进口消费品消费税</t>
  </si>
  <si>
    <t xml:space="preserve">      进口成品油消费税</t>
  </si>
  <si>
    <t xml:space="preserve">      进口其他消费品消费税</t>
  </si>
  <si>
    <t xml:space="preserve">      进口消费品消费税税款滞纳金、罚款收入</t>
  </si>
  <si>
    <t xml:space="preserve">      进口成品油消费税退税</t>
  </si>
  <si>
    <t xml:space="preserve">      进口其他消费品退消费税</t>
  </si>
  <si>
    <t xml:space="preserve">    出口消费品退消费税</t>
  </si>
  <si>
    <t xml:space="preserve">  营业税</t>
  </si>
  <si>
    <t xml:space="preserve">    铁道运输企业营业税</t>
  </si>
  <si>
    <t xml:space="preserve">      铁道部集中缴纳的铁路运输企业营业税</t>
  </si>
  <si>
    <t xml:space="preserve">      跨省合资铁路营业税</t>
  </si>
  <si>
    <t xml:space="preserve">    金融保险业营业税(中央)</t>
  </si>
  <si>
    <t xml:space="preserve">    金融保险业营业税(地方)</t>
  </si>
  <si>
    <t xml:space="preserve">      交强险营业税</t>
  </si>
  <si>
    <t xml:space="preserve">      其他金融保险业营业税(地方)</t>
  </si>
  <si>
    <t xml:space="preserve">    一般营业税</t>
  </si>
  <si>
    <t xml:space="preserve">    铁路建设基金营业税</t>
  </si>
  <si>
    <t xml:space="preserve">    铁道部集中缴纳的铁路运输企业营业税待分配收入</t>
  </si>
  <si>
    <t xml:space="preserve">    营业税税款滞纳金、罚款收入</t>
  </si>
  <si>
    <t xml:space="preserve">    营业税退税</t>
  </si>
  <si>
    <t xml:space="preserve">  企业所得税</t>
  </si>
  <si>
    <t xml:space="preserve">    国有冶金工业所得税</t>
  </si>
  <si>
    <t xml:space="preserve">    国有有色金属工业所得税</t>
  </si>
  <si>
    <t xml:space="preserve">    国有煤炭工业所得税</t>
  </si>
  <si>
    <t xml:space="preserve">    国有电力工业所得税</t>
  </si>
  <si>
    <t xml:space="preserve">    国有石油和化学工业所得税</t>
  </si>
  <si>
    <t xml:space="preserve">    国有机械工业所得税</t>
  </si>
  <si>
    <t xml:space="preserve">    国有汽车工业所得税</t>
  </si>
  <si>
    <t xml:space="preserve">    国有核工业所得税</t>
  </si>
  <si>
    <t xml:space="preserve">    国有航空工业所得税</t>
  </si>
  <si>
    <t xml:space="preserve">    国有航天工业所得税</t>
  </si>
  <si>
    <t xml:space="preserve">    国有电子工业所得税</t>
  </si>
  <si>
    <t xml:space="preserve">    国有兵器工业所得税</t>
  </si>
  <si>
    <t xml:space="preserve">    国有船舶工业所得税</t>
  </si>
  <si>
    <t xml:space="preserve">    国有建筑材料工业所得税</t>
  </si>
  <si>
    <t xml:space="preserve">    国有烟草企业所得税</t>
  </si>
  <si>
    <t xml:space="preserve">    国有纺织企业所得税</t>
  </si>
  <si>
    <t xml:space="preserve">    国有铁道企业所得税</t>
  </si>
  <si>
    <t xml:space="preserve">      铁道部集中缴纳的铁路运输企业所得税</t>
  </si>
  <si>
    <t xml:space="preserve">      铁道部集中缴纳的铁路运输企业所得税待分配收入</t>
  </si>
  <si>
    <t xml:space="preserve">      其他国有铁道企业所得税</t>
  </si>
  <si>
    <t xml:space="preserve">    国有交通企业所得税</t>
  </si>
  <si>
    <t xml:space="preserve">    国有邮政企业所得税</t>
  </si>
  <si>
    <t xml:space="preserve">    国有民航企业所得税</t>
  </si>
  <si>
    <t xml:space="preserve">    国有海洋石油天然气企业所得税</t>
  </si>
  <si>
    <t xml:space="preserve">    国有外贸企业所得税</t>
  </si>
  <si>
    <t xml:space="preserve">    国有银行所得税</t>
  </si>
  <si>
    <t xml:space="preserve">      中国进出口银行所得税</t>
  </si>
  <si>
    <t xml:space="preserve">      中国农业发展银行所得税</t>
  </si>
  <si>
    <t xml:space="preserve">      其他国有银行所得税</t>
  </si>
  <si>
    <t xml:space="preserve">    国有非银行金融企业所得税</t>
  </si>
  <si>
    <t xml:space="preserve">      中国建银投资有限责任公司所得税</t>
  </si>
  <si>
    <t xml:space="preserve">      中国投资有限责任公司及其全资子公司所得税</t>
  </si>
  <si>
    <t xml:space="preserve">      中投公司所属其他公司所得税</t>
  </si>
  <si>
    <t xml:space="preserve">      其他国有非银行金融企业所得税</t>
  </si>
  <si>
    <t xml:space="preserve">    国有保险企业所得税</t>
  </si>
  <si>
    <t xml:space="preserve">    国有文教企业所得税</t>
  </si>
  <si>
    <t xml:space="preserve">      国有电影企业所得税</t>
  </si>
  <si>
    <t xml:space="preserve">      国有出版企业所得税</t>
  </si>
  <si>
    <t xml:space="preserve">      其他国有文教企业所得税</t>
  </si>
  <si>
    <t xml:space="preserve">    国有水产企业所得税</t>
  </si>
  <si>
    <t xml:space="preserve">    国有森林工业企业所得税</t>
  </si>
  <si>
    <t xml:space="preserve">    国有电信企业所得税</t>
  </si>
  <si>
    <t xml:space="preserve">    国有农垦企业所得税</t>
  </si>
  <si>
    <t xml:space="preserve">    其他国有企业所得税</t>
  </si>
  <si>
    <t xml:space="preserve">    集体企业所得税</t>
  </si>
  <si>
    <t xml:space="preserve">    股份制企业所得税</t>
  </si>
  <si>
    <t xml:space="preserve">      股份制海洋石油天然气企业所得税</t>
  </si>
  <si>
    <t xml:space="preserve">      中国石油天然气股份有限公司所得税</t>
  </si>
  <si>
    <t xml:space="preserve">      中国石油化工股份有限公司所得税</t>
  </si>
  <si>
    <t xml:space="preserve">      中国工商银行股份有限公司所得税</t>
  </si>
  <si>
    <t xml:space="preserve">      中国建设银行股份有限公司所得税</t>
  </si>
  <si>
    <t xml:space="preserve">      中国银行股份有限公司所得税</t>
  </si>
  <si>
    <t xml:space="preserve">      长江电力股份有限公司所得税</t>
  </si>
  <si>
    <t xml:space="preserve">      中国农业银行股份有限公司所得税</t>
  </si>
  <si>
    <t xml:space="preserve">      国家开发银行股份有限公司所得税</t>
  </si>
  <si>
    <t xml:space="preserve">      中国邮政储蓄银行股份有限公司所得税</t>
  </si>
  <si>
    <t xml:space="preserve">      中国信达资产管理股份有限公司所得税</t>
  </si>
  <si>
    <t xml:space="preserve">      跨省合资铁路企业所得税</t>
  </si>
  <si>
    <t xml:space="preserve">      其他股份制企业所得税</t>
  </si>
  <si>
    <t xml:space="preserve">    联营企业所得税</t>
  </si>
  <si>
    <t xml:space="preserve">    港澳台和外商投资企业所得税</t>
  </si>
  <si>
    <t xml:space="preserve">      港澳台和外商投资海上石油天然气企业所得税</t>
  </si>
  <si>
    <t xml:space="preserve">      其他港澳台和外商投资企业所得税</t>
  </si>
  <si>
    <t xml:space="preserve">    私营企业所得税</t>
  </si>
  <si>
    <t xml:space="preserve">    其他企业所得税</t>
  </si>
  <si>
    <t xml:space="preserve">    分支机构预缴所得税</t>
  </si>
  <si>
    <t xml:space="preserve">      国有企业分支机构预缴所得税</t>
  </si>
  <si>
    <t xml:space="preserve">      股份制企业分支机构预缴所得税</t>
  </si>
  <si>
    <t xml:space="preserve">      港澳台和外商投资企业分支机构预缴所得税</t>
  </si>
  <si>
    <t xml:space="preserve">      其他企业分支机构预缴所得税</t>
  </si>
  <si>
    <t xml:space="preserve">    总机构预缴所得税</t>
  </si>
  <si>
    <t xml:space="preserve">      国有企业总机构预缴所得税</t>
  </si>
  <si>
    <t xml:space="preserve">      股份制企业总机构预缴所得税</t>
  </si>
  <si>
    <t xml:space="preserve">      港澳台和外商投资企业总机构预缴所得税</t>
  </si>
  <si>
    <t xml:space="preserve">      其他企业总机构预缴所得税</t>
  </si>
  <si>
    <t xml:space="preserve">    总机构汇算清缴所得税</t>
  </si>
  <si>
    <t xml:space="preserve">      国有企业总机构汇算清缴所得税</t>
  </si>
  <si>
    <t xml:space="preserve">      股份制企业总机构汇算清缴所得税</t>
  </si>
  <si>
    <t xml:space="preserve">      港澳台和外商投资企业总机构汇算清缴所得税</t>
  </si>
  <si>
    <t xml:space="preserve">      其他企业总机构汇算清缴所得税</t>
  </si>
  <si>
    <t xml:space="preserve">    企业所得税待分配收入</t>
  </si>
  <si>
    <t xml:space="preserve">      国有企业所得税待分配收入</t>
  </si>
  <si>
    <t xml:space="preserve">      股份制企业所得税待分配收入</t>
  </si>
  <si>
    <t xml:space="preserve">      港澳台和外商投资企业所得税待分配收入</t>
  </si>
  <si>
    <t xml:space="preserve">      其他企业所得税待分配收入</t>
  </si>
  <si>
    <t xml:space="preserve">    跨市县分支机构预缴所得税</t>
  </si>
  <si>
    <t xml:space="preserve">    跨市县总机构预缴所得税</t>
  </si>
  <si>
    <t xml:space="preserve">    跨市县总机构汇算清缴所得税</t>
  </si>
  <si>
    <t xml:space="preserve">    省以下企业所得税待分配收入</t>
  </si>
  <si>
    <t xml:space="preserve">    分支机构汇算清缴所得税</t>
  </si>
  <si>
    <t xml:space="preserve">      国有企业分支机构汇算清缴所得税</t>
  </si>
  <si>
    <t xml:space="preserve">      股份制企业分支机构汇算清缴所得税</t>
  </si>
  <si>
    <t xml:space="preserve">      港澳台和外商投资企业分支机构汇算清缴所得税</t>
  </si>
  <si>
    <t xml:space="preserve">      其他企业分支机构汇算清缴所得税</t>
  </si>
  <si>
    <t xml:space="preserve">    企业所得税税款滞纳金、罚款、加收利息收入</t>
  </si>
  <si>
    <t xml:space="preserve">      内资企业所得税税款滞纳金、罚款、加收利息收入</t>
  </si>
  <si>
    <t xml:space="preserve">      港澳台和外商投资企业所得税税款滞纳金、罚款、加收利息收入</t>
  </si>
  <si>
    <t xml:space="preserve">      中央企业所得税税款滞纳金、罚款、加收利息收入</t>
  </si>
  <si>
    <t xml:space="preserve">  企业所得税退税</t>
  </si>
  <si>
    <t xml:space="preserve">    国有冶金工业所得税退税</t>
  </si>
  <si>
    <t xml:space="preserve">    国有有色金属工业所得税退税</t>
  </si>
  <si>
    <t xml:space="preserve">    国有煤炭工业所得税退税</t>
  </si>
  <si>
    <t xml:space="preserve">    国有电力工业所得税退税</t>
  </si>
  <si>
    <t xml:space="preserve">    国有石油和化学工业所得税退税</t>
  </si>
  <si>
    <t xml:space="preserve">    国有机械工业所得税退税</t>
  </si>
  <si>
    <t xml:space="preserve">    国有汽车工业所得税退税</t>
  </si>
  <si>
    <t xml:space="preserve">    国有核工业所得税退税</t>
  </si>
  <si>
    <t xml:space="preserve">    国有航空工业所得税退税</t>
  </si>
  <si>
    <t xml:space="preserve">    国有航天工业所得税退税</t>
  </si>
  <si>
    <t xml:space="preserve">    国有电子工业所得税退税</t>
  </si>
  <si>
    <t xml:space="preserve">    国有兵器工业所得税退税</t>
  </si>
  <si>
    <t xml:space="preserve">    国有船舶工业所得税退税</t>
  </si>
  <si>
    <t xml:space="preserve">    国有建筑材料工业所得税退税</t>
  </si>
  <si>
    <t xml:space="preserve">    国有烟草企业所得税退税</t>
  </si>
  <si>
    <t xml:space="preserve">    国有纺织企业所得税退税</t>
  </si>
  <si>
    <t xml:space="preserve">    国有铁道企业所得税退税</t>
  </si>
  <si>
    <t xml:space="preserve">    国有交通企业所得税退税</t>
  </si>
  <si>
    <t xml:space="preserve">    国有邮政企业所得税退税</t>
  </si>
  <si>
    <t xml:space="preserve">    国有民航企业所得税退税</t>
  </si>
  <si>
    <t xml:space="preserve">    海洋石油天然气企业所得税退税</t>
  </si>
  <si>
    <t xml:space="preserve">    国有外贸企业所得税退税</t>
  </si>
  <si>
    <t xml:space="preserve">    国有银行所得税退税</t>
  </si>
  <si>
    <t xml:space="preserve">      中国进出口银行所得税退税</t>
  </si>
  <si>
    <t xml:space="preserve">      中国农业发展银行所得税退税</t>
  </si>
  <si>
    <t xml:space="preserve">      其他国有银行所得税退税</t>
  </si>
  <si>
    <t xml:space="preserve">    国有非银行金融企业所得税退税</t>
  </si>
  <si>
    <t xml:space="preserve">      中国投资有限责任公司所得税退税</t>
  </si>
  <si>
    <t xml:space="preserve">      其他国有非银行金融企业所得税退税</t>
  </si>
  <si>
    <t xml:space="preserve">    国有保险企业所得税退税</t>
  </si>
  <si>
    <t xml:space="preserve">    国有文教企业所得税退税</t>
  </si>
  <si>
    <t xml:space="preserve">      国有电影企业所得税退税</t>
  </si>
  <si>
    <t xml:space="preserve">      国有出版企业所得税退税</t>
  </si>
  <si>
    <t xml:space="preserve">      其他国有文教企业所得税退税</t>
  </si>
  <si>
    <t xml:space="preserve">    国有水产企业所得税退税</t>
  </si>
  <si>
    <t xml:space="preserve">    国有森林工业企业所得税退税</t>
  </si>
  <si>
    <t xml:space="preserve">    国有电信企业所得税退税</t>
  </si>
  <si>
    <t xml:space="preserve">    其他国有企业所得税退税</t>
  </si>
  <si>
    <t xml:space="preserve">    集体企业所得税退税</t>
  </si>
  <si>
    <t xml:space="preserve">    股份制企业所得税退税</t>
  </si>
  <si>
    <t xml:space="preserve">      中国工商银行股份有限公司所得税退税</t>
  </si>
  <si>
    <t xml:space="preserve">      中国建设银行股份有限公司所得税退税</t>
  </si>
  <si>
    <t xml:space="preserve">      中国银行股份有限公司所得税退税</t>
  </si>
  <si>
    <t xml:space="preserve">      中国农业银行股份有限公司所得税退税</t>
  </si>
  <si>
    <t xml:space="preserve">      国家开发银行股份有限公司所得税退税</t>
  </si>
  <si>
    <t xml:space="preserve">      其他股份制企业所得税退税</t>
  </si>
  <si>
    <t xml:space="preserve">      中国邮政储蓄银行股份有限公司所得税退税</t>
  </si>
  <si>
    <t xml:space="preserve">      中国信达资产管理股份有限公司所得税退税</t>
  </si>
  <si>
    <t xml:space="preserve">    联营企业所得税退税</t>
  </si>
  <si>
    <t xml:space="preserve">    私营企业所得税退税</t>
  </si>
  <si>
    <t xml:space="preserve">    跨省市总分机构企业所得税退税</t>
  </si>
  <si>
    <t xml:space="preserve">      国有跨省市总分机构企业所得税退税</t>
  </si>
  <si>
    <t xml:space="preserve">      股份制跨省市总分机构企业所得税退税</t>
  </si>
  <si>
    <t xml:space="preserve">      港澳台和外商投资跨省市总分机构企业所得税退税</t>
  </si>
  <si>
    <t xml:space="preserve">      其他跨省市总分机构企业所得税退税</t>
  </si>
  <si>
    <t xml:space="preserve">    跨市县总分机构企业所得税退税</t>
  </si>
  <si>
    <t xml:space="preserve">      国有跨市县总分机构企业所得税退税</t>
  </si>
  <si>
    <t xml:space="preserve">      股份制跨市县总分机构企业所得税退税</t>
  </si>
  <si>
    <t xml:space="preserve">      港澳台和外商投资跨市县总分机构企业所得税退税</t>
  </si>
  <si>
    <t xml:space="preserve">      其他跨市县总分机构企业所得税退税</t>
  </si>
  <si>
    <t xml:space="preserve">    其他企业所得税退税</t>
  </si>
  <si>
    <t xml:space="preserve">  个人所得税(款)</t>
  </si>
  <si>
    <t xml:space="preserve">    个人所得税(项)</t>
  </si>
  <si>
    <t xml:space="preserve">      储蓄存款利息所得税</t>
  </si>
  <si>
    <t xml:space="preserve">      军队个人所得税</t>
  </si>
  <si>
    <t xml:space="preserve">      其他个人所得税</t>
  </si>
  <si>
    <t xml:space="preserve">    个人所得税税款滞纳金、罚款收入</t>
  </si>
  <si>
    <t xml:space="preserve">  资源税</t>
  </si>
  <si>
    <t xml:space="preserve">    海洋石油资源税</t>
  </si>
  <si>
    <t xml:space="preserve">    其他资源税</t>
  </si>
  <si>
    <t xml:space="preserve">    资源税税款滞纳金、罚款收入</t>
  </si>
  <si>
    <t xml:space="preserve">  城市维护建设税</t>
  </si>
  <si>
    <t xml:space="preserve">    国有企业城市维护建设税</t>
  </si>
  <si>
    <t xml:space="preserve">      铁道部集中缴纳的铁路运输企业城市维护建设税</t>
  </si>
  <si>
    <t xml:space="preserve">      除铁道部以外的其他国有企业城市维护建设税</t>
  </si>
  <si>
    <t xml:space="preserve">    集体企业城市维护建设税</t>
  </si>
  <si>
    <t xml:space="preserve">    股份制企业城市维护建设税</t>
  </si>
  <si>
    <t xml:space="preserve">    联营企业城市维护建设税</t>
  </si>
  <si>
    <t xml:space="preserve">    港澳台和外商投资企业城市维护建设税</t>
  </si>
  <si>
    <t xml:space="preserve">    私营企业城市维护建设税</t>
  </si>
  <si>
    <t xml:space="preserve">    铁道部集中缴纳的铁路运输企业城市维护建设税待分配收入</t>
  </si>
  <si>
    <t xml:space="preserve">    其他企业城市维护建设税</t>
  </si>
  <si>
    <t xml:space="preserve">    城市维护建设税税款滞纳金、罚款收入</t>
  </si>
  <si>
    <t xml:space="preserve">    成品油价格和税费改革城市维护建设税划出</t>
  </si>
  <si>
    <t xml:space="preserve">    成品油价格和税费改革城市维护建设税划入</t>
  </si>
  <si>
    <t xml:space="preserve">  房产税</t>
  </si>
  <si>
    <t xml:space="preserve">    国有企业房产税</t>
  </si>
  <si>
    <t xml:space="preserve">    集体企业房产税</t>
  </si>
  <si>
    <t xml:space="preserve">    股份制企业房产税</t>
  </si>
  <si>
    <t xml:space="preserve">    联营企业房产税</t>
  </si>
  <si>
    <t xml:space="preserve">    港澳台和外商投资企业房产税</t>
  </si>
  <si>
    <t xml:space="preserve">    私营企业房产税</t>
  </si>
  <si>
    <t xml:space="preserve">    其他房产税</t>
  </si>
  <si>
    <t xml:space="preserve">    房产税税款滞纳金、罚款收入</t>
  </si>
  <si>
    <t xml:space="preserve">  印花税</t>
  </si>
  <si>
    <t xml:space="preserve">    证券交易印花税(项)</t>
  </si>
  <si>
    <t xml:space="preserve">      证券交易印花税(目)</t>
  </si>
  <si>
    <t xml:space="preserve">      证券交易印花税退库</t>
  </si>
  <si>
    <t xml:space="preserve">    其他印花税</t>
  </si>
  <si>
    <t xml:space="preserve">    印花税税款滞纳金、罚款收入</t>
  </si>
  <si>
    <t xml:space="preserve">  城镇土地使用税</t>
  </si>
  <si>
    <t xml:space="preserve">    国有企业城镇土地使用税</t>
  </si>
  <si>
    <t xml:space="preserve">    集体企业城镇土地使用税</t>
  </si>
  <si>
    <t xml:space="preserve">    股份制企业城镇土地使用税</t>
  </si>
  <si>
    <t xml:space="preserve">    联营企业城镇土地使用税</t>
  </si>
  <si>
    <t xml:space="preserve">    私营企业城镇土地使用税</t>
  </si>
  <si>
    <t xml:space="preserve">    港澳台和外商投资企业城镇土地使用税</t>
  </si>
  <si>
    <t xml:space="preserve">    其他城镇土地使用税</t>
  </si>
  <si>
    <t xml:space="preserve">    城镇土地使用税税款滞纳金、罚款收入</t>
  </si>
  <si>
    <t xml:space="preserve">  土地增值税</t>
  </si>
  <si>
    <t xml:space="preserve">    国有企业土地增值税</t>
  </si>
  <si>
    <t xml:space="preserve">    集体企业土地增值税</t>
  </si>
  <si>
    <t xml:space="preserve">    股份制企业土地增值税</t>
  </si>
  <si>
    <t xml:space="preserve">    联营企业土地增值税</t>
  </si>
  <si>
    <t xml:space="preserve">    港澳台和外商投资企业土地增值税</t>
  </si>
  <si>
    <t xml:space="preserve">    私营企业土地增值税</t>
  </si>
  <si>
    <t xml:space="preserve">    其他土地增值税</t>
  </si>
  <si>
    <t xml:space="preserve">    土地增值税税款滞纳金、罚款收入</t>
  </si>
  <si>
    <t xml:space="preserve">  车船税(款)</t>
  </si>
  <si>
    <t xml:space="preserve">    车船税(项)</t>
  </si>
  <si>
    <t xml:space="preserve">    车船税税款滞纳金、罚款收入</t>
  </si>
  <si>
    <t xml:space="preserve">  船舶吨税(款)</t>
  </si>
  <si>
    <t xml:space="preserve">    船舶吨税(项)</t>
  </si>
  <si>
    <t xml:space="preserve">    船舶吨税税款滞纳金、罚款收入</t>
  </si>
  <si>
    <t xml:space="preserve">  车辆购置税(款)</t>
  </si>
  <si>
    <t xml:space="preserve">    车辆购置税(项)</t>
  </si>
  <si>
    <t xml:space="preserve">    车辆购置税税款滞纳金、罚款收入</t>
  </si>
  <si>
    <t xml:space="preserve">  关税(款)</t>
  </si>
  <si>
    <t xml:space="preserve">    关税(项)</t>
  </si>
  <si>
    <t xml:space="preserve">      进口关税</t>
  </si>
  <si>
    <t xml:space="preserve">      出口关税</t>
  </si>
  <si>
    <t xml:space="preserve">    特定区域进口自用物资关税</t>
  </si>
  <si>
    <t xml:space="preserve">    特别关税</t>
  </si>
  <si>
    <t xml:space="preserve">      反倾销税</t>
  </si>
  <si>
    <t xml:space="preserve">      反补贴税</t>
  </si>
  <si>
    <t xml:space="preserve">      保障措施</t>
  </si>
  <si>
    <t xml:space="preserve">    关税和特别关税税款滞纳金、罚款收入</t>
  </si>
  <si>
    <t xml:space="preserve">    关税退税</t>
  </si>
  <si>
    <t xml:space="preserve">    特定区域进口自用物资退关税</t>
  </si>
  <si>
    <t xml:space="preserve">  耕地占用税(款)</t>
  </si>
  <si>
    <t xml:space="preserve">    耕地占用税(项)</t>
  </si>
  <si>
    <t xml:space="preserve">    耕地占用税退税</t>
  </si>
  <si>
    <t xml:space="preserve">    耕地占用税税款滞纳金、罚款收入</t>
  </si>
  <si>
    <t xml:space="preserve">  契税(款)</t>
  </si>
  <si>
    <t xml:space="preserve">    契税(项)</t>
  </si>
  <si>
    <t xml:space="preserve">    契税税款滞纳金、罚款收入</t>
  </si>
  <si>
    <t xml:space="preserve">  烟叶税(款)</t>
  </si>
  <si>
    <t xml:space="preserve">    烟叶税(项)</t>
  </si>
  <si>
    <t xml:space="preserve">    烟叶税税款滞纳金、罚款收入</t>
  </si>
  <si>
    <t xml:space="preserve">  其他税收收入</t>
  </si>
  <si>
    <t>非税收入</t>
  </si>
  <si>
    <t xml:space="preserve">  专项收入</t>
  </si>
  <si>
    <t xml:space="preserve">    排污费收入(项)</t>
  </si>
  <si>
    <t xml:space="preserve">      排污费收入(目)</t>
  </si>
  <si>
    <t xml:space="preserve">      海洋工程排污费收入</t>
  </si>
  <si>
    <t xml:space="preserve">    水资源费收入</t>
  </si>
  <si>
    <t xml:space="preserve">      三峡电站水资源费收入</t>
  </si>
  <si>
    <t xml:space="preserve">      其他水资源费收入</t>
  </si>
  <si>
    <t xml:space="preserve">    教育费附加收入(项)</t>
  </si>
  <si>
    <t xml:space="preserve">      教育费附加收入(目)</t>
  </si>
  <si>
    <t xml:space="preserve">      成品油价格和税费改革教育费附加收入划出</t>
  </si>
  <si>
    <t xml:space="preserve">      成品油价格和税费改革教育费附加收入划入</t>
  </si>
  <si>
    <t xml:space="preserve">      铁道部集中缴纳的铁路运输企业教育费附加</t>
  </si>
  <si>
    <t xml:space="preserve">      铁道部集中缴纳的铁路运输企业教育费附加待分配收入</t>
  </si>
  <si>
    <t xml:space="preserve">      教育费附加滞纳金、罚款收入</t>
  </si>
  <si>
    <t xml:space="preserve">    铀产品出售收入</t>
  </si>
  <si>
    <t xml:space="preserve">    三峡库区移民专项收入</t>
  </si>
  <si>
    <t xml:space="preserve">    国家留成油上缴收入</t>
  </si>
  <si>
    <t xml:space="preserve">    场外核应急准备收入</t>
  </si>
  <si>
    <t xml:space="preserve">    草原植被恢复费收入</t>
  </si>
  <si>
    <t xml:space="preserve">    矿产资源专项收入</t>
  </si>
  <si>
    <t xml:space="preserve">      矿产资源补偿费收入</t>
  </si>
  <si>
    <t xml:space="preserve">      探矿权、采矿权使用费收入</t>
  </si>
  <si>
    <t xml:space="preserve">      探矿权、采矿权价款收入</t>
  </si>
  <si>
    <t xml:space="preserve">    其他专项收入(项)</t>
  </si>
  <si>
    <t xml:space="preserve">      广告收入</t>
  </si>
  <si>
    <t xml:space="preserve">      其他专项收入(目)</t>
  </si>
  <si>
    <t xml:space="preserve">  行政事业性收费收入</t>
  </si>
  <si>
    <t xml:space="preserve">    公安行政事业性收费收入</t>
  </si>
  <si>
    <t xml:space="preserve">      外国人签证费</t>
  </si>
  <si>
    <t xml:space="preserve">      外国人证件费</t>
  </si>
  <si>
    <t xml:space="preserve">      公民出入境证件费</t>
  </si>
  <si>
    <t xml:space="preserve">      中国国籍申请手续费</t>
  </si>
  <si>
    <t xml:space="preserve">      口岸以外边防检查监护费</t>
  </si>
  <si>
    <t xml:space="preserve">      户籍管理证件工本费</t>
  </si>
  <si>
    <t xml:space="preserve">      居民身份证工本费</t>
  </si>
  <si>
    <t xml:space="preserve">      机动车号牌工本费</t>
  </si>
  <si>
    <t xml:space="preserve">      机动车行驶证工本费</t>
  </si>
  <si>
    <t xml:space="preserve">      机动车登记证书工本费</t>
  </si>
  <si>
    <t xml:space="preserve">      机动车抵押登记费</t>
  </si>
  <si>
    <t xml:space="preserve">      机动车安全技术检验费</t>
  </si>
  <si>
    <t xml:space="preserve">      驾驶证工本费</t>
  </si>
  <si>
    <t xml:space="preserve">      驾驶许可考试费</t>
  </si>
  <si>
    <t xml:space="preserve">      菲律宾船员检查费</t>
  </si>
  <si>
    <t xml:space="preserve">      临时入境机动车号牌和行驶工本费</t>
  </si>
  <si>
    <t xml:space="preserve">      临时机动车驾驶证工本费</t>
  </si>
  <si>
    <t xml:space="preserve">      保安员资格考试费</t>
  </si>
  <si>
    <t xml:space="preserve">      其他缴入国库的公安行政事业性收费</t>
  </si>
  <si>
    <t xml:space="preserve">    法院行政事业性收费收入</t>
  </si>
  <si>
    <t xml:space="preserve">      诉讼费</t>
  </si>
  <si>
    <t xml:space="preserve">      培训费、资料工本费和住宿费</t>
  </si>
  <si>
    <t xml:space="preserve">      其他缴入国库的法院行政事业性收费</t>
  </si>
  <si>
    <t xml:space="preserve">    司法行政事业性收费收入</t>
  </si>
  <si>
    <t xml:space="preserve">      外国律师事务所办事处申请手续费</t>
  </si>
  <si>
    <t xml:space="preserve">      外国律师事务所办事处年检费</t>
  </si>
  <si>
    <t xml:space="preserve">      公证费</t>
  </si>
  <si>
    <t xml:space="preserve">      司法考试考务费</t>
  </si>
  <si>
    <t xml:space="preserve">      涉外、涉港澳台公证书工本费</t>
  </si>
  <si>
    <t xml:space="preserve">      其他缴入国库的司法行政事业性收费</t>
  </si>
  <si>
    <t xml:space="preserve">    外交行政事业性收费收入</t>
  </si>
  <si>
    <t xml:space="preserve">      护照费</t>
  </si>
  <si>
    <t xml:space="preserve">      认证费</t>
  </si>
  <si>
    <t xml:space="preserve">      签证费</t>
  </si>
  <si>
    <t xml:space="preserve">      驻外使领馆公证翻译费</t>
  </si>
  <si>
    <t xml:space="preserve">      代发电报收费</t>
  </si>
  <si>
    <t xml:space="preserve">      其他缴入国库的外交行政事业性收费</t>
  </si>
  <si>
    <t xml:space="preserve">    工商行政事业性收费收入</t>
  </si>
  <si>
    <t xml:space="preserve">      企业注册登记费</t>
  </si>
  <si>
    <t xml:space="preserve">      个体工商户注册登记费</t>
  </si>
  <si>
    <t xml:space="preserve">      商标注册收费</t>
  </si>
  <si>
    <t xml:space="preserve">      其他缴入国库的工商行政事业性收费</t>
  </si>
  <si>
    <t xml:space="preserve">    商贸行政事业性收费收入</t>
  </si>
  <si>
    <t xml:space="preserve">      证书工本费</t>
  </si>
  <si>
    <t xml:space="preserve">      其他缴入国库的商贸行政事业性收费</t>
  </si>
  <si>
    <t xml:space="preserve">    财政行政事业性收费收入</t>
  </si>
  <si>
    <t xml:space="preserve">      考试考务费</t>
  </si>
  <si>
    <t xml:space="preserve">      其他缴入国库的财政行政事业性收费</t>
  </si>
  <si>
    <t xml:space="preserve">    税务行政事业性收费收入</t>
  </si>
  <si>
    <t xml:space="preserve">      其他缴入国库的税务行政事业性收费</t>
  </si>
  <si>
    <t xml:space="preserve">    海关行政事业性收费收入</t>
  </si>
  <si>
    <t xml:space="preserve">      海关监管手续费</t>
  </si>
  <si>
    <t xml:space="preserve">      进口货物滞报金</t>
  </si>
  <si>
    <t xml:space="preserve">      知识产权海关保护备案费</t>
  </si>
  <si>
    <t xml:space="preserve">      报关员培训考试发证费</t>
  </si>
  <si>
    <t xml:space="preserve">      其他缴入国库的海关行政事业性收费</t>
  </si>
  <si>
    <t xml:space="preserve">    审计行政事业性收费收入</t>
  </si>
  <si>
    <t xml:space="preserve">      其他缴入国库的审计行政事业性收费</t>
  </si>
  <si>
    <t xml:space="preserve">    人口和计划生育行政事业性收费收入</t>
  </si>
  <si>
    <t xml:space="preserve">      社会抚养费</t>
  </si>
  <si>
    <t xml:space="preserve">      其他缴入国库的人口和计划生育行政事业性收费</t>
  </si>
  <si>
    <t xml:space="preserve">    国管局行政事业性收费收入</t>
  </si>
  <si>
    <t xml:space="preserve">      会计从业资格考试费</t>
  </si>
  <si>
    <t xml:space="preserve">      工人技术等级鉴定考核费</t>
  </si>
  <si>
    <t xml:space="preserve">      其他缴入国库的国管局行政事业性收费</t>
  </si>
  <si>
    <t xml:space="preserve">    外专局行政事业性收费收入</t>
  </si>
  <si>
    <t xml:space="preserve">      出国培训备选人员外语考务费、考试费</t>
  </si>
  <si>
    <t xml:space="preserve">      其他缴入国库的外专局行政事业性收费</t>
  </si>
  <si>
    <t xml:space="preserve">    保密行政事业性收费收入</t>
  </si>
  <si>
    <t xml:space="preserve">      保密证表包装材料费</t>
  </si>
  <si>
    <t xml:space="preserve">      其他缴入国库的保密行政事业性收费</t>
  </si>
  <si>
    <t xml:space="preserve">    质量监督检验检疫行政事业性收费收入</t>
  </si>
  <si>
    <t xml:space="preserve">      客运索道运营审查检验和定期检验费</t>
  </si>
  <si>
    <t xml:space="preserve">      压力管道安装审查检验和定期检验费</t>
  </si>
  <si>
    <t xml:space="preserve">      压力管道元件制造审查检验费</t>
  </si>
  <si>
    <t xml:space="preserve">      特种劳动防护用品检验费</t>
  </si>
  <si>
    <t xml:space="preserve">      一般劳动防护用品检验费</t>
  </si>
  <si>
    <t xml:space="preserve">      棉花监督检验费</t>
  </si>
  <si>
    <t xml:space="preserve">      锅炉、压力容器检验费</t>
  </si>
  <si>
    <t xml:space="preserve">      工业产品生产许可证收费</t>
  </si>
  <si>
    <t xml:space="preserve">      计量收费</t>
  </si>
  <si>
    <t xml:space="preserve">      组织机构代码证书收费</t>
  </si>
  <si>
    <t xml:space="preserve">      出入境检验检疫收费</t>
  </si>
  <si>
    <t xml:space="preserve">      检疫处理等业务收费</t>
  </si>
  <si>
    <t xml:space="preserve">      实验室检验项目、鉴定收费</t>
  </si>
  <si>
    <t xml:space="preserve">      设备监理单位资格评审费</t>
  </si>
  <si>
    <t xml:space="preserve">      滞纳金</t>
  </si>
  <si>
    <t xml:space="preserve">      特种设备检验检测费</t>
  </si>
  <si>
    <t xml:space="preserve">      产品质量监督检验费</t>
  </si>
  <si>
    <t xml:space="preserve">      其他缴入国库的质检行政事业性收费</t>
  </si>
  <si>
    <t xml:space="preserve">    出版行政事业性收费收入</t>
  </si>
  <si>
    <t xml:space="preserve">      计算机软件著作权登记费</t>
  </si>
  <si>
    <t xml:space="preserve">      其他缴入国库的出版行政事业性收费</t>
  </si>
  <si>
    <t xml:space="preserve">    安全生产行政事业性收费收入</t>
  </si>
  <si>
    <t xml:space="preserve">      其他缴入国库的安全生产行政事业性收费</t>
  </si>
  <si>
    <t xml:space="preserve">    档案行政事业性收费收入</t>
  </si>
  <si>
    <t xml:space="preserve">      档案收费</t>
  </si>
  <si>
    <t xml:space="preserve">      其他缴入国库的档案行政事业性收费</t>
  </si>
  <si>
    <t xml:space="preserve">    港澳办行政事业性收费收入</t>
  </si>
  <si>
    <t xml:space="preserve">      其他缴入国库的港澳办行政事业性收费</t>
  </si>
  <si>
    <t xml:space="preserve">    贸促会行政事业性收费收入</t>
  </si>
  <si>
    <t xml:space="preserve">      ATA单证册收费</t>
  </si>
  <si>
    <t xml:space="preserve">      货物原产地证明书费</t>
  </si>
  <si>
    <t xml:space="preserve">      其他缴入国库的贸促会行政事业性收费</t>
  </si>
  <si>
    <t xml:space="preserve">    宗教行政事业性收费收入</t>
  </si>
  <si>
    <t xml:space="preserve">      清真食品认证费</t>
  </si>
  <si>
    <t xml:space="preserve">      其他缴入国库的宗教行政事业性收费</t>
  </si>
  <si>
    <t xml:space="preserve">    人防办行政事业性收费收入</t>
  </si>
  <si>
    <t xml:space="preserve">      防空地下室易地建设费</t>
  </si>
  <si>
    <t xml:space="preserve">      其他缴入国库的人防办行政事业性收费</t>
  </si>
  <si>
    <t xml:space="preserve">    中直管理局行政事业性收费收入</t>
  </si>
  <si>
    <t xml:space="preserve">      工人培训考核费</t>
  </si>
  <si>
    <t xml:space="preserve">      机要交通文件(物件)传递费</t>
  </si>
  <si>
    <t xml:space="preserve">      培训费</t>
  </si>
  <si>
    <t xml:space="preserve">      住宿费</t>
  </si>
  <si>
    <t xml:space="preserve">      学费</t>
  </si>
  <si>
    <t xml:space="preserve">      其他缴入国库的中直管理局行政事业性收费</t>
  </si>
  <si>
    <t xml:space="preserve">    文化行政事业性收费收入</t>
  </si>
  <si>
    <t xml:space="preserve">      摄影师预备资格考试费</t>
  </si>
  <si>
    <t xml:space="preserve">      其他缴入国库的文化行政事业性收费</t>
  </si>
  <si>
    <t xml:space="preserve">    教育行政事业性收费收入</t>
  </si>
  <si>
    <t xml:space="preserve">      教师资格考试费</t>
  </si>
  <si>
    <t xml:space="preserve">      普通话水平测试费</t>
  </si>
  <si>
    <t xml:space="preserve">      其他缴入国库的教育行政事业性收费</t>
  </si>
  <si>
    <t xml:space="preserve">    科技行政事业性收费收入</t>
  </si>
  <si>
    <t xml:space="preserve">      其他缴入国库的科技行政事业性收费</t>
  </si>
  <si>
    <t xml:space="preserve">    体育行政事业性收费收入</t>
  </si>
  <si>
    <t xml:space="preserve">      运动员或运动团体注册费</t>
  </si>
  <si>
    <t xml:space="preserve">      俱乐部运动员转会手续费</t>
  </si>
  <si>
    <t xml:space="preserve">      段位考评认定费</t>
  </si>
  <si>
    <t xml:space="preserve">      比赛报名费</t>
  </si>
  <si>
    <t xml:space="preserve">      运动马匹注册费</t>
  </si>
  <si>
    <t xml:space="preserve">      兴奋剂检测费</t>
  </si>
  <si>
    <t xml:space="preserve">      体育特殊专业招生考务费</t>
  </si>
  <si>
    <t xml:space="preserve">      外国团体来华登山注册费</t>
  </si>
  <si>
    <t xml:space="preserve">      车手等级认定费</t>
  </si>
  <si>
    <t xml:space="preserve">      其他缴入国库的体育行政事业性收费</t>
  </si>
  <si>
    <t xml:space="preserve">    发展与改革(物价)行政事业性收费收入</t>
  </si>
  <si>
    <t xml:space="preserve">      非刑事案件财物价格鉴定费</t>
  </si>
  <si>
    <t xml:space="preserve">      其他缴入国库的发展与改革(物价)行政事业性收费</t>
  </si>
  <si>
    <t xml:space="preserve">    统计行政事业性收费收入</t>
  </si>
  <si>
    <t xml:space="preserve">      统计专业技术资格考试考务费</t>
  </si>
  <si>
    <t xml:space="preserve">      统计人员岗位培训费</t>
  </si>
  <si>
    <t xml:space="preserve">      其他缴入国库的统计行政事业性收费</t>
  </si>
  <si>
    <t xml:space="preserve">    国土资源行政事业性收费收入</t>
  </si>
  <si>
    <t xml:space="preserve">      石油(天然气)勘查、开采登记费</t>
  </si>
  <si>
    <t xml:space="preserve">      矿产资源勘查登记费</t>
  </si>
  <si>
    <t xml:space="preserve">      采矿登记收费</t>
  </si>
  <si>
    <t xml:space="preserve">      土地复垦费</t>
  </si>
  <si>
    <t xml:space="preserve">      土地闲置费</t>
  </si>
  <si>
    <t xml:space="preserve">      土地登记费</t>
  </si>
  <si>
    <t xml:space="preserve">      征(土)地管理费</t>
  </si>
  <si>
    <t xml:space="preserve">      耕地开垦费</t>
  </si>
  <si>
    <t xml:space="preserve">      地质成果资料费</t>
  </si>
  <si>
    <t xml:space="preserve">      土地评估师考试考务费</t>
  </si>
  <si>
    <t xml:space="preserve">      其他缴入国库的国土资源行政事业性收费</t>
  </si>
  <si>
    <t xml:space="preserve">    建设行政事业性收费收入</t>
  </si>
  <si>
    <t xml:space="preserve">      房屋所有权登记费</t>
  </si>
  <si>
    <t xml:space="preserve">      城市道路占用挖掘费</t>
  </si>
  <si>
    <t xml:space="preserve">      白蚁防治费</t>
  </si>
  <si>
    <t xml:space="preserve">      人力资源开发中心收费</t>
  </si>
  <si>
    <t xml:space="preserve">      城市污水处理费</t>
  </si>
  <si>
    <t xml:space="preserve">      其他缴入国库的建设行政事业性收费</t>
  </si>
  <si>
    <t xml:space="preserve">    知识产权行政事业性收费收入</t>
  </si>
  <si>
    <t xml:space="preserve">      专利收费</t>
  </si>
  <si>
    <t xml:space="preserve">      专利代理人资格考试报名考务费</t>
  </si>
  <si>
    <t xml:space="preserve">      集成电路布图设计保护收费</t>
  </si>
  <si>
    <t xml:space="preserve">      其他缴入国库的知识产权行政事业性收费</t>
  </si>
  <si>
    <t xml:space="preserve">    环保行政事业性收费收入</t>
  </si>
  <si>
    <t xml:space="preserve">      核安全技术审评费</t>
  </si>
  <si>
    <t xml:space="preserve">      化学品进口登记费</t>
  </si>
  <si>
    <t xml:space="preserve">      城市放射性废物送贮费</t>
  </si>
  <si>
    <t xml:space="preserve">      环境监测服务费</t>
  </si>
  <si>
    <t xml:space="preserve">      进口废物环境保护审查登记费</t>
  </si>
  <si>
    <t xml:space="preserve">      其他缴入国库的环保行政事业性收费</t>
  </si>
  <si>
    <t xml:space="preserve">    旅游行政事业性收费收入</t>
  </si>
  <si>
    <t xml:space="preserve">      入境签证费</t>
  </si>
  <si>
    <t xml:space="preserve">      星级标牌工本费</t>
  </si>
  <si>
    <t xml:space="preserve">      导游人员资格考试费和等级考核费</t>
  </si>
  <si>
    <t xml:space="preserve">      工农业旅游示范点标牌工本费</t>
  </si>
  <si>
    <t xml:space="preserve">      A级旅游景区标牌工本费</t>
  </si>
  <si>
    <t xml:space="preserve">      其他缴入国库的旅游行政事业性收费</t>
  </si>
  <si>
    <t xml:space="preserve">    海洋行政事业性收费收入</t>
  </si>
  <si>
    <t xml:space="preserve">      海洋废弃物收费</t>
  </si>
  <si>
    <t xml:space="preserve">      其他缴入国库的海洋行政事业性收费</t>
  </si>
  <si>
    <t xml:space="preserve">    测绘行政事业性收费收入</t>
  </si>
  <si>
    <t xml:space="preserve">      测绘成果成图资料收费</t>
  </si>
  <si>
    <t xml:space="preserve">      测绘产品质量监督检验费</t>
  </si>
  <si>
    <t xml:space="preserve">      测绘仪器检测收费</t>
  </si>
  <si>
    <t xml:space="preserve">      其他缴入国库的测绘行政事业性收费</t>
  </si>
  <si>
    <t xml:space="preserve">    铁路行政事业性收费收入</t>
  </si>
  <si>
    <t xml:space="preserve">      其他缴入国库的铁路行政事业性收费</t>
  </si>
  <si>
    <t xml:space="preserve">    交通运输行政事业性收费收入</t>
  </si>
  <si>
    <t xml:space="preserve">      船舶电信业务岸台费</t>
  </si>
  <si>
    <t xml:space="preserve">      民用航空器国籍登记费</t>
  </si>
  <si>
    <t xml:space="preserve">      民用航空器权利登记费</t>
  </si>
  <si>
    <t xml:space="preserve">      航空业务权补偿费</t>
  </si>
  <si>
    <t xml:space="preserve">      适航审查费</t>
  </si>
  <si>
    <t xml:space="preserve">      船舶登记费</t>
  </si>
  <si>
    <t xml:space="preserve">      船舶证明签证费</t>
  </si>
  <si>
    <t xml:space="preserve">      船舶申请安全检查复查费</t>
  </si>
  <si>
    <t xml:space="preserve">      油污水化验费</t>
  </si>
  <si>
    <t xml:space="preserve">      海事调解费</t>
  </si>
  <si>
    <t xml:space="preserve">      浮油回收费</t>
  </si>
  <si>
    <t xml:space="preserve">      海岸电台无线电电报电话费</t>
  </si>
  <si>
    <t xml:space="preserve">      特种船舶和水上水下工程护航费</t>
  </si>
  <si>
    <t xml:space="preserve">      船舶及船用产品设施检验费</t>
  </si>
  <si>
    <t xml:space="preserve">      其他缴入国库的交通运输行政事业性收费</t>
  </si>
  <si>
    <t xml:space="preserve">    工业和信息产业行政事业性收费收入</t>
  </si>
  <si>
    <t xml:space="preserve">      电子工程概预算人员培训费</t>
  </si>
  <si>
    <t xml:space="preserve">      卫星转发器信道费</t>
  </si>
  <si>
    <t xml:space="preserve">      无线电设备检测费</t>
  </si>
  <si>
    <t xml:space="preserve">      电信网码号资源占用费</t>
  </si>
  <si>
    <t xml:space="preserve">      烟草制品及原辅材料检验费</t>
  </si>
  <si>
    <t xml:space="preserve">      其他缴入国库的工业和信息产业行政事业性收费</t>
  </si>
  <si>
    <t xml:space="preserve">    农业行政事业性收费收入</t>
  </si>
  <si>
    <t xml:space="preserve">      植物新品种保护权收费</t>
  </si>
  <si>
    <t xml:space="preserve">      国内植物检疫费</t>
  </si>
  <si>
    <t xml:space="preserve">      畜禽及畜禽产品检疫费</t>
  </si>
  <si>
    <t xml:space="preserve">      水生野生动物资源保护费</t>
  </si>
  <si>
    <t xml:space="preserve">      农药登记费</t>
  </si>
  <si>
    <t xml:space="preserve">      新兽药审批费</t>
  </si>
  <si>
    <t xml:space="preserve">      进口兽药注册登记审批、发证收费</t>
  </si>
  <si>
    <t xml:space="preserve">      《进口兽药许可证》审批费</t>
  </si>
  <si>
    <t xml:space="preserve">      生产审批费</t>
  </si>
  <si>
    <t xml:space="preserve">      已生产兽药品种注册登记费</t>
  </si>
  <si>
    <t xml:space="preserve">      农业转基因生物检测费</t>
  </si>
  <si>
    <t xml:space="preserve">      农机监理费</t>
  </si>
  <si>
    <t xml:space="preserve">      渔业资源增殖保护费</t>
  </si>
  <si>
    <t xml:space="preserve">      渔业船舶登记或变更登记费</t>
  </si>
  <si>
    <t xml:space="preserve">      海洋渔业船舶船员考试费</t>
  </si>
  <si>
    <t xml:space="preserve">      农业转基因生物安全评价费</t>
  </si>
  <si>
    <t xml:space="preserve">      农机产品测试检验费</t>
  </si>
  <si>
    <t xml:space="preserve">      新饲料添加剂质量复核检验费</t>
  </si>
  <si>
    <t xml:space="preserve">      进口饲料添加剂质量复核检验费</t>
  </si>
  <si>
    <t xml:space="preserve">      饲料及饲料添加剂委托检验费</t>
  </si>
  <si>
    <t xml:space="preserve">      进口兽药质量标准复核检验费</t>
  </si>
  <si>
    <t xml:space="preserve">      进口兽药检验费</t>
  </si>
  <si>
    <t xml:space="preserve">      出口兽药检验费</t>
  </si>
  <si>
    <t xml:space="preserve">      新兽药质量复核检验费</t>
  </si>
  <si>
    <t xml:space="preserve">      兽药委托检验费</t>
  </si>
  <si>
    <t xml:space="preserve">      农作物委托检验费</t>
  </si>
  <si>
    <t xml:space="preserve">      渔业船舶和船用产品检验费</t>
  </si>
  <si>
    <t xml:space="preserve">      档案使用费</t>
  </si>
  <si>
    <t xml:space="preserve">      档案保管费</t>
  </si>
  <si>
    <t xml:space="preserve">      工人技术等级考核或职业技能鉴定费</t>
  </si>
  <si>
    <t xml:space="preserve">      农药实验费</t>
  </si>
  <si>
    <t xml:space="preserve">      执业兽医资格考试考务费</t>
  </si>
  <si>
    <t xml:space="preserve">      其他缴入国库的农业行政事业性收费</t>
  </si>
  <si>
    <t xml:space="preserve">    林业行政事业性收费收入</t>
  </si>
  <si>
    <t xml:space="preserve">      野生动植物进出口管理费</t>
  </si>
  <si>
    <t xml:space="preserve">      森林植物检疫费</t>
  </si>
  <si>
    <t xml:space="preserve">      绿化费</t>
  </si>
  <si>
    <t xml:space="preserve">      陆生野生动物资源保护管理费</t>
  </si>
  <si>
    <t xml:space="preserve">      林权勘测费</t>
  </si>
  <si>
    <t xml:space="preserve">      林权证收费</t>
  </si>
  <si>
    <t xml:space="preserve">      其他缴入国库的林业行政事业性收费收入</t>
  </si>
  <si>
    <t xml:space="preserve">    水利行政事业性收费收入</t>
  </si>
  <si>
    <t xml:space="preserve">      河道采砂管理费</t>
  </si>
  <si>
    <t xml:space="preserve">      河道工程修建维护管理费</t>
  </si>
  <si>
    <t xml:space="preserve">      水土流失防治费</t>
  </si>
  <si>
    <t xml:space="preserve">      水土保持设施补偿费</t>
  </si>
  <si>
    <t xml:space="preserve">      长江河道砂石资源费</t>
  </si>
  <si>
    <t xml:space="preserve">      灌溉水源灌排工程补偿费收入</t>
  </si>
  <si>
    <t xml:space="preserve">      其他缴入国库的水利行政事业性收费</t>
  </si>
  <si>
    <t xml:space="preserve">    卫生行政事业性收费收入</t>
  </si>
  <si>
    <t xml:space="preserve">      卫生监测费</t>
  </si>
  <si>
    <t xml:space="preserve">      卫生质量检验费</t>
  </si>
  <si>
    <t xml:space="preserve">      预防性体检费</t>
  </si>
  <si>
    <t xml:space="preserve">      预防接种劳务费</t>
  </si>
  <si>
    <t xml:space="preserve">      委托性卫生防疫服务费</t>
  </si>
  <si>
    <t xml:space="preserve">      疫情处理费</t>
  </si>
  <si>
    <t xml:space="preserve">      医疗事故鉴定费</t>
  </si>
  <si>
    <t xml:space="preserve">      预防接种异常反应鉴定费</t>
  </si>
  <si>
    <t xml:space="preserve">      进口药品注册审批费</t>
  </si>
  <si>
    <t xml:space="preserve">      GMP认证费</t>
  </si>
  <si>
    <t xml:space="preserve">      GSP认证费</t>
  </si>
  <si>
    <t xml:space="preserve">      已生产药品登记费</t>
  </si>
  <si>
    <t xml:space="preserve">      药品行政保护费</t>
  </si>
  <si>
    <t xml:space="preserve">      生产药典、标准品种审批费</t>
  </si>
  <si>
    <t xml:space="preserve">      新药审批费</t>
  </si>
  <si>
    <t xml:space="preserve">      新药开发评审费</t>
  </si>
  <si>
    <t xml:space="preserve">      中药品种保护费</t>
  </si>
  <si>
    <t xml:space="preserve">      登记费</t>
  </si>
  <si>
    <t xml:space="preserve">      造血干细胞配型费</t>
  </si>
  <si>
    <t xml:space="preserve">      药品检验费</t>
  </si>
  <si>
    <t xml:space="preserve">      医疗器械、制药机械检验费</t>
  </si>
  <si>
    <t xml:space="preserve">      其他缴入国库的卫生行政事业性收费</t>
  </si>
  <si>
    <t xml:space="preserve">    民政行政事业性收费收入</t>
  </si>
  <si>
    <t xml:space="preserve">      婚姻登记证书工本费</t>
  </si>
  <si>
    <t xml:space="preserve">      收养登记费</t>
  </si>
  <si>
    <t xml:space="preserve">      殡葬收费</t>
  </si>
  <si>
    <t xml:space="preserve">      其他缴入国库的民政行政事业性收费</t>
  </si>
  <si>
    <t xml:space="preserve">    人力资源和社会保障行政事业性收费收入</t>
  </si>
  <si>
    <t xml:space="preserve">      职业技能鉴定费</t>
  </si>
  <si>
    <t xml:space="preserve">      人才流动中心收费</t>
  </si>
  <si>
    <t xml:space="preserve">      其他缴入国库的人力资源和社会保障行政事业性收费</t>
  </si>
  <si>
    <t xml:space="preserve">    证监会行政事业性收费收入</t>
  </si>
  <si>
    <t xml:space="preserve">      证券市场监管费</t>
  </si>
  <si>
    <t xml:space="preserve">      期货市场监管费</t>
  </si>
  <si>
    <t xml:space="preserve">      证券、期货从业人员资格报名考试费</t>
  </si>
  <si>
    <t xml:space="preserve">      其他缴入国库的证监会行政事业性收费</t>
  </si>
  <si>
    <t xml:space="preserve">    银监会行政事业性收费收入</t>
  </si>
  <si>
    <t xml:space="preserve">      机构监管费</t>
  </si>
  <si>
    <t xml:space="preserve">      业务监管费</t>
  </si>
  <si>
    <t xml:space="preserve">      其他缴入国库的银监会行政事业性收费</t>
  </si>
  <si>
    <t xml:space="preserve">    保监会行政事业性收费收入</t>
  </si>
  <si>
    <t xml:space="preserve">      保险业务监管费</t>
  </si>
  <si>
    <t xml:space="preserve">      其他缴入国库的保监会行政事业性收费</t>
  </si>
  <si>
    <t xml:space="preserve">    电力市场监管行政事业性收费收入</t>
  </si>
  <si>
    <t xml:space="preserve">      电力监管费</t>
  </si>
  <si>
    <t xml:space="preserve">      其他缴入国库的电力市场监管行政事业性收费</t>
  </si>
  <si>
    <t xml:space="preserve">    仲裁委行政事业性收费收入</t>
  </si>
  <si>
    <t xml:space="preserve">      仲裁收费</t>
  </si>
  <si>
    <t xml:space="preserve">      其他缴入国库的仲裁委行政事业性收费</t>
  </si>
  <si>
    <t xml:space="preserve">    编办行政事业性收费收入</t>
  </si>
  <si>
    <t xml:space="preserve">      其他缴入国库的编办行政事业性收费</t>
  </si>
  <si>
    <t xml:space="preserve">    党校行政事业性收费收入</t>
  </si>
  <si>
    <t xml:space="preserve">      其他缴入国库的党校行政事业性收费</t>
  </si>
  <si>
    <t xml:space="preserve">    监察行政事业性收费收入</t>
  </si>
  <si>
    <t xml:space="preserve">      资料工本费</t>
  </si>
  <si>
    <t xml:space="preserve">      其他缴入国库的监察行政事业性收费</t>
  </si>
  <si>
    <t xml:space="preserve">    外文局行政事业性收费收入</t>
  </si>
  <si>
    <t xml:space="preserve">      翻译专业资格(水平)考试考务费</t>
  </si>
  <si>
    <t xml:space="preserve">      其他缴入国库的外文局行政事业性收费</t>
  </si>
  <si>
    <t xml:space="preserve">    南水北调办行政事业性收费收入</t>
  </si>
  <si>
    <t xml:space="preserve">      其他缴入国库的南水北调办行政事业性收费</t>
  </si>
  <si>
    <t xml:space="preserve">    国资委行政事业性收费收入</t>
  </si>
  <si>
    <t xml:space="preserve">      其他缴入国库的国资委行政事业性收费</t>
  </si>
  <si>
    <t xml:space="preserve">    其他行政事业性收费收入</t>
  </si>
  <si>
    <t xml:space="preserve">      其他缴入国库的行政事业性收费</t>
  </si>
  <si>
    <t xml:space="preserve">  罚没收入</t>
  </si>
  <si>
    <t xml:space="preserve">    一般罚没收入</t>
  </si>
  <si>
    <t xml:space="preserve">      公安罚没收入</t>
  </si>
  <si>
    <t xml:space="preserve">      检察院罚没收入</t>
  </si>
  <si>
    <t xml:space="preserve">      法院罚没收入</t>
  </si>
  <si>
    <t xml:space="preserve">      工商罚没收入</t>
  </si>
  <si>
    <t xml:space="preserve">      新闻出版罚没收入</t>
  </si>
  <si>
    <t xml:space="preserve">      技术监督罚没收入</t>
  </si>
  <si>
    <t xml:space="preserve">      税务部门罚没收入</t>
  </si>
  <si>
    <t xml:space="preserve">      海关罚没收入</t>
  </si>
  <si>
    <t xml:space="preserve">      食品药品监督罚没收入</t>
  </si>
  <si>
    <t xml:space="preserve">      卫生罚没收入</t>
  </si>
  <si>
    <t xml:space="preserve">      检验检疫罚没收入</t>
  </si>
  <si>
    <t xml:space="preserve">      证监会罚没收入</t>
  </si>
  <si>
    <t xml:space="preserve">      保监会罚没收入</t>
  </si>
  <si>
    <t xml:space="preserve">      交通罚没收入</t>
  </si>
  <si>
    <t xml:space="preserve">      铁道罚没收入</t>
  </si>
  <si>
    <t xml:space="preserve">      审计罚没收入</t>
  </si>
  <si>
    <t xml:space="preserve">      渔政罚没收入</t>
  </si>
  <si>
    <t xml:space="preserve">      银行监督罚没收入</t>
  </si>
  <si>
    <t xml:space="preserve">      民航罚没收入</t>
  </si>
  <si>
    <t xml:space="preserve">      电监会罚没收入</t>
  </si>
  <si>
    <t xml:space="preserve">      交强险罚没收入</t>
  </si>
  <si>
    <t xml:space="preserve">      物价罚没收入</t>
  </si>
  <si>
    <t xml:space="preserve">      其他一般罚没收入</t>
  </si>
  <si>
    <t xml:space="preserve">    缉私罚没收入</t>
  </si>
  <si>
    <t xml:space="preserve">      公安缉私罚没收入</t>
  </si>
  <si>
    <t xml:space="preserve">      工商缉私罚没收入</t>
  </si>
  <si>
    <t xml:space="preserve">      海关缉私罚没收入</t>
  </si>
  <si>
    <t xml:space="preserve">      边防武警缉私罚没收入</t>
  </si>
  <si>
    <t xml:space="preserve">      其他部门缉私罚没收入</t>
  </si>
  <si>
    <t xml:space="preserve">    缉毒罚没收入</t>
  </si>
  <si>
    <t xml:space="preserve">    罚没收入退库</t>
  </si>
  <si>
    <t xml:space="preserve">  国有资本经营收入</t>
  </si>
  <si>
    <t xml:space="preserve">    利润收入</t>
  </si>
  <si>
    <t xml:space="preserve">      中国人民银行上缴收入</t>
  </si>
  <si>
    <t xml:space="preserve">      金融企业利润收入</t>
  </si>
  <si>
    <t xml:space="preserve">      其他企业利润收入</t>
  </si>
  <si>
    <t xml:space="preserve">    股利、股息收入</t>
  </si>
  <si>
    <t xml:space="preserve">      金融业公司股利、股息收入</t>
  </si>
  <si>
    <t xml:space="preserve">      其他股利、股息收入</t>
  </si>
  <si>
    <t xml:space="preserve">    产权转让收入</t>
  </si>
  <si>
    <t xml:space="preserve">      其他产权转让收入</t>
  </si>
  <si>
    <t xml:space="preserve">    清算收入</t>
  </si>
  <si>
    <t xml:space="preserve">      其他清算收入</t>
  </si>
  <si>
    <t xml:space="preserve">    国有资本经营收入退库</t>
  </si>
  <si>
    <t xml:space="preserve">    国有企业计划亏损补贴</t>
  </si>
  <si>
    <t xml:space="preserve">      工业企业计划亏损补贴</t>
  </si>
  <si>
    <t xml:space="preserve">      农业企业计划亏损补贴</t>
  </si>
  <si>
    <t xml:space="preserve">      其他国有企业计划亏损补贴</t>
  </si>
  <si>
    <t xml:space="preserve">    其他国有资本经营收入</t>
  </si>
  <si>
    <t xml:space="preserve">  国有资源(资产)有偿使用收入</t>
  </si>
  <si>
    <t xml:space="preserve">    海域使用金收入</t>
  </si>
  <si>
    <t xml:space="preserve">      中央海域使用金收入</t>
  </si>
  <si>
    <t xml:space="preserve">      地方海域使用金收入</t>
  </si>
  <si>
    <t xml:space="preserve">    场地和矿区使用费收入</t>
  </si>
  <si>
    <t xml:space="preserve">      陆上石油矿区使用费</t>
  </si>
  <si>
    <t xml:space="preserve">      海上石油矿区使用费</t>
  </si>
  <si>
    <t xml:space="preserve">      中央合资合作企业场地使用费收入</t>
  </si>
  <si>
    <t xml:space="preserve">      中央和地方合资合作企业场地使用费收入</t>
  </si>
  <si>
    <t xml:space="preserve">      地方合资合作企业场地使用费收入</t>
  </si>
  <si>
    <t xml:space="preserve">      港澳台和外商独资企业场地使用费收入</t>
  </si>
  <si>
    <t xml:space="preserve">    特种矿产品出售收入</t>
  </si>
  <si>
    <t xml:space="preserve">    专项储备物资销售收入</t>
  </si>
  <si>
    <t xml:space="preserve">    利息收入</t>
  </si>
  <si>
    <t xml:space="preserve">      国库存款利息收入</t>
  </si>
  <si>
    <t xml:space="preserve">      财政专户存款利息收入</t>
  </si>
  <si>
    <t xml:space="preserve">      有价证券利息收入</t>
  </si>
  <si>
    <t xml:space="preserve">      其他利息收入</t>
  </si>
  <si>
    <t xml:space="preserve">    非经营性国有资产收入</t>
  </si>
  <si>
    <t xml:space="preserve">      行政单位国有资产出租、出借收入</t>
  </si>
  <si>
    <t xml:space="preserve">      行政单位国有资产处置收入</t>
  </si>
  <si>
    <t xml:space="preserve">      事业单位国有资产处置收入</t>
  </si>
  <si>
    <t xml:space="preserve">      其他非经营性国有资产收入</t>
  </si>
  <si>
    <t xml:space="preserve">    出租车经营权有偿出让和转让收入</t>
  </si>
  <si>
    <t xml:space="preserve">    无居民海岛使用金收入</t>
  </si>
  <si>
    <t xml:space="preserve">      中央无居民海岛使用金收入</t>
  </si>
  <si>
    <t xml:space="preserve">      地方无居民海岛使用金收入</t>
  </si>
  <si>
    <t xml:space="preserve">    其他国有资源(资产)有偿使用收入</t>
  </si>
  <si>
    <t xml:space="preserve">  其他收入(款)</t>
  </si>
  <si>
    <t xml:space="preserve">    捐赠收入</t>
  </si>
  <si>
    <t xml:space="preserve">      国外捐赠收入</t>
  </si>
  <si>
    <t xml:space="preserve">      国内捐赠收入</t>
  </si>
  <si>
    <t xml:space="preserve">      汶川地震捐赠收入</t>
  </si>
  <si>
    <t xml:space="preserve">    动用国储棉、糖、油上交财政收入</t>
  </si>
  <si>
    <t xml:space="preserve">    动用国家储备粮油上交差价收入</t>
  </si>
  <si>
    <t xml:space="preserve">    主管部门集中收入</t>
  </si>
  <si>
    <t xml:space="preserve">    国际赠款有偿使用费收入</t>
  </si>
  <si>
    <t xml:space="preserve">    乡镇自筹和统筹收入</t>
  </si>
  <si>
    <t xml:space="preserve">    免税商品特许经营费收入</t>
  </si>
  <si>
    <t xml:space="preserve">    基本建设收入</t>
  </si>
  <si>
    <t xml:space="preserve">    石油特别收益金专项收入</t>
  </si>
  <si>
    <t xml:space="preserve">      石油特别收益金专项收入</t>
  </si>
  <si>
    <t xml:space="preserve">      石油特别收益金退库</t>
  </si>
  <si>
    <t xml:space="preserve">    动用国储盐上交财政收入</t>
  </si>
  <si>
    <t xml:space="preserve">    差别电价收入</t>
  </si>
  <si>
    <t xml:space="preserve">    债务管理收入</t>
  </si>
  <si>
    <t xml:space="preserve">    成品油价格和税费改革清退补缴收入</t>
  </si>
  <si>
    <t xml:space="preserve">    其他收入(项)</t>
  </si>
  <si>
    <t>上划省级收入</t>
  </si>
  <si>
    <t xml:space="preserve">    上划省级增值税</t>
  </si>
  <si>
    <t xml:space="preserve">    上划省级营业税</t>
  </si>
  <si>
    <t xml:space="preserve">    上划省级企业所得税</t>
  </si>
  <si>
    <t xml:space="preserve">    上划省级个人所得税</t>
  </si>
  <si>
    <t xml:space="preserve">    上划省级资源税</t>
  </si>
  <si>
    <t>上划中央收入</t>
  </si>
  <si>
    <t xml:space="preserve">　　上划中央两税收入</t>
  </si>
  <si>
    <t xml:space="preserve">    　　上划中央增值税</t>
  </si>
  <si>
    <t xml:space="preserve">    　　上划中央消费税</t>
  </si>
  <si>
    <t xml:space="preserve">　　上划中央所得税收入</t>
  </si>
  <si>
    <t xml:space="preserve">　　　　上划中央企业所得税</t>
  </si>
  <si>
    <t xml:space="preserve">    　　上划中央个人所得税</t>
  </si>
  <si>
    <t xml:space="preserve">    上划中央其他收入</t>
  </si>
  <si>
    <t xml:space="preserve">　　　　上划成品油新增城建税</t>
  </si>
  <si>
    <t xml:space="preserve">　　　　上划成品油新增教育费附加</t>
  </si>
  <si>
    <t>公共财政总收入</t>
  </si>
  <si>
    <t>国税部门完成收入</t>
  </si>
  <si>
    <t>其中：增值税</t>
  </si>
  <si>
    <t xml:space="preserve">     消费税</t>
  </si>
  <si>
    <t xml:space="preserve">     企业所得税</t>
  </si>
  <si>
    <t xml:space="preserve">     个人所得税</t>
  </si>
  <si>
    <t>地税部门完成收入</t>
  </si>
  <si>
    <t xml:space="preserve">其中：营业税 </t>
  </si>
  <si>
    <t xml:space="preserve">     教育费附加</t>
  </si>
  <si>
    <t xml:space="preserve">   </t>
  </si>
  <si>
    <t>财政部门完成收入</t>
  </si>
  <si>
    <t>公共财政支出</t>
  </si>
  <si>
    <t>一般公共服务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</si>
  <si>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</si>
  <si>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</si>
  <si>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</si>
  <si>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</si>
  <si>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</si>
  <si>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</si>
  <si>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</si>
  <si>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代表培训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</si>
  <si>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</si>
  <si>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</si>
  <si>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</si>
  <si>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</si>
  <si>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</si>
  <si>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</si>
  <si>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</si>
  <si>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</si>
  <si>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</si>
  <si>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</si>
  <si>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</si>
  <si>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</si>
  <si>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</si>
  <si>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</si>
  <si>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</si>
  <si>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</si>
  <si>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</si>
  <si>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</si>
  <si>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</si>
  <si>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</si>
  <si>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</si>
  <si>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</si>
  <si>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</si>
  <si>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</si>
  <si>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</si>
  <si>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</si>
  <si>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</si>
  <si>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</si>
  <si>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</si>
  <si>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</si>
  <si>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</si>
  <si>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</si>
  <si>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</si>
  <si>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</si>
  <si>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</si>
  <si>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</si>
  <si>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</si>
  <si>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</si>
  <si>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</si>
  <si>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</si>
  <si>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</si>
  <si>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</si>
  <si>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</si>
  <si>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</si>
  <si>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</si>
  <si>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</si>
  <si>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</si>
  <si>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</si>
  <si>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</si>
  <si>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</si>
  <si>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</si>
  <si>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</si>
  <si>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</si>
  <si>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</si>
  <si>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</si>
  <si>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</si>
  <si>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</si>
  <si>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</si>
  <si>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</si>
  <si>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</si>
  <si>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</si>
  <si>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公务员培训</t>
  </si>
  <si>
    <t xml:space="preserve">    公务员招考</t>
  </si>
  <si>
    <t xml:space="preserve">    其他人事事务支出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</si>
  <si>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</si>
  <si>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</si>
  <si>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</si>
  <si>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</si>
  <si>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</si>
  <si>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人口与计划生育事务</t>
  </si>
  <si>
    <t xml:space="preserve">    人口规划与发展战略研究</t>
  </si>
  <si>
    <t xml:space="preserve">    计划生育家庭奖励</t>
  </si>
  <si>
    <t xml:space="preserve">    人口和计划生育统计及抽样调查</t>
  </si>
  <si>
    <t xml:space="preserve">    人口和计划生育信息系统建设</t>
  </si>
  <si>
    <t xml:space="preserve">    计划生育、生殖健康促进工程</t>
  </si>
  <si>
    <t xml:space="preserve">    计划生育免费基本技术服务</t>
  </si>
  <si>
    <t xml:space="preserve">    人口出生性别比综合治理</t>
  </si>
  <si>
    <t xml:space="preserve">    人口和计划生育服务网络建设</t>
  </si>
  <si>
    <t xml:space="preserve">    计划生育避孕药具经费</t>
  </si>
  <si>
    <t xml:space="preserve">    人口和计划生育宣传教育经费</t>
  </si>
  <si>
    <t xml:space="preserve">    流动人口计划生育管理和服务</t>
  </si>
  <si>
    <t xml:space="preserve">    人口和计划生育目标责任制考核</t>
  </si>
  <si>
    <t xml:space="preserve">    其他人口与计划生育事务支出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</si>
  <si>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</si>
  <si>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</si>
  <si>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</si>
  <si>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</si>
  <si>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</si>
  <si>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</si>
  <si>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</si>
  <si>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</si>
  <si>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</si>
  <si>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</si>
  <si>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</si>
  <si>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</si>
  <si>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</si>
  <si>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</si>
  <si>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</si>
  <si>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</si>
  <si>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</si>
  <si>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</si>
  <si>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</si>
  <si>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</si>
  <si>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</si>
  <si>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</si>
  <si>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</si>
  <si>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</si>
  <si>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</si>
  <si>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</si>
  <si>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</si>
  <si>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</si>
  <si>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</si>
  <si>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</si>
  <si>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</si>
  <si>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</si>
  <si>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</si>
  <si>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</si>
  <si>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</si>
  <si>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</si>
  <si>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</si>
  <si>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</si>
  <si>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</si>
  <si>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</si>
  <si>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</si>
  <si>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</si>
  <si>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</si>
  <si>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</si>
  <si>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</si>
  <si>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</si>
  <si>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</si>
  <si>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</si>
  <si>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</si>
  <si>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</si>
  <si>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</si>
  <si>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</si>
  <si>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</si>
  <si>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</si>
  <si>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</si>
  <si>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</si>
  <si>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</si>
  <si>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</si>
  <si>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</si>
  <si>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</si>
  <si>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</si>
  <si>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</si>
  <si>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</si>
  <si>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</si>
  <si>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</si>
  <si>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</si>
  <si>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</si>
  <si>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</si>
  <si>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</si>
  <si>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</si>
  <si>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</si>
  <si>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</si>
  <si>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</si>
  <si>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</si>
  <si>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</si>
  <si>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</si>
  <si>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</si>
  <si>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</si>
  <si>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</si>
  <si>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</si>
  <si>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</si>
  <si>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</si>
  <si>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</si>
  <si>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</si>
  <si>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出国活动</t>
  </si>
  <si>
    <t xml:space="preserve">    招待活动</t>
  </si>
  <si>
    <t xml:space="preserve">    在华国际会议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</si>
  <si>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</si>
  <si>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</si>
  <si>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</si>
  <si>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</si>
  <si>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</si>
  <si>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</si>
  <si>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</si>
  <si>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</si>
  <si>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</si>
  <si>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</si>
  <si>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</t>
  </si>
  <si>
    <t xml:space="preserve">  现役部队(款)</t>
  </si>
  <si>
    <t xml:space="preserve">    现役部队(项)</t>
  </si>
  <si>
    <t xml:space="preserve">  预备役部队(款)</t>
  </si>
  <si>
    <t xml:space="preserve">    预备役部队(项)</t>
  </si>
  <si>
    <t xml:space="preserve">  民兵(款)</t>
  </si>
  <si>
    <t xml:space="preserve">    民兵(项)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</si>
  <si>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</si>
  <si>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</si>
  <si>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</si>
  <si>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</si>
  <si>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</si>
  <si>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</si>
  <si>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</si>
  <si>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</si>
  <si>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</si>
  <si>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</si>
  <si>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其他国防动员支出</t>
  </si>
  <si>
    <t xml:space="preserve">  其他国防支出(款)</t>
  </si>
  <si>
    <t xml:space="preserve">    其他国防支出(项)</t>
  </si>
  <si>
    <t>公共安全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</si>
  <si>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</si>
  <si>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</si>
  <si>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</si>
  <si>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</si>
  <si>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</si>
  <si>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</si>
  <si>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</si>
  <si>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</si>
  <si>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</si>
  <si>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</si>
  <si>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</si>
  <si>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</si>
  <si>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</si>
  <si>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</si>
  <si>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</si>
  <si>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</si>
  <si>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</si>
  <si>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</si>
  <si>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</si>
  <si>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</si>
  <si>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</si>
  <si>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</si>
  <si>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</si>
  <si>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</si>
  <si>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</si>
  <si>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</si>
  <si>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</si>
  <si>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</si>
  <si>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</si>
  <si>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</si>
  <si>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</si>
  <si>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</si>
  <si>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</si>
  <si>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</si>
  <si>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</si>
  <si>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</si>
  <si>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</si>
  <si>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</si>
  <si>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</si>
  <si>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</si>
  <si>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</si>
  <si>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</si>
  <si>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</si>
  <si>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</si>
  <si>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</si>
  <si>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</si>
  <si>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</si>
  <si>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</si>
  <si>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</si>
  <si>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</si>
  <si>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</si>
  <si>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</si>
  <si>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</si>
  <si>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</si>
  <si>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</si>
  <si>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</si>
  <si>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劳教</t>
  </si>
  <si>
    <t xml:space="preserve">    劳教人员生活</t>
  </si>
  <si>
    <t xml:space="preserve">    劳教人员教育</t>
  </si>
  <si>
    <t xml:space="preserve">    所政设施建设</t>
  </si>
  <si>
    <t xml:space="preserve">    其他劳教支出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</si>
  <si>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</si>
  <si>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</si>
  <si>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</si>
  <si>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</si>
  <si>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</si>
  <si>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</si>
  <si>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</si>
  <si>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</si>
  <si>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警服购置</t>
  </si>
  <si>
    <t xml:space="preserve">    其他缉私警察支出</t>
  </si>
  <si>
    <t xml:space="preserve">  其他公共安全支出(款)</t>
  </si>
  <si>
    <t xml:space="preserve">    其他公共安全支出(项)</t>
  </si>
  <si>
    <t xml:space="preserve">    其他消防</t>
  </si>
  <si>
    <t>教育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</si>
  <si>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</si>
  <si>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</si>
  <si>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</si>
  <si>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</si>
  <si>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</si>
  <si>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</si>
  <si>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</si>
  <si>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</si>
  <si>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</si>
  <si>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</si>
  <si>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</si>
  <si>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</si>
  <si>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</si>
  <si>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</si>
  <si>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</si>
  <si>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</si>
  <si>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</si>
  <si>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</si>
  <si>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</si>
  <si>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</si>
  <si>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</si>
  <si>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</si>
  <si>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</si>
  <si>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</si>
  <si>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</si>
  <si>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</si>
  <si>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</si>
  <si>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</si>
  <si>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</si>
  <si>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</si>
  <si>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</si>
  <si>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</si>
  <si>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</si>
  <si>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</si>
  <si>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</si>
  <si>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教师进修及干部继续教育</t>
  </si>
  <si>
    <t xml:space="preserve">    教师进修</t>
  </si>
  <si>
    <t xml:space="preserve">    干部教育</t>
  </si>
  <si>
    <t xml:space="preserve">    其他教师进修及干部继续教育支出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</si>
  <si>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</si>
  <si>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</si>
  <si>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</si>
  <si>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</si>
  <si>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</si>
  <si>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</si>
  <si>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</si>
  <si>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</si>
  <si>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</si>
  <si>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</si>
  <si>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</si>
  <si>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</si>
  <si>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</si>
  <si>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</si>
  <si>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</si>
  <si>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</si>
  <si>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</si>
  <si>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</si>
  <si>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</si>
  <si>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</si>
  <si>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</si>
  <si>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</si>
  <si>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</si>
  <si>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</si>
  <si>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</si>
  <si>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</si>
  <si>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</si>
  <si>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</si>
  <si>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</si>
  <si>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</si>
  <si>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</si>
  <si>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</si>
  <si>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</si>
  <si>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</si>
  <si>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</si>
  <si>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</si>
  <si>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</si>
  <si>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</si>
  <si>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</si>
  <si>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</si>
  <si>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</si>
  <si>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</si>
  <si>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</si>
  <si>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</si>
  <si>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</si>
  <si>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</si>
  <si>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</si>
  <si>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</si>
  <si>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</si>
  <si>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</si>
  <si>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科技重大专项(款)</t>
  </si>
  <si>
    <t xml:space="preserve">    科技重大专项(项)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</si>
  <si>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</si>
  <si>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</si>
  <si>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</si>
  <si>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</si>
  <si>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</si>
  <si>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</si>
  <si>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</si>
  <si>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</si>
  <si>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</si>
  <si>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</si>
  <si>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</si>
  <si>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</si>
  <si>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</si>
  <si>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</si>
  <si>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</si>
  <si>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</si>
  <si>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</si>
  <si>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</si>
  <si>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</si>
  <si>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</si>
  <si>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</si>
  <si>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</si>
  <si>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</si>
  <si>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</si>
  <si>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</si>
  <si>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</si>
  <si>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</si>
  <si>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</si>
  <si>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</si>
  <si>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</si>
  <si>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广播影视</t>
  </si>
  <si>
    <t xml:space="preserve">    广播</t>
  </si>
  <si>
    <t xml:space="preserve">    电视</t>
  </si>
  <si>
    <t xml:space="preserve">    电影</t>
  </si>
  <si>
    <t xml:space="preserve">    广播电视监控</t>
  </si>
  <si>
    <t xml:space="preserve">    其他广播影视支出</t>
  </si>
  <si>
    <t xml:space="preserve">  新闻出版</t>
  </si>
  <si>
    <t xml:space="preserve">    新闻通讯</t>
  </si>
  <si>
    <t xml:space="preserve">    出版发行</t>
  </si>
  <si>
    <t xml:space="preserve">    版权管理</t>
  </si>
  <si>
    <t xml:space="preserve">    出版市场管理</t>
  </si>
  <si>
    <t xml:space="preserve">    其他新闻出版支出</t>
  </si>
  <si>
    <t xml:space="preserve">  其他文化体育与传媒支出(款)</t>
  </si>
  <si>
    <t xml:space="preserve">    宣传文化发展专项支出</t>
  </si>
  <si>
    <t xml:space="preserve">    其他文化体育与传媒支出(项)</t>
  </si>
  <si>
    <t>社会保障和就业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</si>
  <si>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</si>
  <si>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</si>
  <si>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</si>
  <si>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</si>
  <si>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</si>
  <si>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</si>
  <si>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</si>
  <si>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</si>
  <si>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</si>
  <si>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</si>
  <si>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</si>
  <si>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</si>
  <si>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</si>
  <si>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</si>
  <si>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</si>
  <si>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</si>
  <si>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</si>
  <si>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</si>
  <si>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</si>
  <si>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</si>
  <si>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</si>
  <si>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</si>
  <si>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</si>
  <si>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</si>
  <si>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财政对新型农村社会养老保险基金的补助</t>
  </si>
  <si>
    <t xml:space="preserve">    财政对城镇居民养老保险基金的补助</t>
  </si>
  <si>
    <t xml:space="preserve">    财政对其他社会保险基金的补助</t>
  </si>
  <si>
    <t xml:space="preserve">  补充全国社会保障基金</t>
  </si>
  <si>
    <t xml:space="preserve">    用公共财政预算补充基金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</si>
  <si>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</si>
  <si>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</si>
  <si>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</si>
  <si>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</si>
  <si>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</si>
  <si>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</si>
  <si>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</si>
  <si>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</si>
  <si>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</si>
  <si>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</si>
  <si>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</si>
  <si>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</si>
  <si>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</si>
  <si>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</si>
  <si>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</si>
  <si>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</si>
  <si>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</si>
  <si>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</si>
  <si>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</si>
  <si>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</si>
  <si>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</si>
  <si>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</si>
  <si>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</si>
  <si>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</si>
  <si>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</si>
  <si>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</si>
  <si>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</si>
  <si>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</si>
  <si>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</si>
  <si>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</si>
  <si>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</si>
  <si>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</si>
  <si>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</si>
  <si>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</si>
  <si>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</si>
  <si>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退役士兵教育培训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</si>
  <si>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</si>
  <si>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</si>
  <si>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</si>
  <si>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</si>
  <si>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</si>
  <si>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</si>
  <si>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</si>
  <si>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</si>
  <si>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</si>
  <si>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</si>
  <si>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</si>
  <si>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</si>
  <si>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</si>
  <si>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城市居民最低生活保障</t>
  </si>
  <si>
    <t xml:space="preserve">    城市居民最低生活保障金支出</t>
  </si>
  <si>
    <t xml:space="preserve">    城市居民最低生活保障对象临时补助</t>
  </si>
  <si>
    <t xml:space="preserve">  其他城市生活救助</t>
  </si>
  <si>
    <t xml:space="preserve">    流浪乞讨人员救助</t>
  </si>
  <si>
    <t xml:space="preserve">    其他城市生活救助支出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</si>
  <si>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</si>
  <si>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</si>
  <si>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</si>
  <si>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</si>
  <si>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</si>
  <si>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</si>
  <si>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</si>
  <si>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农村最低生活保障</t>
  </si>
  <si>
    <t xml:space="preserve">    农村最低生活保障金支出</t>
  </si>
  <si>
    <t xml:space="preserve">    农村最低生活保障对象临时补助</t>
  </si>
  <si>
    <t xml:space="preserve">  其他农村生活救助</t>
  </si>
  <si>
    <t xml:space="preserve">    农村五保供养</t>
  </si>
  <si>
    <t xml:space="preserve">    其他农村生活救助支出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</si>
  <si>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</si>
  <si>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</si>
  <si>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</si>
  <si>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其他社会保障和就业支出(款)</t>
  </si>
  <si>
    <t xml:space="preserve">    其他社会保障和就业支出(项)</t>
  </si>
  <si>
    <t>医疗卫生</t>
  </si>
  <si>
    <t xml:space="preserve">  医疗卫生管理事务</t>
  </si>
  <si>
    <t xml:space="preserve">    其他医疗卫生管理事务支出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</si>
  <si>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</si>
  <si>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</si>
  <si>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</si>
  <si>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</si>
  <si>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</si>
  <si>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</si>
  <si>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</si>
  <si>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</si>
  <si>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</si>
  <si>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</si>
  <si>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</si>
  <si>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</si>
  <si>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</si>
  <si>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</si>
  <si>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</si>
  <si>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</si>
  <si>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</si>
  <si>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</si>
  <si>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</si>
  <si>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</si>
  <si>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</si>
  <si>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</si>
  <si>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</si>
  <si>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</si>
  <si>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</si>
  <si>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</si>
  <si>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</si>
  <si>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</si>
  <si>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</si>
  <si>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</si>
  <si>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</si>
  <si>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</si>
  <si>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</si>
  <si>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</si>
  <si>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城市医疗救助</t>
  </si>
  <si>
    <t xml:space="preserve">    新型农村合作医疗</t>
  </si>
  <si>
    <t xml:space="preserve">    农村医疗救助</t>
  </si>
  <si>
    <t xml:space="preserve">    城镇居民基本医疗保险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</si>
  <si>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</si>
  <si>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</si>
  <si>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</si>
  <si>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</si>
  <si>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食品和药品监督管理事务</t>
  </si>
  <si>
    <t xml:space="preserve">    药品事务</t>
  </si>
  <si>
    <t xml:space="preserve">    保健食品事务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</si>
  <si>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</si>
  <si>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</si>
  <si>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</si>
  <si>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</si>
  <si>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其他医疗卫生支出(款)</t>
  </si>
  <si>
    <t xml:space="preserve">    其他医疗卫生支出(项)</t>
  </si>
  <si>
    <t>节能环保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</si>
  <si>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</si>
  <si>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</si>
  <si>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</si>
  <si>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</si>
  <si>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</si>
  <si>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</si>
  <si>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</si>
  <si>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</si>
  <si>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</si>
  <si>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</si>
  <si>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</si>
  <si>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</si>
  <si>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</si>
  <si>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</si>
  <si>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</si>
  <si>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</si>
  <si>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</si>
  <si>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</si>
  <si>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</si>
  <si>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</si>
  <si>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</si>
  <si>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</si>
  <si>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</si>
  <si>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</si>
  <si>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湖泊生态环境保护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</si>
  <si>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</si>
  <si>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</si>
  <si>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</si>
  <si>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</si>
  <si>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</si>
  <si>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职工分流安置</t>
  </si>
  <si>
    <t xml:space="preserve">    职工培训</t>
  </si>
  <si>
    <t xml:space="preserve">    天然林保护工程建设</t>
  </si>
  <si>
    <t xml:space="preserve">    其他天然林保护支出</t>
  </si>
  <si>
    <t xml:space="preserve">  退耕还林</t>
  </si>
  <si>
    <t xml:space="preserve">    粮食折现挂账贴息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</si>
  <si>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</si>
  <si>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</si>
  <si>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</si>
  <si>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</si>
  <si>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</si>
  <si>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</si>
  <si>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京津风沙源治理禁牧舍饲粮食折现补助</t>
  </si>
  <si>
    <t xml:space="preserve">    京津风沙源治理禁牧舍饲粮食折现挂账贴息</t>
  </si>
  <si>
    <t xml:space="preserve">    京津风沙源治理禁牧舍饲粮食费用补贴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</si>
  <si>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</si>
  <si>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</si>
  <si>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</si>
  <si>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退牧还草粮食折现补贴</t>
  </si>
  <si>
    <t xml:space="preserve">    退牧还草粮食费用补贴</t>
  </si>
  <si>
    <t xml:space="preserve">    退牧还草粮食折现挂账贴息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</si>
  <si>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</si>
  <si>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</si>
  <si>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</si>
  <si>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</si>
  <si>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</si>
  <si>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</si>
  <si>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</si>
  <si>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</si>
  <si>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</si>
  <si>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</si>
  <si>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</si>
  <si>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</si>
  <si>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</si>
  <si>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</si>
  <si>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资源综合利用(款)</t>
  </si>
  <si>
    <t xml:space="preserve">    资源综合利用(项)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</si>
  <si>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</si>
  <si>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</si>
  <si>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</si>
  <si>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</si>
  <si>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</si>
  <si>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</si>
  <si>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</si>
  <si>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</si>
  <si>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</si>
  <si>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</si>
  <si>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</si>
  <si>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城乡社区事务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</si>
  <si>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</si>
  <si>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</si>
  <si>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</si>
  <si>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</si>
  <si>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</si>
  <si>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</si>
  <si>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</si>
  <si>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</si>
  <si>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</si>
  <si>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</si>
  <si>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</si>
  <si>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</si>
  <si>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</si>
  <si>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</si>
  <si>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</si>
  <si>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</si>
  <si>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</si>
  <si>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</si>
  <si>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其他城乡社区事务支出(款)</t>
  </si>
  <si>
    <t xml:space="preserve">    其他城乡社区事务支出(项)</t>
  </si>
  <si>
    <t>农林水事务</t>
  </si>
  <si>
    <t xml:space="preserve">  农业</t>
  </si>
  <si>
    <t xml:space="preserve">    农垦运行</t>
  </si>
  <si>
    <t xml:space="preserve">    技术推广与培训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</si>
  <si>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</si>
  <si>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</si>
  <si>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</si>
  <si>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</si>
  <si>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</si>
  <si>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</si>
  <si>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灾害救助</t>
  </si>
  <si>
    <t xml:space="preserve">    稳定农民收入补贴</t>
  </si>
  <si>
    <t xml:space="preserve">    农业结构调整补贴</t>
  </si>
  <si>
    <t xml:space="preserve">    农业生产资料与技术补贴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</si>
  <si>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</si>
  <si>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</si>
  <si>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</si>
  <si>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</si>
  <si>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</si>
  <si>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</si>
  <si>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</si>
  <si>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</si>
  <si>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</si>
  <si>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</si>
  <si>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</si>
  <si>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</si>
  <si>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</si>
  <si>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</si>
  <si>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</si>
  <si>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</si>
  <si>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</si>
  <si>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</si>
  <si>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</si>
  <si>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</si>
  <si>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</si>
  <si>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</si>
  <si>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</si>
  <si>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森林防火</t>
  </si>
  <si>
    <t xml:space="preserve">    林业有害生物防治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</si>
  <si>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</si>
  <si>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</si>
  <si>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</si>
  <si>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</si>
  <si>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</si>
  <si>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</si>
  <si>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技能培训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</si>
  <si>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</si>
  <si>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</si>
  <si>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</si>
  <si>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</si>
  <si>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</si>
  <si>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林业救灾</t>
  </si>
  <si>
    <t xml:space="preserve">    石油价格改革对林业的补贴</t>
  </si>
  <si>
    <t xml:space="preserve">    森林保险保费补贴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</si>
  <si>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</si>
  <si>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</si>
  <si>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</si>
  <si>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</si>
  <si>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</si>
  <si>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</si>
  <si>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</si>
  <si>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</si>
  <si>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</si>
  <si>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</si>
  <si>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</si>
  <si>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</si>
  <si>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</si>
  <si>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</si>
  <si>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</si>
  <si>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水利技术推广和培训</t>
  </si>
  <si>
    <t xml:space="preserve">    国际河流治理与管理</t>
  </si>
  <si>
    <t xml:space="preserve">    三峡建设管理事务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</si>
  <si>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</si>
  <si>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</si>
  <si>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</si>
  <si>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</si>
  <si>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</si>
  <si>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</si>
  <si>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</si>
  <si>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</si>
  <si>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</si>
  <si>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</si>
  <si>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</si>
  <si>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</si>
  <si>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南水北调技术推广和培训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</si>
  <si>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</si>
  <si>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</si>
  <si>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</si>
  <si>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</si>
  <si>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</si>
  <si>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</si>
  <si>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</si>
  <si>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</si>
  <si>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</si>
  <si>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</si>
  <si>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</si>
  <si>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</si>
  <si>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</si>
  <si>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</si>
  <si>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</si>
  <si>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</si>
  <si>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</si>
  <si>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实施减轻农业用水负担综合改革补助</t>
  </si>
  <si>
    <t xml:space="preserve">    国有农场分离办社会职能改革补助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</si>
  <si>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</si>
  <si>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</si>
  <si>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</si>
  <si>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</si>
  <si>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引导金融机构支农补助</t>
  </si>
  <si>
    <t xml:space="preserve">    支持农村金融机构</t>
  </si>
  <si>
    <t xml:space="preserve">    涉农贷款增量奖励</t>
  </si>
  <si>
    <t xml:space="preserve">    其他金融支农支出</t>
  </si>
  <si>
    <t xml:space="preserve">  其他农林水事务支出(款)</t>
  </si>
  <si>
    <t xml:space="preserve">    化解其他公益性乡村债务支出</t>
  </si>
  <si>
    <t xml:space="preserve">    其他农林水事务支出(项)</t>
  </si>
  <si>
    <t>交通运输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</si>
  <si>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</si>
  <si>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</si>
  <si>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</si>
  <si>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</si>
  <si>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</si>
  <si>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</si>
  <si>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</si>
  <si>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</si>
  <si>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</si>
  <si>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</si>
  <si>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</si>
  <si>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</si>
  <si>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</si>
  <si>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</si>
  <si>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</si>
  <si>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</si>
  <si>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</si>
  <si>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</si>
  <si>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</si>
  <si>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</si>
  <si>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</si>
  <si>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</si>
  <si>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</si>
  <si>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</si>
  <si>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</si>
  <si>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</si>
  <si>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</si>
  <si>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</si>
  <si>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</si>
  <si>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</si>
  <si>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</si>
  <si>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</si>
  <si>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</si>
  <si>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</si>
  <si>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</si>
  <si>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</si>
  <si>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</si>
  <si>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</si>
  <si>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</si>
  <si>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民航政策性购机专项支出</t>
  </si>
  <si>
    <t xml:space="preserve">    其他民用航空运输支出</t>
  </si>
  <si>
    <t xml:space="preserve">  石油价格改革对交通运输的补贴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</si>
  <si>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</si>
  <si>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</si>
  <si>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</si>
  <si>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石油价格改革补贴其他支出</t>
  </si>
  <si>
    <t xml:space="preserve">  邮政业支出</t>
  </si>
  <si>
    <t xml:space="preserve">    行业监管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</si>
  <si>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</si>
  <si>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</si>
  <si>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</si>
  <si>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</si>
  <si>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</si>
  <si>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</si>
  <si>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车辆购置税用于地震灾后恢复重建的支出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</si>
  <si>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</si>
  <si>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</si>
  <si>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</si>
  <si>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</si>
  <si>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资源勘探电力信息等事务</t>
  </si>
  <si>
    <t xml:space="preserve">  资源勘探开发和服务支出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</si>
  <si>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</si>
  <si>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</si>
  <si>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</si>
  <si>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</si>
  <si>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</si>
  <si>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</si>
  <si>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</si>
  <si>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</si>
  <si>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</si>
  <si>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</si>
  <si>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</si>
  <si>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</si>
  <si>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</si>
  <si>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</si>
  <si>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</si>
  <si>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</si>
  <si>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</si>
  <si>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</si>
  <si>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</si>
  <si>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</si>
  <si>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</si>
  <si>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电力监管支出</t>
  </si>
  <si>
    <t xml:space="preserve">    电力监管</t>
  </si>
  <si>
    <t xml:space="preserve">    电力稽查</t>
  </si>
  <si>
    <t xml:space="preserve">    争议调节</t>
  </si>
  <si>
    <t xml:space="preserve">    安全事故调查</t>
  </si>
  <si>
    <t xml:space="preserve">    电力市场建设</t>
  </si>
  <si>
    <t xml:space="preserve">    电力输送改革试点</t>
  </si>
  <si>
    <t xml:space="preserve">    信息系统建设</t>
  </si>
  <si>
    <t xml:space="preserve">    三峡库区移民专项支出</t>
  </si>
  <si>
    <t xml:space="preserve">    农村电网建设</t>
  </si>
  <si>
    <t xml:space="preserve">    其他电力监管支出</t>
  </si>
  <si>
    <t xml:space="preserve">  工业和信息产业监管支出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</si>
  <si>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</si>
  <si>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</si>
  <si>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</si>
  <si>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</si>
  <si>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</si>
  <si>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</si>
  <si>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</si>
  <si>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军工电子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</si>
  <si>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</si>
  <si>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</si>
  <si>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</si>
  <si>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</si>
  <si>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</si>
  <si>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</si>
  <si>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</si>
  <si>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</si>
  <si>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</si>
  <si>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</si>
  <si>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</si>
  <si>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</si>
  <si>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</si>
  <si>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</si>
  <si>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</si>
  <si>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</si>
  <si>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其他资源勘探电力信息等事务支出(款)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</si>
  <si>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</si>
  <si>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</si>
  <si>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</si>
  <si>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</si>
  <si>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</si>
  <si>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其他资源勘探电力信息等事务支出(项)</t>
  </si>
  <si>
    <t>商业服务业等事务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</si>
  <si>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</si>
  <si>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</si>
  <si>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</si>
  <si>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民贸网点贷款贴息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</si>
  <si>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</si>
  <si>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</si>
  <si>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</si>
  <si>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</si>
  <si>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</si>
  <si>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</si>
  <si>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</si>
  <si>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</si>
  <si>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其他商业服务业等事务支出(款)</t>
  </si>
  <si>
    <t xml:space="preserve">    服务业基础设施建设</t>
  </si>
  <si>
    <t xml:space="preserve">    其他商业服务业等事务支出(项)</t>
  </si>
  <si>
    <t>金融监管等事务支出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</si>
  <si>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</si>
  <si>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</si>
  <si>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</si>
  <si>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</si>
  <si>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</si>
  <si>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</si>
  <si>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</si>
  <si>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</si>
  <si>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</si>
  <si>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</si>
  <si>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</si>
  <si>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</si>
  <si>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</si>
  <si>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</si>
  <si>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</si>
  <si>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</si>
  <si>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</si>
  <si>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</si>
  <si>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</si>
  <si>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</si>
  <si>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</si>
  <si>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</si>
  <si>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其他金融监管等事务支出(款)</t>
  </si>
  <si>
    <t xml:space="preserve">    其他金融监管等事务支出(项)</t>
  </si>
  <si>
    <t>地震灾后恢复重建支出</t>
  </si>
  <si>
    <t xml:space="preserve">  倒塌毁损民房恢复重建</t>
  </si>
  <si>
    <t xml:space="preserve">    农村居民住宅恢复重建</t>
  </si>
  <si>
    <t xml:space="preserve">    城镇居民住宅恢复重建</t>
  </si>
  <si>
    <t xml:space="preserve">  基础设施恢复重建</t>
  </si>
  <si>
    <t xml:space="preserve">    公路</t>
  </si>
  <si>
    <t xml:space="preserve">    桥梁</t>
  </si>
  <si>
    <t xml:space="preserve">    铁路路网</t>
  </si>
  <si>
    <t xml:space="preserve">    机场</t>
  </si>
  <si>
    <t xml:space="preserve">    水运港口设施</t>
  </si>
  <si>
    <t xml:space="preserve">    运政设施</t>
  </si>
  <si>
    <t xml:space="preserve">    邮政设施</t>
  </si>
  <si>
    <t xml:space="preserve">    水利工程</t>
  </si>
  <si>
    <t xml:space="preserve">    供水</t>
  </si>
  <si>
    <t xml:space="preserve">    供气</t>
  </si>
  <si>
    <t xml:space="preserve">    市政道路、桥梁</t>
  </si>
  <si>
    <t xml:space="preserve">    排水管道</t>
  </si>
  <si>
    <t xml:space="preserve">    污水处理设施</t>
  </si>
  <si>
    <t xml:space="preserve">    公交设施</t>
  </si>
  <si>
    <t xml:space="preserve">    其他基础设施恢复重建支出</t>
  </si>
  <si>
    <t xml:space="preserve">  公益服务设施恢复重建</t>
  </si>
  <si>
    <t xml:space="preserve">    学校和其他教育设施</t>
  </si>
  <si>
    <t xml:space="preserve">    医院及其他医疗卫生食品药品监管设施</t>
  </si>
  <si>
    <t xml:space="preserve">    科研院所科普场馆及其他科研科普设施</t>
  </si>
  <si>
    <t xml:space="preserve">    文化馆图书馆及其他文化设施</t>
  </si>
  <si>
    <t xml:space="preserve">    文物事业单位博物馆及其附属设施</t>
  </si>
  <si>
    <t xml:space="preserve">    广播电视台(站)及其他广播影视设施</t>
  </si>
  <si>
    <t xml:space="preserve">    体育场馆及其他体育设施</t>
  </si>
  <si>
    <t xml:space="preserve">    儿童福利院及其他社会保障和社会福利设施</t>
  </si>
  <si>
    <t xml:space="preserve">    环境保护事业单位及环保设施</t>
  </si>
  <si>
    <t xml:space="preserve">    人口和计划生育事业单位及设施</t>
  </si>
  <si>
    <t xml:space="preserve">    档案事业单位及设施</t>
  </si>
  <si>
    <t xml:space="preserve">    地震事业单位及设施</t>
  </si>
  <si>
    <t xml:space="preserve">    其他公益服务事业单位及设施</t>
  </si>
  <si>
    <t xml:space="preserve">  农业林业恢复生产和重建</t>
  </si>
  <si>
    <t xml:space="preserve">    农业生产资料补助</t>
  </si>
  <si>
    <t xml:space="preserve">    损毁土地整理</t>
  </si>
  <si>
    <t xml:space="preserve">    农田水利设施恢复重建</t>
  </si>
  <si>
    <t xml:space="preserve">    规模化种养殖棚舍池恢复重建</t>
  </si>
  <si>
    <t xml:space="preserve">    良种繁育设施恢复重建</t>
  </si>
  <si>
    <t xml:space="preserve">    农林推广和服务设施恢复重建</t>
  </si>
  <si>
    <t xml:space="preserve">    森林防火设施恢复重建</t>
  </si>
  <si>
    <t xml:space="preserve">    受损林木恢复</t>
  </si>
  <si>
    <t xml:space="preserve">    其他农业林业恢复生产和重建支出</t>
  </si>
  <si>
    <t xml:space="preserve">  工商企业恢复生产和重建</t>
  </si>
  <si>
    <t xml:space="preserve">    项目投资补助</t>
  </si>
  <si>
    <t xml:space="preserve">    注入资本金</t>
  </si>
  <si>
    <t xml:space="preserve">    贷款贴息</t>
  </si>
  <si>
    <t xml:space="preserve">    其他工商企业恢复生产和重建支出</t>
  </si>
  <si>
    <t xml:space="preserve">  党政机关恢复重建</t>
  </si>
  <si>
    <t xml:space="preserve">    一般公共服务机关恢复重建支出</t>
  </si>
  <si>
    <t xml:space="preserve">    公共安全机构恢复重建支出</t>
  </si>
  <si>
    <t xml:space="preserve">    教育管理机构恢复重建支出</t>
  </si>
  <si>
    <t xml:space="preserve">    科学技术管理机构恢复重建支出</t>
  </si>
  <si>
    <t xml:space="preserve">    文化体育与传媒管理机构恢复重建支出</t>
  </si>
  <si>
    <t xml:space="preserve">    社会保障和就业管理机构恢复重建支出</t>
  </si>
  <si>
    <t xml:space="preserve">    医疗卫生及食品药品监督管理机构恢复重建支出</t>
  </si>
  <si>
    <t xml:space="preserve">    环境保护管理机构恢复重建支出</t>
  </si>
  <si>
    <t xml:space="preserve">    农林水管理机构恢复重建支出</t>
  </si>
  <si>
    <t xml:space="preserve">    其他党政机关恢复重建支出</t>
  </si>
  <si>
    <t xml:space="preserve">  军队武警恢复重建支出</t>
  </si>
  <si>
    <t xml:space="preserve">    军队恢复重建支出</t>
  </si>
  <si>
    <t xml:space="preserve">    武警恢复重建支出</t>
  </si>
  <si>
    <t xml:space="preserve">  其他恢复重建支出(款)</t>
  </si>
  <si>
    <t xml:space="preserve">    震后地质灾害治理支出</t>
  </si>
  <si>
    <t xml:space="preserve">    其他恢复重建支出(项)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</si>
  <si>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</si>
  <si>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</si>
  <si>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</si>
  <si>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</si>
  <si>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</si>
  <si>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</si>
  <si>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</si>
  <si>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</si>
  <si>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</si>
  <si>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国土资源气象等事务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</si>
  <si>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</si>
  <si>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</si>
  <si>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</si>
  <si>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</si>
  <si>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</si>
  <si>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</si>
  <si>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</si>
  <si>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</si>
  <si>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</si>
  <si>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</si>
  <si>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</si>
  <si>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</si>
  <si>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</si>
  <si>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</si>
  <si>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</si>
  <si>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</si>
  <si>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</si>
  <si>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</si>
  <si>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</si>
  <si>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</si>
  <si>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</si>
  <si>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</si>
  <si>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</si>
  <si>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</si>
  <si>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</si>
  <si>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</si>
  <si>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</si>
  <si>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</si>
  <si>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海域使用金支出</t>
  </si>
  <si>
    <t xml:space="preserve">    海水淡化</t>
  </si>
  <si>
    <t xml:space="preserve">    海洋工程排污费支出</t>
  </si>
  <si>
    <t xml:space="preserve">    无居民海岛使用金支出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</si>
  <si>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</si>
  <si>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</si>
  <si>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</si>
  <si>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</si>
  <si>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</si>
  <si>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</si>
  <si>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</si>
  <si>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地震台站、台网</t>
  </si>
  <si>
    <t xml:space="preserve">    地震流动观测</t>
  </si>
  <si>
    <t xml:space="preserve">    地震信息传输及管理</t>
  </si>
  <si>
    <t xml:space="preserve">    震情跟踪</t>
  </si>
  <si>
    <t xml:space="preserve">    地震预报预测</t>
  </si>
  <si>
    <t xml:space="preserve">    地震灾害预防</t>
  </si>
  <si>
    <t xml:space="preserve">    地震应急救援</t>
  </si>
  <si>
    <t xml:space="preserve">    地震技术应用与培训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</si>
  <si>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</si>
  <si>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</si>
  <si>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</si>
  <si>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</si>
  <si>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气象技术研究应用与培训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</si>
  <si>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</si>
  <si>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</si>
  <si>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</si>
  <si>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</si>
  <si>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</si>
  <si>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气象台站建设与运行保障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</si>
  <si>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</si>
  <si>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</si>
  <si>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</si>
  <si>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</si>
  <si>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其他国土资源气象等事务支出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</si>
  <si>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</si>
  <si>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</si>
  <si>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</si>
  <si>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</si>
  <si>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</si>
  <si>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</si>
  <si>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</si>
  <si>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</si>
  <si>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</si>
  <si>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</si>
  <si>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</si>
  <si>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</si>
  <si>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</si>
  <si>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</si>
  <si>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</si>
  <si>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</si>
  <si>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</si>
  <si>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>粮油物资储备事务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</si>
  <si>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</si>
  <si>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</si>
  <si>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</si>
  <si>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</si>
  <si>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</si>
  <si>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</si>
  <si>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</si>
  <si>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</si>
  <si>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</si>
  <si>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</si>
  <si>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</si>
  <si>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</si>
  <si>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</si>
  <si>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</si>
  <si>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</si>
  <si>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</si>
  <si>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</si>
  <si>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</si>
  <si>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</si>
  <si>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</si>
  <si>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</si>
  <si>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</si>
  <si>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公共财政预算石油储备支出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</si>
  <si>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</si>
  <si>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</si>
  <si>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</si>
  <si>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</si>
  <si>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</si>
  <si>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储备粮油补贴支出</t>
  </si>
  <si>
    <t xml:space="preserve">    储备粮油差价补贴</t>
  </si>
  <si>
    <t xml:space="preserve">    储备粮（油）库建设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</si>
  <si>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</si>
  <si>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</si>
  <si>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</si>
  <si>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</si>
  <si>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</si>
  <si>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</si>
  <si>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</si>
  <si>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</si>
  <si>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</si>
  <si>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</si>
  <si>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</si>
  <si>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</si>
  <si>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</si>
  <si>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</si>
  <si>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国债还本付息支出</t>
  </si>
  <si>
    <t xml:space="preserve">  国内债务付息</t>
  </si>
  <si>
    <t xml:space="preserve">  国外债务付息</t>
  </si>
  <si>
    <t xml:space="preserve">    中央向外国政府借款付息</t>
  </si>
  <si>
    <t xml:space="preserve">    中央向国际金融组织借款付息</t>
  </si>
  <si>
    <t xml:space="preserve">    地方向外国政府借款付息</t>
  </si>
  <si>
    <t xml:space="preserve">    地方向国际金融组织借款付息</t>
  </si>
  <si>
    <t xml:space="preserve">    中央境外发行主权外债付息</t>
  </si>
  <si>
    <t xml:space="preserve">    中央其他国外借款付息</t>
  </si>
  <si>
    <t xml:space="preserve">  国内外债务发行</t>
  </si>
  <si>
    <t xml:space="preserve">    国内债务发行费用</t>
  </si>
  <si>
    <t xml:space="preserve">    国外债务发行费用</t>
  </si>
  <si>
    <t xml:space="preserve">  补充还贷准备金</t>
  </si>
  <si>
    <t xml:space="preserve">  地方政府债券付息</t>
  </si>
  <si>
    <t>其他支出(类)</t>
  </si>
  <si>
    <t xml:space="preserve">  汶川地震捐赠支出</t>
  </si>
  <si>
    <t xml:space="preserve">    地震灾后恢复重建捐赠支出</t>
  </si>
  <si>
    <t xml:space="preserve">    其他捐赠支出</t>
  </si>
  <si>
    <t xml:space="preserve">  其他支出(款)</t>
  </si>
  <si>
    <t xml:space="preserve">    其他支出(项)</t>
  </si>
  <si>
    <t>预算科目</t>
  </si>
  <si>
    <t>决 算 数</t>
  </si>
  <si>
    <t>上级补助收入</t>
  </si>
  <si>
    <t>补助下级支出</t>
  </si>
  <si>
    <t xml:space="preserve">  返还性收入</t>
  </si>
  <si>
    <t xml:space="preserve">  返还性支出</t>
  </si>
  <si>
    <t xml:space="preserve">    增值税和消费税税收返还收入</t>
  </si>
  <si>
    <t xml:space="preserve">    增值税和消费税税收返还支出</t>
  </si>
  <si>
    <t xml:space="preserve">    所得税基数返还收入</t>
  </si>
  <si>
    <t xml:space="preserve">    所得税基数返还支出</t>
  </si>
  <si>
    <t xml:space="preserve">    成品油价格和税费改革税收返还收入</t>
  </si>
  <si>
    <t xml:space="preserve">    成品油价格和税费改革税收返还支出</t>
  </si>
  <si>
    <t xml:space="preserve">    其他税收返还收入</t>
  </si>
  <si>
    <t xml:space="preserve">    其他税收返还支出</t>
  </si>
  <si>
    <t xml:space="preserve">  一般性转移支付收入</t>
  </si>
  <si>
    <t xml:space="preserve">  一般性转移支付支出</t>
  </si>
  <si>
    <t xml:space="preserve">    体制补助收入</t>
  </si>
  <si>
    <t xml:space="preserve">    体制补助支出</t>
  </si>
  <si>
    <t xml:space="preserve">    均衡性转移支付收入</t>
  </si>
  <si>
    <t xml:space="preserve">    均衡性转移支付支出</t>
  </si>
  <si>
    <t xml:space="preserve">    革命老区及民族和边境地区转移支付收入</t>
  </si>
  <si>
    <t xml:space="preserve">    革命老区及民族和边境地区转移支付支出</t>
  </si>
  <si>
    <t xml:space="preserve">    调整工资转移支付补助收入</t>
  </si>
  <si>
    <t xml:space="preserve">    调整工资转移支付支出</t>
  </si>
  <si>
    <t xml:space="preserve">    农村税费改革转移支付收入</t>
  </si>
  <si>
    <t xml:space="preserve">    农村税费改革转移支付支出</t>
  </si>
  <si>
    <t xml:space="preserve">    县级基本财力保障机制奖补资金收入</t>
  </si>
  <si>
    <t xml:space="preserve">    县级基本财力保障机制奖补资金支出</t>
  </si>
  <si>
    <t xml:space="preserve">    结算补助收入</t>
  </si>
  <si>
    <t xml:space="preserve">    结算补助支出</t>
  </si>
  <si>
    <t xml:space="preserve">    化解债务补助收入</t>
  </si>
  <si>
    <t xml:space="preserve">    化解债务补助支出</t>
  </si>
  <si>
    <t xml:space="preserve">    资源枯竭型城市转移支付补助收入</t>
  </si>
  <si>
    <t xml:space="preserve">    资源枯竭型城市转移支付补助支出</t>
  </si>
  <si>
    <t xml:space="preserve">    企业事业单位划转补助收入</t>
  </si>
  <si>
    <t xml:space="preserve">    企业事业单位划转补助支出</t>
  </si>
  <si>
    <t xml:space="preserve">    成品油价格和税费改革转移支付补助收入</t>
  </si>
  <si>
    <t xml:space="preserve">    成品油价格和税费改革转移支付补助支出</t>
  </si>
  <si>
    <t xml:space="preserve">    工商部门停征两费转移支付收入</t>
  </si>
  <si>
    <t xml:space="preserve">    工商部门停征两费转移支付支出</t>
  </si>
  <si>
    <t xml:space="preserve">    基层公检法司转移支付收入</t>
  </si>
  <si>
    <t xml:space="preserve">    基层公检法司转移支付支出</t>
  </si>
  <si>
    <t xml:space="preserve">    义务教育等转移支付收入</t>
  </si>
  <si>
    <t xml:space="preserve">    义务教育等转移支付支出</t>
  </si>
  <si>
    <t xml:space="preserve">    基本养老保险和低保等转移支付收入</t>
  </si>
  <si>
    <t xml:space="preserve">    基本养老保险和低保等转移支付支出</t>
  </si>
  <si>
    <t xml:space="preserve">    新型农村合作医疗等转移支付收入</t>
  </si>
  <si>
    <t xml:space="preserve">    新型农村合作医疗等转移支付支出</t>
  </si>
  <si>
    <t xml:space="preserve">    村级公益事业奖补等转移支付收入</t>
  </si>
  <si>
    <t xml:space="preserve">    村级公益事业奖补等转移支付支出</t>
  </si>
  <si>
    <t xml:space="preserve">    产粮(油)大县奖励资金收入</t>
  </si>
  <si>
    <t xml:space="preserve">    产粮(油)大县奖励资金支出</t>
  </si>
  <si>
    <t xml:space="preserve">    重点生态功能区转移支付收入</t>
  </si>
  <si>
    <t xml:space="preserve">    重点生态功能区转移支付支出</t>
  </si>
  <si>
    <t xml:space="preserve">    其他一般性转移支付收入</t>
  </si>
  <si>
    <t xml:space="preserve">    其他一般性转移支付支出</t>
  </si>
  <si>
    <t xml:space="preserve">  专项转移支付收入</t>
  </si>
  <si>
    <t xml:space="preserve">  专项转移支付支出</t>
  </si>
  <si>
    <t xml:space="preserve">  地震灾后恢复重建补助收入</t>
  </si>
  <si>
    <t xml:space="preserve">  地震灾后恢复重建补助支出</t>
  </si>
  <si>
    <t>省补助计划单列市收入</t>
  </si>
  <si>
    <t>计划单列市上解省支出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</si>
  <si>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</si>
  <si>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</si>
  <si>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</si>
  <si>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</si>
  <si>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出口退税专项上解收入</t>
  </si>
  <si>
    <t xml:space="preserve">  出口退税专项上解支出</t>
  </si>
  <si>
    <t xml:space="preserve">  成品油价格和税费改革专项上解收入</t>
  </si>
  <si>
    <t xml:space="preserve">  成品油价格和税费改革专项上解支出</t>
  </si>
  <si>
    <t xml:space="preserve">  专项上解收入</t>
  </si>
  <si>
    <t xml:space="preserve">  专项上解支出</t>
  </si>
  <si>
    <t>计划单列市上解省收入</t>
  </si>
  <si>
    <t>省补助计划单列市支出</t>
  </si>
  <si>
    <t>接受其他地区援助收入</t>
  </si>
  <si>
    <t xml:space="preserve">  接受其他省（自治区、直辖市、计划单列市）援助收入</t>
  </si>
  <si>
    <t xml:space="preserve">  援助其他省（自治区、直辖市、计划单列市）支出</t>
  </si>
  <si>
    <t xml:space="preserve">  接受省内其他地市(区)援助收入</t>
  </si>
  <si>
    <t xml:space="preserve">  援助省内其他地市(区)支出</t>
  </si>
  <si>
    <t xml:space="preserve">  接受市内其他县市(区)援助收入</t>
  </si>
  <si>
    <t xml:space="preserve">  援助市内其他县市(区)支出</t>
  </si>
  <si>
    <t>债务收入</t>
  </si>
  <si>
    <t>债券还本支出</t>
  </si>
  <si>
    <t xml:space="preserve">  地方政府债券收入</t>
  </si>
  <si>
    <t xml:space="preserve">  地方政府债券还本</t>
  </si>
  <si>
    <t xml:space="preserve">  地方向国外借款收入</t>
  </si>
  <si>
    <t xml:space="preserve">  地方向国外借款还本</t>
  </si>
  <si>
    <t>债券转贷收入</t>
  </si>
  <si>
    <t>债券转贷支出</t>
  </si>
  <si>
    <t xml:space="preserve">  转贷地方政府债券收入</t>
  </si>
  <si>
    <t xml:space="preserve">  转贷地方政府债券支出</t>
  </si>
  <si>
    <t xml:space="preserve">  转贷国外债务收入</t>
  </si>
  <si>
    <t xml:space="preserve">  转贷国外债务支出</t>
  </si>
  <si>
    <t>国债转贷收入</t>
  </si>
  <si>
    <t>增设预算周转金</t>
  </si>
  <si>
    <t>国债转贷资金上年结余</t>
  </si>
  <si>
    <t>拨付国债转贷资金数</t>
  </si>
  <si>
    <t>国债转贷转补助</t>
  </si>
  <si>
    <t>国债转贷资金结余</t>
  </si>
  <si>
    <t>上年结余</t>
  </si>
  <si>
    <t>调入预算稳定调节基金</t>
  </si>
  <si>
    <t>安排预算稳定调节基金</t>
  </si>
  <si>
    <t xml:space="preserve">调入资金   </t>
  </si>
  <si>
    <t>调出资金</t>
  </si>
  <si>
    <t xml:space="preserve">  1.政府性基金预算调入</t>
  </si>
  <si>
    <t>年终结余</t>
  </si>
  <si>
    <t xml:space="preserve">  2.国有资本经营预算调入</t>
  </si>
  <si>
    <t>减:结转下年的支出</t>
  </si>
  <si>
    <t xml:space="preserve">  3.财政专户管理资金调入</t>
  </si>
  <si>
    <t>净结余</t>
  </si>
  <si>
    <t xml:space="preserve">  4.其他调入</t>
  </si>
  <si>
    <t>地震灾后恢复重建调入资金</t>
  </si>
  <si>
    <t xml:space="preserve">  预算稳定调节基金调入</t>
  </si>
  <si>
    <t>收  入  总  计</t>
  </si>
  <si>
    <t>支  出  总  计</t>
  </si>
  <si>
    <t>年初预算数</t>
  </si>
  <si>
    <t>变动项目</t>
  </si>
  <si>
    <t>调整预算数</t>
  </si>
  <si>
    <t>上级专项调整数</t>
  </si>
  <si>
    <t>增加(减少)_x000D_
预算指标</t>
  </si>
  <si>
    <t>小计</t>
  </si>
  <si>
    <t>企业上下划</t>
  </si>
  <si>
    <t>其他</t>
  </si>
  <si>
    <t xml:space="preserve">  个人所得税</t>
  </si>
  <si>
    <t xml:space="preserve">  车船税</t>
  </si>
  <si>
    <t xml:space="preserve">  船舶吨税</t>
  </si>
  <si>
    <t xml:space="preserve">  车辆购置税</t>
  </si>
  <si>
    <t xml:space="preserve">  关税</t>
  </si>
  <si>
    <t xml:space="preserve">  耕地占用税</t>
  </si>
  <si>
    <t xml:space="preserve">  契税</t>
  </si>
  <si>
    <t xml:space="preserve">  烟叶税</t>
  </si>
  <si>
    <t xml:space="preserve">  其他收入</t>
  </si>
  <si>
    <t>预算结余</t>
  </si>
  <si>
    <t>结转下年使用数</t>
  </si>
  <si>
    <t>专项转移支付</t>
  </si>
  <si>
    <t>返还性收入</t>
  </si>
  <si>
    <t>一般性转
移支付</t>
  </si>
  <si>
    <t>其中:调整工资转移支付</t>
  </si>
  <si>
    <t>地震灾后恢复重建补助</t>
  </si>
  <si>
    <t>接受其他地区援助</t>
  </si>
  <si>
    <t>上年结转_x000D_
使用数</t>
  </si>
  <si>
    <t>动用上年_x000D_
净结余</t>
  </si>
  <si>
    <t>动支预_x000D_
备费</t>
  </si>
  <si>
    <t>科目调剂</t>
  </si>
  <si>
    <t>本年超、短收安排</t>
  </si>
  <si>
    <t>动用预算稳定调节基金</t>
  </si>
  <si>
    <t>调入资金</t>
  </si>
  <si>
    <t>地震灾后恢复重建调入</t>
  </si>
  <si>
    <t>补助下_x000D_
级专款</t>
  </si>
  <si>
    <t>地震灾后恢复重建补助下级</t>
  </si>
  <si>
    <t>省补助计_x000D_
划单列市</t>
  </si>
  <si>
    <t xml:space="preserve">  其他共产党事务支出</t>
  </si>
  <si>
    <t xml:space="preserve">  其他一般公共服务支出</t>
  </si>
  <si>
    <t xml:space="preserve">  对外宣传</t>
  </si>
  <si>
    <t xml:space="preserve">  其他外交支出</t>
  </si>
  <si>
    <t xml:space="preserve">  现役部队</t>
  </si>
  <si>
    <t xml:space="preserve">  预备役部队</t>
  </si>
  <si>
    <t xml:space="preserve">  民兵</t>
  </si>
  <si>
    <t xml:space="preserve">  国防科研事业</t>
  </si>
  <si>
    <t xml:space="preserve">  专项工程</t>
  </si>
  <si>
    <t xml:space="preserve">  其他国防支出</t>
  </si>
  <si>
    <t xml:space="preserve">  其他公共安全支出</t>
  </si>
  <si>
    <t xml:space="preserve">  其他教育支出</t>
  </si>
  <si>
    <t xml:space="preserve">  科技重大专项</t>
  </si>
  <si>
    <t xml:space="preserve">  其他科学技术支出</t>
  </si>
  <si>
    <t xml:space="preserve">  其他文化体育与传媒支出</t>
  </si>
  <si>
    <t xml:space="preserve">  其他社会保障和就业支出</t>
  </si>
  <si>
    <t xml:space="preserve">  其他医疗卫生支出</t>
  </si>
  <si>
    <t xml:space="preserve">    其中:排污费安排的支出</t>
  </si>
  <si>
    <t xml:space="preserve">  已垦草原退耕还草</t>
  </si>
  <si>
    <t xml:space="preserve">  能源节约利用</t>
  </si>
  <si>
    <t xml:space="preserve">  可再生能源</t>
  </si>
  <si>
    <t xml:space="preserve">  资源综合利用</t>
  </si>
  <si>
    <t xml:space="preserve">  其他节能环保支出</t>
  </si>
  <si>
    <t xml:space="preserve">  城乡社区规划与管理</t>
  </si>
  <si>
    <t xml:space="preserve">  城乡社区环境卫生</t>
  </si>
  <si>
    <t xml:space="preserve">  建设市场管理与监督</t>
  </si>
  <si>
    <t xml:space="preserve">  其他城乡社区事务支出</t>
  </si>
  <si>
    <t xml:space="preserve">    其中:水资源费安排的支出</t>
  </si>
  <si>
    <t xml:space="preserve">  其他农林水事务支出</t>
  </si>
  <si>
    <t xml:space="preserve">  其他交通运输支出</t>
  </si>
  <si>
    <t xml:space="preserve">    其中:三峡库区移民专项支出</t>
  </si>
  <si>
    <t xml:space="preserve">  其他资源勘探电力信息等事务支出</t>
  </si>
  <si>
    <t xml:space="preserve">  其他商业服务业等事务支出</t>
  </si>
  <si>
    <t xml:space="preserve">  其他金融监管等事务支出</t>
  </si>
  <si>
    <t xml:space="preserve">  其他恢复重建支出</t>
  </si>
  <si>
    <t xml:space="preserve">    其中:矿产资源专项收入安排的支出</t>
  </si>
  <si>
    <t xml:space="preserve">    其中:海域使用金支出</t>
  </si>
  <si>
    <t>预备费</t>
  </si>
  <si>
    <t xml:space="preserve">  年初预留</t>
  </si>
  <si>
    <t>第二部分: 政府性基金决算</t>
  </si>
  <si>
    <t xml:space="preserve">     其中: 
 地震灾后恢复
 重建补助收入</t>
  </si>
  <si>
    <t>省补助计划_x000D_
单列市收入</t>
  </si>
  <si>
    <t>计划单列市_x000D_
上解省收入</t>
  </si>
  <si>
    <t>补助下_x000D_
级支出</t>
  </si>
  <si>
    <t>其中: 
 地震灾后恢复
 重建补助支出</t>
  </si>
  <si>
    <t>省补助计划_x000D_
单列市支出</t>
  </si>
  <si>
    <t>上解上_x000D_
级支出</t>
  </si>
  <si>
    <t>计划单列市_x000D_
上解省支出</t>
  </si>
  <si>
    <t>项    目</t>
  </si>
  <si>
    <t>政府性基金收入</t>
  </si>
  <si>
    <t>政府性基金支出</t>
  </si>
  <si>
    <t>政府性基金</t>
  </si>
  <si>
    <t>地方教育附加收入</t>
  </si>
  <si>
    <t xml:space="preserve">  地方教育附加安排的支出</t>
  </si>
  <si>
    <t>地方教育附加</t>
  </si>
  <si>
    <t xml:space="preserve">    其他地方教育附加安排的支出</t>
  </si>
  <si>
    <t>核电站乏燃料处理处置基金收入</t>
  </si>
  <si>
    <t xml:space="preserve">  核电站乏燃料处理处置基金支出</t>
  </si>
  <si>
    <t>核电站乏燃料处理处置基金</t>
  </si>
  <si>
    <t xml:space="preserve">    乏燃料运输</t>
  </si>
  <si>
    <t xml:space="preserve">    乏燃料离堆贮存</t>
  </si>
  <si>
    <t xml:space="preserve">    乏燃料后处理</t>
  </si>
  <si>
    <t xml:space="preserve">    高放废物的处理处置</t>
  </si>
  <si>
    <t xml:space="preserve">    乏燃料后处理厂的建设、运行、改造和退役</t>
  </si>
  <si>
    <t xml:space="preserve">    其他乏燃料处理处置基金支出</t>
  </si>
  <si>
    <t>文化事业建设费收入</t>
  </si>
  <si>
    <t xml:space="preserve">  文化事业建设费安排的支出</t>
  </si>
  <si>
    <t>文化事业建设费</t>
  </si>
  <si>
    <t xml:space="preserve">  中央文化事业建设费收入</t>
  </si>
  <si>
    <t xml:space="preserve">    精神文明建设</t>
  </si>
  <si>
    <t xml:space="preserve">  中央文化事业建设费</t>
  </si>
  <si>
    <t xml:space="preserve">  地方文化事业建设费收入</t>
  </si>
  <si>
    <t xml:space="preserve">    人才培训教学</t>
  </si>
  <si>
    <t xml:space="preserve">  地方文化事业建设费</t>
  </si>
  <si>
    <t xml:space="preserve">    文化创作</t>
  </si>
  <si>
    <t xml:space="preserve">    文化事业单位补助</t>
  </si>
  <si>
    <t xml:space="preserve">    爱国主义教育基地</t>
  </si>
  <si>
    <t xml:space="preserve">    其他文化事业建设费安排的支出</t>
  </si>
  <si>
    <t>国家电影事业发展专项资金收入</t>
  </si>
  <si>
    <t xml:space="preserve">  国家电影事业发展专项资金支出</t>
  </si>
  <si>
    <t>国家电影事业发展专项资金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</si>
  <si>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</si>
  <si>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</si>
  <si>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</si>
  <si>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</si>
  <si>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>大中型水库移民后期扶持基金收入</t>
  </si>
  <si>
    <t xml:space="preserve">  大中型水库移民后期扶持基金支出</t>
  </si>
  <si>
    <t>大中型水库移民后期扶持基金</t>
  </si>
  <si>
    <t xml:space="preserve">    移民补助</t>
  </si>
  <si>
    <t xml:space="preserve">    基础设施建设和经济发展</t>
  </si>
  <si>
    <t xml:space="preserve">    其他大中型水库移民后期扶持基金支出</t>
  </si>
  <si>
    <t>小型水库移民扶助基金收入</t>
  </si>
  <si>
    <t xml:space="preserve">  小型水库移民扶助基金支出</t>
  </si>
  <si>
    <t>小型水库移民扶助基金</t>
  </si>
  <si>
    <t xml:space="preserve">    其他小型水库移民扶助基金支出</t>
  </si>
  <si>
    <t>残疾人就业保障金收入</t>
  </si>
  <si>
    <t xml:space="preserve">  残疾人就业保障金支出</t>
  </si>
  <si>
    <t>残疾人就业保障金</t>
  </si>
  <si>
    <t xml:space="preserve">    就业和培训</t>
  </si>
  <si>
    <t xml:space="preserve">    职业康复</t>
  </si>
  <si>
    <t xml:space="preserve">    扶持农村残疾人生产</t>
  </si>
  <si>
    <t xml:space="preserve">    奖励残疾人就业单位</t>
  </si>
  <si>
    <t xml:space="preserve">    其他残疾人就业保障金支出</t>
  </si>
  <si>
    <t>可再生能源电价附加收入</t>
  </si>
  <si>
    <t xml:space="preserve">  可再生能源电价附加收入安排的支出</t>
  </si>
  <si>
    <t>可再生能源电价附加</t>
  </si>
  <si>
    <t xml:space="preserve">    风力发电补助</t>
  </si>
  <si>
    <t xml:space="preserve">    太阳能发电补助</t>
  </si>
  <si>
    <t xml:space="preserve">    生物质能发电补助</t>
  </si>
  <si>
    <t xml:space="preserve">    其他可再生能源电价附加收入安排的支出</t>
  </si>
  <si>
    <t>废弃电器电子产品处理基金收入</t>
  </si>
  <si>
    <t xml:space="preserve">  废弃电器电子产品处理基金支出</t>
  </si>
  <si>
    <t>废弃电器电子产品处理基金</t>
  </si>
  <si>
    <t xml:space="preserve">  国家税务局征收的废弃电器电子产品处理基金收入</t>
  </si>
  <si>
    <t xml:space="preserve">  国家税务局征收的废弃电器电子产品处理基金</t>
  </si>
  <si>
    <t xml:space="preserve">  海关征收的废弃电器电子产品处理基金收入</t>
  </si>
  <si>
    <t xml:space="preserve">  海关征收的废弃电器电子产品处理基金</t>
  </si>
  <si>
    <t>政府住房基金收入</t>
  </si>
  <si>
    <t xml:space="preserve">  政府住房基金支出</t>
  </si>
  <si>
    <t>政府住房基金</t>
  </si>
  <si>
    <t xml:space="preserve">  上缴管理费用</t>
  </si>
  <si>
    <t xml:space="preserve">    管理费用支出</t>
  </si>
  <si>
    <t xml:space="preserve">  计提廉租住房资金</t>
  </si>
  <si>
    <t xml:space="preserve">    廉租住房支出</t>
  </si>
  <si>
    <t xml:space="preserve">  廉租住房租金收入</t>
  </si>
  <si>
    <t xml:space="preserve">    廉租住房维护和管理支出</t>
  </si>
  <si>
    <t xml:space="preserve">  廉租住房租金</t>
  </si>
  <si>
    <t xml:space="preserve">  公共租赁住房租金收入</t>
  </si>
  <si>
    <t xml:space="preserve">    公共租赁住房支出</t>
  </si>
  <si>
    <t xml:space="preserve">  公共租赁住房租金</t>
  </si>
  <si>
    <t xml:space="preserve">  配建商业设施租售收入</t>
  </si>
  <si>
    <t xml:space="preserve">    公共租赁住房维护和管理支出</t>
  </si>
  <si>
    <t xml:space="preserve">  其他政府住房基金收入</t>
  </si>
  <si>
    <t xml:space="preserve">    其他政府住房基金支出</t>
  </si>
  <si>
    <t xml:space="preserve">  其他政府住房基金</t>
  </si>
  <si>
    <t>国有土地使用权出让收入</t>
  </si>
  <si>
    <t xml:space="preserve">  国有土地使用权出让收入安排的支出</t>
  </si>
  <si>
    <t>国有土地使用权出让</t>
  </si>
  <si>
    <t xml:space="preserve">  土地出让价款收入</t>
  </si>
  <si>
    <t xml:space="preserve">    征地和拆迁补偿支出</t>
  </si>
  <si>
    <t xml:space="preserve">  土地出让价款</t>
  </si>
  <si>
    <t xml:space="preserve">  补缴的土地价款</t>
  </si>
  <si>
    <t xml:space="preserve">    土地开发支出</t>
  </si>
  <si>
    <t xml:space="preserve">  划拨土地收入</t>
  </si>
  <si>
    <t xml:space="preserve">    城市建设支出</t>
  </si>
  <si>
    <t xml:space="preserve">  划拨土地</t>
  </si>
  <si>
    <t xml:space="preserve">  教育资金收入</t>
  </si>
  <si>
    <t xml:space="preserve">    农村基础设施建设支出</t>
  </si>
  <si>
    <t xml:space="preserve">  教育资金</t>
  </si>
  <si>
    <t xml:space="preserve">  农田水利建设资金收入</t>
  </si>
  <si>
    <t xml:space="preserve">    补助被征地农民支出</t>
  </si>
  <si>
    <t xml:space="preserve">  农田水利建设资金</t>
  </si>
  <si>
    <t xml:space="preserve">  缴纳新增建设用地土地有偿使用费</t>
  </si>
  <si>
    <t xml:space="preserve">    土地出让业务支出</t>
  </si>
  <si>
    <t xml:space="preserve">  其他土地出让收入</t>
  </si>
  <si>
    <t xml:space="preserve">  其他土地出让</t>
  </si>
  <si>
    <t xml:space="preserve">    教育资金安排的支出</t>
  </si>
  <si>
    <t xml:space="preserve">    支付破产或改制企业职工安置费</t>
  </si>
  <si>
    <t xml:space="preserve">    棚户区改造支出</t>
  </si>
  <si>
    <t xml:space="preserve">    农田水利建设资金安排的支出</t>
  </si>
  <si>
    <t xml:space="preserve">    其他国有土地使用权出让收入安排的支出</t>
  </si>
  <si>
    <t>城市公用事业附加收入</t>
  </si>
  <si>
    <t xml:space="preserve">  城市公用事业附加安排的支出</t>
  </si>
  <si>
    <t>城市公用事业附加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</si>
  <si>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</si>
  <si>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</si>
  <si>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</si>
  <si>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</si>
  <si>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其他城市公用事业附加安排的支出</t>
  </si>
  <si>
    <t>国有土地收益基金收入</t>
  </si>
  <si>
    <t xml:space="preserve">  国有土地收益基金支出</t>
  </si>
  <si>
    <t>国有土地收益基金</t>
  </si>
  <si>
    <t xml:space="preserve">    其他国有土地收益基金支出</t>
  </si>
  <si>
    <t>农业土地开发资金收入</t>
  </si>
  <si>
    <t xml:space="preserve">  农业土地开发资金支出</t>
  </si>
  <si>
    <t>农业土地开发资金</t>
  </si>
  <si>
    <t>新增建设用地土地有偿使用费收入</t>
  </si>
  <si>
    <t xml:space="preserve">  新增建设用地土地有偿使用费安排的支出</t>
  </si>
  <si>
    <t>新增建设用地土地有偿使用费</t>
  </si>
  <si>
    <t xml:space="preserve">  中央新增建设用地土地有偿使用费收入</t>
  </si>
  <si>
    <t xml:space="preserve">    耕地开发专项支出</t>
  </si>
  <si>
    <t xml:space="preserve">  中央新增建设用地土地有偿使用费</t>
  </si>
  <si>
    <t xml:space="preserve">  地方新增建设用地土地有偿使用费收入</t>
  </si>
  <si>
    <t xml:space="preserve">    基本农田建设和保护支出</t>
  </si>
  <si>
    <t xml:space="preserve">  地方新增建设用地土地有偿使用费</t>
  </si>
  <si>
    <t xml:space="preserve">    土地整理支出</t>
  </si>
  <si>
    <t xml:space="preserve">    用于地震灾后恢复重建的支出</t>
  </si>
  <si>
    <t>城市基础设施配套费收入</t>
  </si>
  <si>
    <t xml:space="preserve">  城市基础设施配套费安排的支出</t>
  </si>
  <si>
    <t>城市基础设施配套费</t>
  </si>
  <si>
    <t xml:space="preserve">    其他城市基础设施配套费安排的支出</t>
  </si>
  <si>
    <t>新菜地开发建设基金收入</t>
  </si>
  <si>
    <t xml:space="preserve">  新菜地开发建设基金支出</t>
  </si>
  <si>
    <t>新菜地开发建设基金</t>
  </si>
  <si>
    <t xml:space="preserve">    开发新菜地工程</t>
  </si>
  <si>
    <t xml:space="preserve">    改造老菜地工程</t>
  </si>
  <si>
    <t xml:space="preserve">    设备购置</t>
  </si>
  <si>
    <t xml:space="preserve">    技术培训与推广</t>
  </si>
  <si>
    <t xml:space="preserve">    其他新菜地开发建设基金支出</t>
  </si>
  <si>
    <t>育林基金收入</t>
  </si>
  <si>
    <t xml:space="preserve">  育林基金支出</t>
  </si>
  <si>
    <t>育林基金</t>
  </si>
  <si>
    <t xml:space="preserve">  中央育林基金收入</t>
  </si>
  <si>
    <t xml:space="preserve">  中央育林基金</t>
  </si>
  <si>
    <t xml:space="preserve">  地方育林基金收入</t>
  </si>
  <si>
    <t xml:space="preserve">  地方育林基金</t>
  </si>
  <si>
    <t xml:space="preserve">    其他育林基金支出</t>
  </si>
  <si>
    <t>森林植被恢复费</t>
  </si>
  <si>
    <t xml:space="preserve">  森林植被恢复费安排的支出</t>
  </si>
  <si>
    <t xml:space="preserve">  中央森林植被恢复费</t>
  </si>
  <si>
    <t xml:space="preserve">    林地调查规划设计    </t>
  </si>
  <si>
    <t xml:space="preserve">  地方森林植被恢复费</t>
  </si>
  <si>
    <t xml:space="preserve">    林地整理    </t>
  </si>
  <si>
    <t xml:space="preserve">    森林培育    </t>
  </si>
  <si>
    <t xml:space="preserve">    林业有害生物防治    </t>
  </si>
  <si>
    <t xml:space="preserve">    森林防火    </t>
  </si>
  <si>
    <t xml:space="preserve">    森林资源管护    </t>
  </si>
  <si>
    <t xml:space="preserve">    其他森林植被恢复费安排的支出</t>
  </si>
  <si>
    <t>中央水利建设基金收入</t>
  </si>
  <si>
    <t xml:space="preserve">  中央水利建设基金支出</t>
  </si>
  <si>
    <t>中央水利建设基金</t>
  </si>
  <si>
    <t xml:space="preserve">  中央水利建设基金划转收入</t>
  </si>
  <si>
    <t xml:space="preserve">  中央水利建设基金划转</t>
  </si>
  <si>
    <t xml:space="preserve">  中央其他水利建设基金收入</t>
  </si>
  <si>
    <t xml:space="preserve">    水利工程维护</t>
  </si>
  <si>
    <t xml:space="preserve">  中央其他水利建设基金</t>
  </si>
  <si>
    <t xml:space="preserve">    防洪工程含应急度汛</t>
  </si>
  <si>
    <t xml:space="preserve">    其他中央水利建设基金支出</t>
  </si>
  <si>
    <t>地方水利建设基金收入</t>
  </si>
  <si>
    <t xml:space="preserve">  地方水利建设基金支出</t>
  </si>
  <si>
    <t>地方水利建设基金</t>
  </si>
  <si>
    <t xml:space="preserve">  地方水利建设基金划转收入</t>
  </si>
  <si>
    <t xml:space="preserve">  地方水利建设基金划转</t>
  </si>
  <si>
    <t xml:space="preserve">  地方其他水利建设基金收入</t>
  </si>
  <si>
    <t xml:space="preserve">  地方其他水利建设基金</t>
  </si>
  <si>
    <t xml:space="preserve">    其他地方水利建设基金支出</t>
  </si>
  <si>
    <t>大中型水库库区基金收入</t>
  </si>
  <si>
    <t xml:space="preserve">  大中型水库库区基金支出</t>
  </si>
  <si>
    <t>大中型水库库区基金</t>
  </si>
  <si>
    <t xml:space="preserve">  中央大中型水库库区基金收入</t>
  </si>
  <si>
    <t xml:space="preserve">  中央大中型水库库区基金</t>
  </si>
  <si>
    <t xml:space="preserve">  地方大中型水库库区基金收入</t>
  </si>
  <si>
    <t xml:space="preserve">    解决移民遗留问题</t>
  </si>
  <si>
    <t xml:space="preserve">  地方大中型水库库区基金</t>
  </si>
  <si>
    <t xml:space="preserve">    库区防护工程维护</t>
  </si>
  <si>
    <t xml:space="preserve">    其他大中型水库库区基金支出</t>
  </si>
  <si>
    <t>三峡水库库区基金收入</t>
  </si>
  <si>
    <t xml:space="preserve">  三峡水库库区基金支出</t>
  </si>
  <si>
    <t>三峡水库库区基金</t>
  </si>
  <si>
    <t xml:space="preserve">    库区维护和管理</t>
  </si>
  <si>
    <t xml:space="preserve">    其他三峡水库库区基金支出</t>
  </si>
  <si>
    <t>南水北调工程基金收入</t>
  </si>
  <si>
    <t xml:space="preserve">  南水北调工程基金支出</t>
  </si>
  <si>
    <t>南水北调工程基金</t>
  </si>
  <si>
    <t xml:space="preserve">    偿还南水北调工程贷款本息</t>
  </si>
  <si>
    <t>国家重大水利工程建设基金收入</t>
  </si>
  <si>
    <t xml:space="preserve">  国家重大水利工程建设基金支出</t>
  </si>
  <si>
    <t>国家重大水利工程建设基金</t>
  </si>
  <si>
    <t xml:space="preserve">  南水北调工程建设资金</t>
  </si>
  <si>
    <t xml:space="preserve">  三峡工程后续工作资金</t>
  </si>
  <si>
    <t xml:space="preserve">    三峡工程后续工作</t>
  </si>
  <si>
    <t xml:space="preserve">  省级重大水利工程建设资金</t>
  </si>
  <si>
    <t xml:space="preserve">    地方重大水利工程建设</t>
  </si>
  <si>
    <t xml:space="preserve">    其他重大水利工程建设基金支出</t>
  </si>
  <si>
    <t>船舶港务费</t>
  </si>
  <si>
    <t xml:space="preserve">    船舶港务费安排的支出</t>
  </si>
  <si>
    <t>长江口航道维护收入</t>
  </si>
  <si>
    <t xml:space="preserve">    长江口航道维护支出</t>
  </si>
  <si>
    <t>长江口航道维护</t>
  </si>
  <si>
    <t>铁路资产变现收入</t>
  </si>
  <si>
    <t xml:space="preserve">    铁路资产变现收入安排的支出</t>
  </si>
  <si>
    <t>铁路资产变现</t>
  </si>
  <si>
    <t>海南省高等级公路车辆通行附加费收入</t>
  </si>
  <si>
    <t xml:space="preserve">  海南省高等级公路车辆通行附加费安排的支出</t>
  </si>
  <si>
    <t>海南省高等级公路车辆通行附加费</t>
  </si>
  <si>
    <t xml:space="preserve">    公路建设</t>
  </si>
  <si>
    <t xml:space="preserve">    公路还贷</t>
  </si>
  <si>
    <t xml:space="preserve">    其他海南省高等级公路车辆通行附加费安排的支出</t>
  </si>
  <si>
    <t>转让政府还贷道路收费权收入</t>
  </si>
  <si>
    <t xml:space="preserve">  转让政府还贷道路收费权收入安排的支出</t>
  </si>
  <si>
    <t>转让政府还贷道路收费权</t>
  </si>
  <si>
    <t xml:space="preserve">  转让政府还贷公路收费权收入  </t>
  </si>
  <si>
    <t xml:space="preserve">  转让政府还贷公路收费权  </t>
  </si>
  <si>
    <t xml:space="preserve">  转让政府还贷城市道路收费权收入  </t>
  </si>
  <si>
    <t xml:space="preserve">  转让政府还贷城市道路收费权  </t>
  </si>
  <si>
    <t xml:space="preserve">    其他转让政府还贷道路收费权收入安排的支出</t>
  </si>
  <si>
    <t>车辆通行费</t>
  </si>
  <si>
    <t xml:space="preserve">  车辆通行费安排的支出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</si>
  <si>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</si>
  <si>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</si>
  <si>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</si>
  <si>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>港口建设费收入</t>
  </si>
  <si>
    <t xml:space="preserve">  港口建设费安排的支出</t>
  </si>
  <si>
    <t>港口建设费</t>
  </si>
  <si>
    <t xml:space="preserve">    航道建设和维护</t>
  </si>
  <si>
    <t xml:space="preserve">    航运保障系统建设</t>
  </si>
  <si>
    <t xml:space="preserve">    其他港口建设费安排的支出</t>
  </si>
  <si>
    <t>铁路建设基金收入</t>
  </si>
  <si>
    <t xml:space="preserve">  铁路建设基金支出</t>
  </si>
  <si>
    <t>铁路建设基金</t>
  </si>
  <si>
    <t xml:space="preserve">    铁路建设投资</t>
  </si>
  <si>
    <t xml:space="preserve">    购置铁路机车车辆</t>
  </si>
  <si>
    <t xml:space="preserve">    铁路还贷</t>
  </si>
  <si>
    <t xml:space="preserve">    建设项目铺底资金</t>
  </si>
  <si>
    <t xml:space="preserve">    勘测设计</t>
  </si>
  <si>
    <t xml:space="preserve">    注册资本金</t>
  </si>
  <si>
    <t xml:space="preserve">    周转资金</t>
  </si>
  <si>
    <t xml:space="preserve">    其他铁路建设基金支出</t>
  </si>
  <si>
    <t>船舶油污损害赔偿基金收入</t>
  </si>
  <si>
    <t xml:space="preserve">  船舶油污损害赔偿基金支出</t>
  </si>
  <si>
    <t>船舶油污损害赔偿基金</t>
  </si>
  <si>
    <t xml:space="preserve">    应急处置费用</t>
  </si>
  <si>
    <t xml:space="preserve">    控制清除污染</t>
  </si>
  <si>
    <t xml:space="preserve">    损失补偿</t>
  </si>
  <si>
    <t xml:space="preserve">    生态恢复</t>
  </si>
  <si>
    <t xml:space="preserve">    监视监测</t>
  </si>
  <si>
    <t xml:space="preserve">    其他船舶油污损害赔偿基金支出</t>
  </si>
  <si>
    <t xml:space="preserve">　　　　　　</t>
  </si>
  <si>
    <t>民航发展基金收入</t>
  </si>
  <si>
    <t xml:space="preserve">  民航发展基金支出</t>
  </si>
  <si>
    <t>民航发展基金</t>
  </si>
  <si>
    <t xml:space="preserve">    民航机场建设</t>
  </si>
  <si>
    <t xml:space="preserve">    民航安全</t>
  </si>
  <si>
    <t xml:space="preserve">    航线和机场补贴</t>
  </si>
  <si>
    <t xml:space="preserve">    民航科教和信息</t>
  </si>
  <si>
    <t xml:space="preserve">    民航节能减排</t>
  </si>
  <si>
    <t xml:space="preserve">    通用航空发展</t>
  </si>
  <si>
    <t xml:space="preserve">    征管经费</t>
  </si>
  <si>
    <t xml:space="preserve">    其他民航发展基金支出</t>
  </si>
  <si>
    <t>无线电频率占用费</t>
  </si>
  <si>
    <t xml:space="preserve">    无线电频率占用费安排的支出</t>
  </si>
  <si>
    <t>散装水泥专项资金收入</t>
  </si>
  <si>
    <t xml:space="preserve">  散装水泥专项资金支出</t>
  </si>
  <si>
    <t>散装水泥专项资金</t>
  </si>
  <si>
    <t xml:space="preserve">    建设专用设施</t>
  </si>
  <si>
    <t xml:space="preserve">    专用设备购置和维修</t>
  </si>
  <si>
    <t xml:space="preserve">    技术研发与推广</t>
  </si>
  <si>
    <t xml:space="preserve">    宣传</t>
  </si>
  <si>
    <t xml:space="preserve">    其他散装水泥专项资金支出</t>
  </si>
  <si>
    <t>新型墙体材料专项基金收入</t>
  </si>
  <si>
    <t xml:space="preserve">  新型墙体材料专项基金支出</t>
  </si>
  <si>
    <t>新型墙体材料专项基金</t>
  </si>
  <si>
    <t xml:space="preserve">    技改贴息和补助</t>
  </si>
  <si>
    <t xml:space="preserve">    技术研发和推广</t>
  </si>
  <si>
    <t xml:space="preserve">    示范项目补贴</t>
  </si>
  <si>
    <t xml:space="preserve">    宣传和培训</t>
  </si>
  <si>
    <t xml:space="preserve">    其他新型墙体材料专项基金支出</t>
  </si>
  <si>
    <t>农网还贷资金收入</t>
  </si>
  <si>
    <t xml:space="preserve">  农网还贷资金支出</t>
  </si>
  <si>
    <t>农网还贷资金</t>
  </si>
  <si>
    <t xml:space="preserve">  中央农网还贷资金收入</t>
  </si>
  <si>
    <t xml:space="preserve">    中央农网还贷资金支出</t>
  </si>
  <si>
    <t xml:space="preserve">  中央农网还贷资金</t>
  </si>
  <si>
    <t xml:space="preserve">  地方农网还贷资金收入</t>
  </si>
  <si>
    <t xml:space="preserve">    地方农网还贷资金支出</t>
  </si>
  <si>
    <t xml:space="preserve">  地方农网还贷资金</t>
  </si>
  <si>
    <t xml:space="preserve">    其他农网还贷资金支出</t>
  </si>
  <si>
    <t>山西省煤炭可持续发展基金收入</t>
  </si>
  <si>
    <t xml:space="preserve">  山西省煤炭可持续发展基金支出</t>
  </si>
  <si>
    <t>山西省煤炭可持续发展基金</t>
  </si>
  <si>
    <t xml:space="preserve">    生态环境治理</t>
  </si>
  <si>
    <t xml:space="preserve">    资源地区转型和接替产业发展</t>
  </si>
  <si>
    <t xml:space="preserve">    解决社会问题</t>
  </si>
  <si>
    <t xml:space="preserve">    其他山西省煤炭可持续发展基金支出</t>
  </si>
  <si>
    <t>电力改革预留资产变现收入</t>
  </si>
  <si>
    <t xml:space="preserve">  电力改革预留资产变现收入安排的支出</t>
  </si>
  <si>
    <t>电力改革预留资产变现</t>
  </si>
  <si>
    <t xml:space="preserve">    920万千瓦变现资产支出</t>
  </si>
  <si>
    <t xml:space="preserve">    647万千瓦变现资产支出</t>
  </si>
  <si>
    <t>旅游发展基金收入</t>
  </si>
  <si>
    <t xml:space="preserve">  旅游发展基金支出</t>
  </si>
  <si>
    <t>旅游发展基金</t>
  </si>
  <si>
    <t xml:space="preserve">    宣传促销</t>
  </si>
  <si>
    <t xml:space="preserve">    行业规划</t>
  </si>
  <si>
    <t xml:space="preserve">    旅游事业补助</t>
  </si>
  <si>
    <t xml:space="preserve">    地方旅游开发项目补助</t>
  </si>
  <si>
    <t xml:space="preserve">    其他旅游发展基金支出</t>
  </si>
  <si>
    <t>中央特别国债经营基金收入</t>
  </si>
  <si>
    <t xml:space="preserve">    中央特别国债经营基金支出</t>
  </si>
  <si>
    <t>中央特别国债经营基金</t>
  </si>
  <si>
    <t>中央特别国债经营基金财务收入</t>
  </si>
  <si>
    <t xml:space="preserve">    中央特别国债经营基金财务支出</t>
  </si>
  <si>
    <t>中央特别国债经营基金财务</t>
  </si>
  <si>
    <t>其他支出</t>
  </si>
  <si>
    <t>彩票公益金收入</t>
  </si>
  <si>
    <t xml:space="preserve">  彩票公益金安排的支出</t>
  </si>
  <si>
    <t>彩票公益金</t>
  </si>
  <si>
    <t xml:space="preserve">  福利彩票公益金收入</t>
  </si>
  <si>
    <t xml:space="preserve">    用于补充全国社会保障基金的彩票公益金支出</t>
  </si>
  <si>
    <t xml:space="preserve">  福利彩票公益金</t>
  </si>
  <si>
    <t xml:space="preserve">  体育彩票公益金收入</t>
  </si>
  <si>
    <t xml:space="preserve">    用于社会福利的彩票公益金支出</t>
  </si>
  <si>
    <t xml:space="preserve">  体育彩票公益金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</si>
  <si>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</si>
  <si>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</si>
  <si>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</si>
  <si>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</si>
  <si>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用于城市医疗救助的彩票公益金支出</t>
  </si>
  <si>
    <t xml:space="preserve">    用于农村医疗救助的彩票公益金支出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</si>
  <si>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</si>
  <si>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</si>
  <si>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</si>
  <si>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用于其他社会公益事业的彩票公益金支出</t>
  </si>
  <si>
    <t>其他政府性基金收入</t>
  </si>
  <si>
    <t xml:space="preserve">  其他政府性基金支出</t>
  </si>
  <si>
    <t>其他政府性基金</t>
  </si>
  <si>
    <t>政府性基金上级补助收入</t>
  </si>
  <si>
    <t>政府性基金补助下级支出</t>
  </si>
  <si>
    <t xml:space="preserve">  其中:政府性基金地震灾后恢复重建补助收入</t>
  </si>
  <si>
    <t xml:space="preserve">  其中:政府性基金地震灾后恢复重建补助支出</t>
  </si>
  <si>
    <t>政府性基金省补助计划单列市收入</t>
  </si>
  <si>
    <t>政府性基金计划单列市上解省支出</t>
  </si>
  <si>
    <t>政府性基金下级上解收入</t>
  </si>
  <si>
    <t>政府性基金上解上级支出</t>
  </si>
  <si>
    <t>政府性基金计划单列市上解省收入</t>
  </si>
  <si>
    <t>政府性基金省补助计划单列市支出</t>
  </si>
  <si>
    <t>政府性基金上年结余</t>
  </si>
  <si>
    <t>政府性基金调出资金</t>
  </si>
  <si>
    <t>政府性基金调入资金</t>
  </si>
  <si>
    <t>政府性基金年终结余</t>
  </si>
  <si>
    <t xml:space="preserve">  1.公共财政预算调入</t>
  </si>
  <si>
    <t xml:space="preserve">  2.财政专户管理资金调入</t>
  </si>
  <si>
    <t xml:space="preserve">  3.其他调入</t>
  </si>
  <si>
    <t xml:space="preserve">收　　入　　总　　计　</t>
  </si>
  <si>
    <t>支　　出　　总　　计</t>
  </si>
  <si>
    <t>增加（减少）
预算指标</t>
  </si>
  <si>
    <t>专项补助</t>
  </si>
  <si>
    <t>其中:地震灾后恢复重建补助</t>
  </si>
  <si>
    <t>动用上年结余</t>
  </si>
  <si>
    <t>补助下级专款</t>
  </si>
  <si>
    <t>其中:地震灾后恢复重建补助下级</t>
  </si>
  <si>
    <t>增加(减少)
预算指标</t>
  </si>
  <si>
    <t>第三部分: 国有资本经营决算</t>
  </si>
  <si>
    <t>国有资本经营收入</t>
  </si>
  <si>
    <t>国有资本经营支出</t>
  </si>
  <si>
    <t xml:space="preserve">  国有资本经营预算支出</t>
  </si>
  <si>
    <t xml:space="preserve">    国有经济结构调整支出</t>
  </si>
  <si>
    <t xml:space="preserve">      烟草企业利润收入</t>
  </si>
  <si>
    <t xml:space="preserve">    重点项目支出</t>
  </si>
  <si>
    <t xml:space="preserve">      石油石化企业利润收入</t>
  </si>
  <si>
    <t xml:space="preserve">    产业升级与发展支出</t>
  </si>
  <si>
    <t xml:space="preserve">      电力企业利润收入</t>
  </si>
  <si>
    <t xml:space="preserve">    境外投资及对外经济技术合作支出</t>
  </si>
  <si>
    <t xml:space="preserve">      电信企业利润收入</t>
  </si>
  <si>
    <t xml:space="preserve">    困难企业职工补助支出</t>
  </si>
  <si>
    <t xml:space="preserve">      煤炭企业利润收入</t>
  </si>
  <si>
    <t xml:space="preserve">    其他国有资本经营预算支出</t>
  </si>
  <si>
    <t xml:space="preserve">      有色冶金采掘企业利润收入</t>
  </si>
  <si>
    <t xml:space="preserve">      钢铁企业利润收入</t>
  </si>
  <si>
    <t xml:space="preserve">      化工企业利润收入</t>
  </si>
  <si>
    <t xml:space="preserve">      运输企业利润收入</t>
  </si>
  <si>
    <t xml:space="preserve">      电子企业利润收入</t>
  </si>
  <si>
    <t xml:space="preserve">      机械企业利润收入</t>
  </si>
  <si>
    <t xml:space="preserve">      投资服务企业利润收入</t>
  </si>
  <si>
    <t xml:space="preserve">      纺织轻工企业利润收入</t>
  </si>
  <si>
    <t xml:space="preserve">      贸易企业利润收入</t>
  </si>
  <si>
    <t xml:space="preserve">      建筑施工企业利润收入</t>
  </si>
  <si>
    <t xml:space="preserve">      房地产企业利润收入</t>
  </si>
  <si>
    <t xml:space="preserve">      建材企业利润收入</t>
  </si>
  <si>
    <t xml:space="preserve">      境外企业利润收入</t>
  </si>
  <si>
    <t xml:space="preserve">      对外合作企业利润收入</t>
  </si>
  <si>
    <t xml:space="preserve">      医药企业利润收入</t>
  </si>
  <si>
    <t xml:space="preserve">      农林牧渔企业利润收入</t>
  </si>
  <si>
    <t xml:space="preserve">      邮政企业利润收入</t>
  </si>
  <si>
    <t xml:space="preserve">      军工企业利润收入</t>
  </si>
  <si>
    <t xml:space="preserve">      转制科研院所利润收入</t>
  </si>
  <si>
    <t xml:space="preserve">    国有资本经营预算补充基金支出</t>
  </si>
  <si>
    <t xml:space="preserve">      地质勘查企业利润收入</t>
  </si>
  <si>
    <t xml:space="preserve">      卫生体育福利企业利润收入</t>
  </si>
  <si>
    <t xml:space="preserve">      教育文化广播企业利润收入</t>
  </si>
  <si>
    <t xml:space="preserve">      科学研究企业利润收入</t>
  </si>
  <si>
    <t xml:space="preserve">      机关社团所属企业利润收入</t>
  </si>
  <si>
    <t xml:space="preserve">      其他国有资本经营预算企业利润收入</t>
  </si>
  <si>
    <t xml:space="preserve">      国有控股公司股利、股息收入</t>
  </si>
  <si>
    <t xml:space="preserve">      国有参股公司股利、股息收入</t>
  </si>
  <si>
    <t xml:space="preserve">      其他国有资本经营预算企业股利、股息收入</t>
  </si>
  <si>
    <t xml:space="preserve">      其他国有股减持收入</t>
  </si>
  <si>
    <t xml:space="preserve">      国有股权、股份转让收入</t>
  </si>
  <si>
    <t xml:space="preserve">      国有独资企业产权转让收入</t>
  </si>
  <si>
    <t xml:space="preserve">      金融类企业国有股减持收入</t>
  </si>
  <si>
    <t xml:space="preserve">      其他国有资本经营预算企业产权转让收入</t>
  </si>
  <si>
    <t xml:space="preserve">      国有股权、股份清算收入</t>
  </si>
  <si>
    <t xml:space="preserve">      国有独资企业清算收入</t>
  </si>
  <si>
    <t xml:space="preserve">      其他国有资本经营预算企业清算收入</t>
  </si>
  <si>
    <t xml:space="preserve">    其他国有资本经营预算收入</t>
  </si>
  <si>
    <t xml:space="preserve">    国有资本经营预算补助项目支出</t>
  </si>
  <si>
    <t xml:space="preserve">    国有资本经营预算注入资本金</t>
  </si>
  <si>
    <t xml:space="preserve">    国有资本经营预算安排的贷款贴息</t>
  </si>
  <si>
    <t xml:space="preserve">    国有资本经营预算安排的其他支出</t>
  </si>
  <si>
    <t>国有资本经营预算地震灾后恢复重建补助收入</t>
  </si>
  <si>
    <t>国有资本经营预算地震灾后恢复重建补助支出</t>
  </si>
  <si>
    <t>国有资本经营预算调出资金</t>
  </si>
  <si>
    <t>国有资本经营预算上年结余</t>
  </si>
  <si>
    <t>国有资本经营预算年终结余</t>
  </si>
  <si>
    <t>金额</t>
  </si>
  <si>
    <t>财政专户管理资金收入</t>
  </si>
  <si>
    <t>行政事业性收费收入</t>
  </si>
  <si>
    <t xml:space="preserve">  公安行政事业性收费收入</t>
  </si>
  <si>
    <t xml:space="preserve">    教育收费</t>
  </si>
  <si>
    <t xml:space="preserve">  法院行政事业性收费收入</t>
  </si>
  <si>
    <t xml:space="preserve">  司法行政事业性收费收入</t>
  </si>
  <si>
    <t xml:space="preserve">  外交行政事业性收费收入</t>
  </si>
  <si>
    <t xml:space="preserve">  工商行政事业性收费收入</t>
  </si>
  <si>
    <t xml:space="preserve">  商贸行政事业性收费收入</t>
  </si>
  <si>
    <t xml:space="preserve">  财政行政事业性收费收入</t>
  </si>
  <si>
    <t xml:space="preserve">  税务行政事业性收费收入</t>
  </si>
  <si>
    <t xml:space="preserve">  海关行政事业性收费收入</t>
  </si>
  <si>
    <t xml:space="preserve">  审计行政事业性收费收入</t>
  </si>
  <si>
    <t xml:space="preserve">  人口和计划生育行政事业性收费收入</t>
  </si>
  <si>
    <t xml:space="preserve">  国管局行政事业性收费收入</t>
  </si>
  <si>
    <t xml:space="preserve">  外专局行政事业性收费收入</t>
  </si>
  <si>
    <t xml:space="preserve">  保密行政事业性收费收入</t>
  </si>
  <si>
    <t xml:space="preserve">  质量监督检验检疫行政事业性收费收入</t>
  </si>
  <si>
    <t xml:space="preserve">  出版行政事业性收费收入</t>
  </si>
  <si>
    <t xml:space="preserve">  安全生产行政事业性收费收入</t>
  </si>
  <si>
    <t xml:space="preserve">  档案行政事业性收费收入</t>
  </si>
  <si>
    <t xml:space="preserve">  港澳办行政事业性收费收入</t>
  </si>
  <si>
    <t xml:space="preserve">  贸促会行政事业性收费收入</t>
  </si>
  <si>
    <t xml:space="preserve">  宗教行政事业性收费收入</t>
  </si>
  <si>
    <t xml:space="preserve">  人防办行政事业性收费收入</t>
  </si>
  <si>
    <t xml:space="preserve">  中直管理局行政事业性收费收入</t>
  </si>
  <si>
    <t xml:space="preserve">  文化行政事业性收费收入</t>
  </si>
  <si>
    <t xml:space="preserve">  教育行政事业性收费收入</t>
  </si>
  <si>
    <t xml:space="preserve">    普通高中学费</t>
  </si>
  <si>
    <t xml:space="preserve">    普通高中住宿费</t>
  </si>
  <si>
    <t xml:space="preserve">    中等职业学校学费</t>
  </si>
  <si>
    <t xml:space="preserve">    中等职业学校住宿费</t>
  </si>
  <si>
    <t xml:space="preserve">    高等学校学费</t>
  </si>
  <si>
    <t xml:space="preserve">    高等学校住宿费</t>
  </si>
  <si>
    <t xml:space="preserve">    高等学校委托培养费</t>
  </si>
  <si>
    <t xml:space="preserve">    函大、电大、夜大及短训班培训费</t>
  </si>
  <si>
    <t xml:space="preserve">    考试考务费</t>
  </si>
  <si>
    <t xml:space="preserve">    中央广播电视大学中专学费</t>
  </si>
  <si>
    <t xml:space="preserve">  科技行政事业性收费收入</t>
  </si>
  <si>
    <t xml:space="preserve">  体育行政事业性收费收入</t>
  </si>
  <si>
    <t xml:space="preserve">  发展与改革(物价)行政事业性收费收入</t>
  </si>
  <si>
    <t xml:space="preserve">  统计行政事业性收费收入</t>
  </si>
  <si>
    <t xml:space="preserve">  国土资源行政事业性收费收入</t>
  </si>
  <si>
    <t xml:space="preserve">  建设行政事业性收费收入</t>
  </si>
  <si>
    <t xml:space="preserve">  知识产权行政事业性收费收入</t>
  </si>
  <si>
    <t xml:space="preserve">  环保行政事业性收费收入</t>
  </si>
  <si>
    <t xml:space="preserve">  旅游行政事业性收费收入</t>
  </si>
  <si>
    <t xml:space="preserve">  海洋行政事业性收费收入</t>
  </si>
  <si>
    <t xml:space="preserve">  测绘行政事业性收费收入</t>
  </si>
  <si>
    <t xml:space="preserve">  铁路行政事业性收费收入</t>
  </si>
  <si>
    <t xml:space="preserve">  交通运输行政事业性收费收入</t>
  </si>
  <si>
    <t xml:space="preserve">  工业和信息产业行政事业性收费收入</t>
  </si>
  <si>
    <t xml:space="preserve">  农业行政事业性收费收入</t>
  </si>
  <si>
    <t xml:space="preserve">  林业行政事业性收费收入</t>
  </si>
  <si>
    <t xml:space="preserve">  水利行政事业性收费收入</t>
  </si>
  <si>
    <t xml:space="preserve">  卫生行政事业性收费收入</t>
  </si>
  <si>
    <t xml:space="preserve">  民政行政事业性收费收入</t>
  </si>
  <si>
    <t xml:space="preserve">  人力资源和社会保障行政事业性收费收入</t>
  </si>
  <si>
    <t xml:space="preserve">  证监会行政事业性收费收入</t>
  </si>
  <si>
    <t xml:space="preserve">  银监会行政事业性收费收入</t>
  </si>
  <si>
    <t xml:space="preserve">  保监会行政事业性收费收入</t>
  </si>
  <si>
    <t xml:space="preserve">  电力市场监管行政事业性收费收入</t>
  </si>
  <si>
    <t xml:space="preserve">  仲裁委行政事业性收费收入</t>
  </si>
  <si>
    <t xml:space="preserve">  编办行政事业性收费收入</t>
  </si>
  <si>
    <t xml:space="preserve">  党校行政事业性收费收入</t>
  </si>
  <si>
    <t xml:space="preserve">    函授学院办学收费</t>
  </si>
  <si>
    <t xml:space="preserve">    委托培养在职研究生学费</t>
  </si>
  <si>
    <t xml:space="preserve">    短期培训进修费</t>
  </si>
  <si>
    <t xml:space="preserve">    教材费</t>
  </si>
  <si>
    <t xml:space="preserve">  监察行政事业性收费收入</t>
  </si>
  <si>
    <t xml:space="preserve">  外文局行政事业性收费收入</t>
  </si>
  <si>
    <t xml:space="preserve">  南水北调办行政事业性收费收入</t>
  </si>
  <si>
    <t xml:space="preserve">  国资委行政事业性收费收入</t>
  </si>
  <si>
    <t xml:space="preserve">  其他行政事业性收费收入</t>
  </si>
  <si>
    <t>其他收入(款)</t>
  </si>
  <si>
    <t xml:space="preserve">  彩票发行机构和彩票销售机构的业务费用</t>
  </si>
  <si>
    <t xml:space="preserve">    福利彩票发行机构的业务费用</t>
  </si>
  <si>
    <t xml:space="preserve">    体育彩票发行机构的业务费用</t>
  </si>
  <si>
    <t xml:space="preserve">    福利彩票销售机构的业务费用</t>
  </si>
  <si>
    <t xml:space="preserve">    体育彩票销售机构的业务费用</t>
  </si>
  <si>
    <t xml:space="preserve">  其他收入(项)</t>
  </si>
  <si>
    <t>财政专户管理资金支出</t>
  </si>
  <si>
    <t xml:space="preserve">  彩票发行销售机构业务费安排的支出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</si>
  <si>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</si>
  <si>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</si>
  <si>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</si>
  <si>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</si>
  <si>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其他彩票发行销售机构业务费安排的支出</t>
  </si>
  <si>
    <t>项目</t>
  </si>
  <si>
    <t>财政专户管理资金上级补助收入</t>
  </si>
  <si>
    <t>财政专户管理资金补助下级支出</t>
  </si>
  <si>
    <t>财政专户管理资金省补助计划单列市收入</t>
  </si>
  <si>
    <t>财政专户管理资金计划单列市上解省支出</t>
  </si>
  <si>
    <t>财政专户管理资金下级上解收入</t>
  </si>
  <si>
    <t>财政专户管理资金上解上级支出</t>
  </si>
  <si>
    <t>财政专户管理资金计划单列市上解省收入</t>
  </si>
  <si>
    <t>财政专户管理资金省补助计划单列市支出</t>
  </si>
  <si>
    <t>财政专户管理资金上年结余</t>
  </si>
  <si>
    <t>按规定冲减上年结余</t>
  </si>
  <si>
    <t xml:space="preserve">  1.调出至公共财政预算</t>
  </si>
  <si>
    <t xml:space="preserve">  1.缴入公共财政预算</t>
  </si>
  <si>
    <t xml:space="preserve">  2.调出至政府性基金预算</t>
  </si>
  <si>
    <t xml:space="preserve">  2.缴入政府性基金预算</t>
  </si>
  <si>
    <t>财政专户管理资金年终结余</t>
  </si>
  <si>
    <t xml:space="preserve">  其中:彩票发行机构和彩票销售机构业务费年终结余</t>
  </si>
  <si>
    <t>第五部分: 政府性收支及资产负债情况</t>
  </si>
  <si>
    <t>会计科目</t>
  </si>
  <si>
    <t>期初数</t>
  </si>
  <si>
    <t>期末数</t>
  </si>
  <si>
    <t>合计</t>
  </si>
  <si>
    <t>其中：本级</t>
  </si>
  <si>
    <t>其中: 本级</t>
  </si>
  <si>
    <t xml:space="preserve">资产             </t>
  </si>
  <si>
    <t xml:space="preserve">  国库存款</t>
  </si>
  <si>
    <t xml:space="preserve">  其他财政存款</t>
  </si>
  <si>
    <t xml:space="preserve">  有价证券</t>
  </si>
  <si>
    <t xml:space="preserve">  在途款</t>
  </si>
  <si>
    <t xml:space="preserve">  暂付款</t>
  </si>
  <si>
    <t xml:space="preserve">    其中: 代付国债转贷资金利息</t>
  </si>
  <si>
    <t xml:space="preserve">          代付地方政府债券还本</t>
  </si>
  <si>
    <t xml:space="preserve">          代付地方政府债券付息</t>
  </si>
  <si>
    <t xml:space="preserve">  与下级往来</t>
  </si>
  <si>
    <t xml:space="preserve">    其中：省与计划单列市往来</t>
  </si>
  <si>
    <t xml:space="preserve">  预拨经费</t>
  </si>
  <si>
    <t xml:space="preserve">  基建拨款</t>
  </si>
  <si>
    <t>负债</t>
  </si>
  <si>
    <t xml:space="preserve">  暂存款</t>
  </si>
  <si>
    <t xml:space="preserve">    其中：国债转贷还本付息资金</t>
  </si>
  <si>
    <t xml:space="preserve">          国库集中支付年终结余</t>
  </si>
  <si>
    <t xml:space="preserve">          代收地方政府债券还本</t>
  </si>
  <si>
    <t xml:space="preserve">          代收地方政府债券付息</t>
  </si>
  <si>
    <t xml:space="preserve">  与上级往来</t>
  </si>
  <si>
    <t xml:space="preserve">    其中：上级拨付国债转贷资金</t>
  </si>
  <si>
    <t xml:space="preserve">          省与计划单列市往来</t>
  </si>
  <si>
    <t>净资产</t>
  </si>
  <si>
    <t xml:space="preserve">  预算结余</t>
  </si>
  <si>
    <t xml:space="preserve">  基金预算结余</t>
  </si>
  <si>
    <t xml:space="preserve">  国有资本经营预算结余</t>
  </si>
  <si>
    <t xml:space="preserve">  专用基金结余</t>
  </si>
  <si>
    <t xml:space="preserve">  预算稳定调节基金</t>
  </si>
  <si>
    <t xml:space="preserve">  预算周转金</t>
  </si>
  <si>
    <t xml:space="preserve">  借出外债</t>
  </si>
  <si>
    <t xml:space="preserve">  应收外债利息</t>
  </si>
  <si>
    <t xml:space="preserve">  应收外债费用</t>
  </si>
  <si>
    <t xml:space="preserve">  借入外债</t>
  </si>
  <si>
    <t xml:space="preserve">  应付外债利息</t>
  </si>
  <si>
    <t xml:space="preserve">  应付外债费用</t>
  </si>
  <si>
    <t xml:space="preserve">  净资产调整</t>
  </si>
  <si>
    <t>其中:本级</t>
  </si>
  <si>
    <t xml:space="preserve">  财政专户管理资金结余</t>
  </si>
  <si>
    <t>本年收入</t>
  </si>
  <si>
    <t>本年支出</t>
  </si>
  <si>
    <t>按规定核减基金结余</t>
  </si>
  <si>
    <t>预算数</t>
  </si>
  <si>
    <t>社会保险基金收入</t>
  </si>
  <si>
    <t>社会保险基金支出</t>
  </si>
  <si>
    <t>一、企业职工基本养老保险基金收入</t>
  </si>
  <si>
    <t>一、企业职工基本养老保险基金支出</t>
  </si>
  <si>
    <t>二、失业保险基金收入</t>
  </si>
  <si>
    <t>二、失业保险基金支出</t>
  </si>
  <si>
    <t>三、城镇职工基本医疗保险基金收入</t>
  </si>
  <si>
    <t>三、城镇职工基本医疗保险基金支出</t>
  </si>
  <si>
    <t>四、工伤保险基金收入</t>
  </si>
  <si>
    <t>四、工伤保险基金支出</t>
  </si>
  <si>
    <t>五、生育保险基金收入</t>
  </si>
  <si>
    <t>五、生育保险基金支出</t>
  </si>
  <si>
    <t>六、居民社会养老保险基金收入</t>
  </si>
  <si>
    <t>六、居民社会养老保险基金支出</t>
  </si>
  <si>
    <t>七、居民基本医疗保险基金收入</t>
  </si>
  <si>
    <t>七、居民基本医疗保险基金支出</t>
  </si>
  <si>
    <t>第六部分: 补充资料</t>
  </si>
  <si>
    <t>其中:
地级直属乡镇</t>
  </si>
  <si>
    <t>一、税收收入</t>
  </si>
  <si>
    <t>一、一般公共服务</t>
  </si>
  <si>
    <t xml:space="preserve">    增值税</t>
  </si>
  <si>
    <t>二、外交</t>
  </si>
  <si>
    <t xml:space="preserve">    营业税</t>
  </si>
  <si>
    <t>三、国防</t>
  </si>
  <si>
    <t xml:space="preserve">    企业所得税</t>
  </si>
  <si>
    <t>四、公共安全</t>
  </si>
  <si>
    <t xml:space="preserve">    企业所得税退税</t>
  </si>
  <si>
    <t>五、教育</t>
  </si>
  <si>
    <t xml:space="preserve">    个人所得税</t>
  </si>
  <si>
    <t>六、科学技术</t>
  </si>
  <si>
    <t xml:space="preserve">    资源税</t>
  </si>
  <si>
    <t>七、文化体育与传媒</t>
  </si>
  <si>
    <t xml:space="preserve">    城市维护建设税</t>
  </si>
  <si>
    <t>八、社会保障和就业</t>
  </si>
  <si>
    <t xml:space="preserve">    房产税</t>
  </si>
  <si>
    <t>九、医疗卫生</t>
  </si>
  <si>
    <t xml:space="preserve">    印花税</t>
  </si>
  <si>
    <t>十、节能环保</t>
  </si>
  <si>
    <t xml:space="preserve">    城镇土地使用税</t>
  </si>
  <si>
    <t>十一、城乡社区事务</t>
  </si>
  <si>
    <t xml:space="preserve">    土地增值税</t>
  </si>
  <si>
    <t>十二、农林水事务</t>
  </si>
  <si>
    <t xml:space="preserve">    车船税</t>
  </si>
  <si>
    <t>十三、交通运输</t>
  </si>
  <si>
    <t xml:space="preserve">    耕地占用税</t>
  </si>
  <si>
    <t>十四、资源勘探电力信息等事务</t>
  </si>
  <si>
    <t xml:space="preserve">    契税</t>
  </si>
  <si>
    <t>十五、商业服务业等事务</t>
  </si>
  <si>
    <t xml:space="preserve">    烟叶税</t>
  </si>
  <si>
    <t>十六、金融监管等事务支出</t>
  </si>
  <si>
    <t xml:space="preserve">    其他税收收入</t>
  </si>
  <si>
    <t>十七、地震灾后恢复重建支出</t>
  </si>
  <si>
    <t>二、非税收入</t>
  </si>
  <si>
    <t>十八、援助其他地区支出</t>
  </si>
  <si>
    <t xml:space="preserve">    专项收入</t>
  </si>
  <si>
    <t>十九、国土资源气象等事务</t>
  </si>
  <si>
    <t xml:space="preserve">    行政事业性收费收入</t>
  </si>
  <si>
    <t>二十、住房保障支出</t>
  </si>
  <si>
    <t xml:space="preserve">    罚没收入</t>
  </si>
  <si>
    <t>二十一、粮油物资储备事务</t>
  </si>
  <si>
    <t xml:space="preserve">    国有资本经营收入</t>
  </si>
  <si>
    <t>二十二、预备费</t>
  </si>
  <si>
    <t xml:space="preserve">    国有资源(资产)有偿使用收入</t>
  </si>
  <si>
    <t>二十三、国债还本付息支出</t>
  </si>
  <si>
    <t xml:space="preserve">    其他收入</t>
  </si>
  <si>
    <t>二十四、其他支出</t>
  </si>
  <si>
    <t xml:space="preserve">  其中:地震灾后恢复重建补助收入</t>
  </si>
  <si>
    <t xml:space="preserve">  其中:净结余</t>
  </si>
  <si>
    <t>利润收入</t>
  </si>
  <si>
    <t>股利、股息收入</t>
  </si>
  <si>
    <t>产权转让收入</t>
  </si>
  <si>
    <t>清算收入</t>
  </si>
  <si>
    <t>其他国有资本经营预算收入</t>
  </si>
  <si>
    <t>地震灾后恢复重建补助收入</t>
  </si>
  <si>
    <t>一、行政事业性收费收入(教育收费)</t>
  </si>
  <si>
    <t>二、其他收入</t>
  </si>
  <si>
    <t xml:space="preserve">      其中:彩票发行机构和彩票销售机构的业务费用</t>
  </si>
  <si>
    <t>十八、国土资源气象等事务</t>
  </si>
  <si>
    <t>十九、住房保障支出</t>
  </si>
  <si>
    <t>二十、粮油物资储备事务</t>
  </si>
  <si>
    <t>二十一、国债还本付息支出</t>
  </si>
  <si>
    <t>二十二、其他支出</t>
  </si>
  <si>
    <t xml:space="preserve">上解上级支出 </t>
  </si>
  <si>
    <t xml:space="preserve">  其中：彩票发行机构和彩票销售机构业务费年终结余 </t>
  </si>
  <si>
    <t xml:space="preserve">  缴入公共财政预算</t>
  </si>
  <si>
    <t xml:space="preserve">  缴入政府性基金预算</t>
  </si>
  <si>
    <t>单位：个、人</t>
  </si>
  <si>
    <t>数额</t>
  </si>
  <si>
    <t>一、本年乡镇数</t>
  </si>
  <si>
    <t xml:space="preserve">  　　其中:实行“乡财县管”的乡镇数</t>
  </si>
  <si>
    <t>二、乡镇财政机构数</t>
  </si>
  <si>
    <t xml:space="preserve">      其中:财税所数</t>
  </si>
  <si>
    <t>三、已建立乡镇国库的乡镇数</t>
  </si>
  <si>
    <t>四、税务所机构数</t>
  </si>
  <si>
    <t xml:space="preserve">      国家税务所数</t>
  </si>
  <si>
    <t xml:space="preserve">      地方税务所数</t>
  </si>
  <si>
    <t xml:space="preserve">        其中:一乡(镇)一所数</t>
  </si>
  <si>
    <t>五、乡镇财政所总人数</t>
  </si>
  <si>
    <t xml:space="preserve">      1.行政编制实有人数</t>
  </si>
  <si>
    <t xml:space="preserve">      2.事业编制实有人数</t>
  </si>
  <si>
    <t xml:space="preserve">      3.以工代干人数</t>
  </si>
  <si>
    <t xml:space="preserve">      4.集体财务人员人数</t>
  </si>
  <si>
    <t>六、乡镇财政供养人数</t>
  </si>
  <si>
    <t xml:space="preserve">      1.公共预算财政拨款开支人数</t>
  </si>
  <si>
    <t xml:space="preserve">      2.公共预算财政补助开支人数</t>
  </si>
  <si>
    <t xml:space="preserve">          其中:教师</t>
  </si>
  <si>
    <t>七、赤字乡镇个数</t>
  </si>
  <si>
    <t>八、乡镇年末总人口(万人)</t>
  </si>
  <si>
    <t xml:space="preserve">      城镇人口(万人)</t>
  </si>
  <si>
    <t xml:space="preserve">      乡村人口(万人)</t>
  </si>
  <si>
    <t>九、乡镇公共财政收入分档</t>
  </si>
  <si>
    <t xml:space="preserve">      100万元(不含)以下的乡镇数</t>
  </si>
  <si>
    <t xml:space="preserve">      100万元(含)-500万元的乡镇数</t>
  </si>
  <si>
    <t xml:space="preserve">      500万元(含)-1000万元的乡镇数</t>
  </si>
  <si>
    <t xml:space="preserve">      1000万元(含)以上的乡镇数</t>
  </si>
  <si>
    <t>十、村民委员会个数</t>
  </si>
  <si>
    <t>年末机
构数
(个)</t>
  </si>
  <si>
    <t>年末人数</t>
  </si>
  <si>
    <t>其中：</t>
  </si>
  <si>
    <t>年末学_x000D_
生人数</t>
  </si>
  <si>
    <t>在职人员</t>
  </si>
  <si>
    <t>离休人员</t>
  </si>
  <si>
    <t>退休人员</t>
  </si>
  <si>
    <t>公共预算财政拨款开支人数</t>
  </si>
  <si>
    <t>公共预算财政补助开支人数</t>
  </si>
  <si>
    <t>经费自理人数</t>
  </si>
  <si>
    <t>合     计</t>
  </si>
  <si>
    <t>一、上划税收</t>
  </si>
  <si>
    <t>上划中央税收</t>
  </si>
  <si>
    <t xml:space="preserve">  上划中央国内增值税</t>
  </si>
  <si>
    <t xml:space="preserve">  上划中央国内消费税</t>
  </si>
  <si>
    <t xml:space="preserve">  上划中央企业所得税</t>
  </si>
  <si>
    <t xml:space="preserve">  上划中央个人所得税</t>
  </si>
  <si>
    <t>上划省税收</t>
  </si>
  <si>
    <t>上划地市税收</t>
  </si>
  <si>
    <t>二、地方政府债券</t>
  </si>
  <si>
    <t>年初地方政府债券</t>
  </si>
  <si>
    <t>本年地方政府债券收入</t>
  </si>
  <si>
    <t>本年地方政府债券转贷收入</t>
  </si>
  <si>
    <t>本年地方政府债券转贷支出</t>
  </si>
  <si>
    <t>本年地方政府债券还本支出</t>
  </si>
  <si>
    <t>本年由上级代还地方政府债券</t>
  </si>
  <si>
    <t>年末地方政府债券</t>
  </si>
  <si>
    <t>三、地区间援助收支</t>
  </si>
  <si>
    <t>11013接受其他地区援助收入</t>
  </si>
  <si>
    <t xml:space="preserve">  北京市</t>
  </si>
  <si>
    <t xml:space="preserve">  天津市</t>
  </si>
  <si>
    <t xml:space="preserve">  河北省</t>
  </si>
  <si>
    <t xml:space="preserve">  山西省</t>
  </si>
  <si>
    <t xml:space="preserve">  内蒙古自治区</t>
  </si>
  <si>
    <t xml:space="preserve">  辽宁省</t>
  </si>
  <si>
    <t xml:space="preserve">    辽宁省（不含大连对辽宁其他城市的援助收入）</t>
  </si>
  <si>
    <t xml:space="preserve">    大连市（不含省内其他城市对大连的援助收入）</t>
  </si>
  <si>
    <t xml:space="preserve">  吉林省</t>
  </si>
  <si>
    <t xml:space="preserve">  黑龙江省</t>
  </si>
  <si>
    <t xml:space="preserve">  上海市</t>
  </si>
  <si>
    <t xml:space="preserve">  江苏省</t>
  </si>
  <si>
    <t xml:space="preserve">  浙江省</t>
  </si>
  <si>
    <t xml:space="preserve">    浙江省（不含宁波对浙江其他城市的援助收入）</t>
  </si>
  <si>
    <t xml:space="preserve">    宁波市（不含省内其他城市对宁波的援助收入）</t>
  </si>
  <si>
    <t xml:space="preserve">  安徽省</t>
  </si>
  <si>
    <t xml:space="preserve">  福建省</t>
  </si>
  <si>
    <t xml:space="preserve">    福建省（不含厦门对福建其他城市的援助收入）</t>
  </si>
  <si>
    <t xml:space="preserve">    厦门市（不含省内其他城市对厦门的援助收入）</t>
  </si>
  <si>
    <t xml:space="preserve">  江西省</t>
  </si>
  <si>
    <t xml:space="preserve">  山东省</t>
  </si>
  <si>
    <t xml:space="preserve">    山东省（不含青岛对山东其他城市的援助收入）</t>
  </si>
  <si>
    <t xml:space="preserve">    青岛市（不含省内其他城市对青岛的援助收入）</t>
  </si>
  <si>
    <t xml:space="preserve">  河南省</t>
  </si>
  <si>
    <t xml:space="preserve">  湖北省</t>
  </si>
  <si>
    <t xml:space="preserve">  湖南省</t>
  </si>
  <si>
    <t xml:space="preserve">  广东省</t>
  </si>
  <si>
    <t xml:space="preserve">    广东省（不含深圳对广东其他城市的援助收入）</t>
  </si>
  <si>
    <t xml:space="preserve">    深圳市（不含省内其他城市对深圳的援助收入）</t>
  </si>
  <si>
    <t xml:space="preserve">  广西壮族自治区</t>
  </si>
  <si>
    <t xml:space="preserve">  海南省</t>
  </si>
  <si>
    <t xml:space="preserve">  重庆市</t>
  </si>
  <si>
    <t xml:space="preserve">  四川省</t>
  </si>
  <si>
    <t xml:space="preserve">  贵州省</t>
  </si>
  <si>
    <t xml:space="preserve">  云南省</t>
  </si>
  <si>
    <t xml:space="preserve">  西藏自治区</t>
  </si>
  <si>
    <t xml:space="preserve">  陕西省</t>
  </si>
  <si>
    <t xml:space="preserve">  甘肃省</t>
  </si>
  <si>
    <t xml:space="preserve">  青海省</t>
  </si>
  <si>
    <t xml:space="preserve">  宁夏回族自治区</t>
  </si>
  <si>
    <t xml:space="preserve">  新疆维吾尔自治区</t>
  </si>
  <si>
    <t>23013援助其他地区支出</t>
  </si>
  <si>
    <t xml:space="preserve">    辽宁省（不含省内其他城市对大连的援助支出）</t>
  </si>
  <si>
    <t xml:space="preserve">    大连市（不含大连对辽宁其他城市的援助支出）</t>
  </si>
  <si>
    <t xml:space="preserve">    浙江省（不含省内其他城市对宁波的援助支出）</t>
  </si>
  <si>
    <t xml:space="preserve">    宁波市（不含宁波对浙江其他城市的援助支出）</t>
  </si>
  <si>
    <t xml:space="preserve">    福建省（不含省内其他城市对厦门的援助支出）</t>
  </si>
  <si>
    <t xml:space="preserve">    厦门市（不含厦门对福建其他城市的援助支出）</t>
  </si>
  <si>
    <t xml:space="preserve">    山东省（不含省内其他城市对青岛的援助支出）</t>
  </si>
  <si>
    <t xml:space="preserve">    青岛市（不含青岛对山东其他城市的援助支出）</t>
  </si>
  <si>
    <t xml:space="preserve">    广东省（不含省内其他城市对深圳的援助支出）</t>
  </si>
  <si>
    <t xml:space="preserve">    深圳市（不含深圳对广东其他城市的援助支出）</t>
  </si>
  <si>
    <t>四、政府收支统计</t>
  </si>
  <si>
    <t>公共财政收入、政府性基金收入、国有资本经营收入、社会保险基金收入、财政专户管理资金收入中重复计算部分</t>
  </si>
  <si>
    <t xml:space="preserve">  1.财政对社会保险基金的补助</t>
  </si>
  <si>
    <t xml:space="preserve">  2.收入中其他重复计算的部分</t>
  </si>
  <si>
    <t xml:space="preserve">    收入中其他重复计算的部分情况说明</t>
  </si>
  <si>
    <t>土地出让金计提重复计收入8869万元，耕地占用税重复计收入2703万元</t>
  </si>
  <si>
    <t>公共财政支出、政府性基金支出、国有资本经营支出、社会保险基金支出、财政专户管理资金支出中重复计算部分</t>
  </si>
  <si>
    <t xml:space="preserve">  2.支出中其他重复计算的部分</t>
  </si>
  <si>
    <t xml:space="preserve">    支出中其他重复计算的部分情况说明</t>
  </si>
  <si>
    <t>五、年初预算</t>
  </si>
  <si>
    <t>报人大的全辖公共财政支出年初预算数</t>
  </si>
  <si>
    <t>全辖公共财政支出年初预算数</t>
  </si>
  <si>
    <t>人大批准的公共财政支出年初预算（汇总）数</t>
  </si>
  <si>
    <t>六、其他统计指标</t>
  </si>
  <si>
    <t>地区生产总值</t>
  </si>
  <si>
    <t>总人口(万人)</t>
  </si>
  <si>
    <t>耕地面积(公顷)</t>
  </si>
  <si>
    <t>人均耕地面积(亩)</t>
  </si>
  <si>
    <t>居民人均可支配收入(元)</t>
  </si>
  <si>
    <t>农民人均纯收入(元)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</si>
</sst>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4" formatCode="* _-&quot;￥&quot;#,##0;* \-&quot;￥&quot;#,##0;* _-&quot;￥&quot;&quot;-&quot;;@"/>
    <numFmt numFmtId="65" formatCode="* _-&quot;￥&quot;#,##0.00;* \-&quot;￥&quot;#,##0.00;* _-&quot;￥&quot;&quot;-&quot;??;@"/>
    <numFmt numFmtId="67" formatCode="0.00_ "/>
    <numFmt numFmtId="75" formatCode="* #,##0;* \-#,##0;* &quot;-&quot;;@"/>
    <numFmt numFmtId="77" formatCode="* #,##0.00;* \-#,##0.00;* &quot;-&quot;??;@"/>
  </numFmts>
  <fonts count="27">
    <font>
      <color rgb="FF000000"/>
      <sz val="12"/>
      <name val="宋体"/>
    </font>
    <font>
      <color auto="1"/>
      <sz val="12"/>
      <name val="宋体"/>
    </font>
    <font>
      <color theme="1"/>
      <sz val="11"/>
      <name val="Calibri"/>
      <scheme val="minor"/>
    </font>
    <font>
      <color theme="0"/>
      <sz val="11"/>
      <name val="Calibri"/>
      <scheme val="minor"/>
    </font>
    <font>
      <color rgb="FF9C0006"/>
      <sz val="11"/>
      <name val="Calibri"/>
      <scheme val="minor"/>
    </font>
    <font>
      <b/>
      <color rgb="FFFA7D00"/>
      <sz val="11"/>
      <name val="Calibri"/>
      <scheme val="minor"/>
    </font>
    <font>
      <b/>
      <color theme="0"/>
      <sz val="11"/>
      <name val="Calibri"/>
      <scheme val="minor"/>
    </font>
    <font>
      <color indexed="0"/>
      <sz val="11"/>
      <name val="Calibri"/>
      <family val="2"/>
    </font>
    <font>
      <i/>
      <color rgb="FF7F7F7F"/>
      <sz val="11"/>
      <name val="Calibri"/>
      <scheme val="minor"/>
    </font>
    <font>
      <color rgb="FF006100"/>
      <sz val="11"/>
      <name val="Calibri"/>
      <scheme val="minor"/>
    </font>
    <font>
      <b/>
      <color theme="3"/>
      <sz val="15"/>
      <name val="Calibri"/>
      <scheme val="minor"/>
    </font>
    <font>
      <b/>
      <color theme="3"/>
      <sz val="13"/>
      <name val="Calibri"/>
      <scheme val="minor"/>
    </font>
    <font>
      <b/>
      <color theme="3"/>
      <sz val="11"/>
      <name val="Calibri"/>
      <scheme val="minor"/>
    </font>
    <font>
      <color rgb="FF3F3F76"/>
      <sz val="11"/>
      <name val="Calibri"/>
      <scheme val="minor"/>
    </font>
    <font>
      <color rgb="FFFA7D00"/>
      <sz val="11"/>
      <name val="Calibri"/>
      <scheme val="minor"/>
    </font>
    <font>
      <color rgb="FF9C6500"/>
      <sz val="11"/>
      <name val="Calibri"/>
      <scheme val="minor"/>
    </font>
    <font>
      <b/>
      <color rgb="FF3F3F3F"/>
      <sz val="11"/>
      <name val="Calibri"/>
      <scheme val="minor"/>
    </font>
    <font>
      <b/>
      <color theme="3"/>
      <sz val="18"/>
      <name val="Cambria"/>
      <scheme val="major"/>
    </font>
    <font>
      <b/>
      <color theme="1"/>
      <sz val="11"/>
      <name val="Calibri"/>
      <scheme val="minor"/>
    </font>
    <font>
      <color rgb="FFFF0000"/>
      <sz val="11"/>
      <name val="Calibri"/>
      <scheme val="minor"/>
    </font>
    <font>
      <b/>
      <color auto="1"/>
      <sz val="20"/>
      <name val="宋体"/>
    </font>
    <font>
      <color auto="1"/>
      <sz val="10"/>
      <name val="宋体"/>
    </font>
    <font>
      <color auto="1"/>
      <sz val="11"/>
      <name val="宋体"/>
    </font>
    <font>
      <b/>
      <color auto="1"/>
      <sz val="28"/>
      <name val="宋体"/>
    </font>
    <font>
      <b/>
      <color auto="1"/>
      <sz val="18"/>
      <name val="宋体"/>
    </font>
    <font>
      <b/>
      <color auto="1"/>
      <sz val="10"/>
      <name val="宋体"/>
    </font>
    <font>
      <color auto="1"/>
      <sz val="8"/>
      <name val="宋体"/>
    </font>
  </fonts>
  <fills count="39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99CCFF"/>
      </patternFill>
    </fill>
    <fill>
      <patternFill patternType="solid">
        <fgColor rgb="FF33CCCC"/>
      </patternFill>
    </fill>
    <fill>
      <patternFill patternType="solid">
        <fgColor rgb="FFFFFF99"/>
      </patternFill>
    </fill>
    <fill>
      <patternFill patternType="solid">
        <fgColor rgb="FFB4EEB4"/>
      </patternFill>
    </fill>
  </fills>
  <borders count="24"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5"/>
      </bottom>
    </border>
    <border>
      <left/>
      <right/>
      <top/>
      <bottom style="medium">
        <color theme="4" tint="0.4"/>
      </bottom>
    </border>
    <border>
      <left/>
      <right/>
      <top/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</borders>
  <cellStyleXfs count="47">
    <xf numFmtId="0" fontId="0" fillId="0" borderId="0" applyFont="1"/>
    <xf numFmtId="0" fontId="2" fillId="2" borderId="0" applyFont="1" applyFill="1">
      <alignment vertical="top"/>
    </xf>
    <xf numFmtId="0" fontId="2" fillId="3" borderId="0" applyFont="1" applyFill="1">
      <alignment vertical="top"/>
    </xf>
    <xf numFmtId="0" fontId="2" fillId="4" borderId="0" applyFont="1" applyFill="1">
      <alignment vertical="top"/>
    </xf>
    <xf numFmtId="0" fontId="2" fillId="5" borderId="0" applyFont="1" applyFill="1">
      <alignment vertical="top"/>
    </xf>
    <xf numFmtId="0" fontId="2" fillId="6" borderId="0" applyFont="1" applyFill="1">
      <alignment vertical="top"/>
    </xf>
    <xf numFmtId="0" fontId="2" fillId="7" borderId="0" applyFont="1" applyFill="1">
      <alignment vertical="top"/>
    </xf>
    <xf numFmtId="0" fontId="2" fillId="8" borderId="0" applyFont="1" applyFill="1">
      <alignment vertical="top"/>
    </xf>
    <xf numFmtId="0" fontId="2" fillId="9" borderId="0" applyFont="1" applyFill="1">
      <alignment vertical="top"/>
    </xf>
    <xf numFmtId="0" fontId="2" fillId="10" borderId="0" applyFont="1" applyFill="1">
      <alignment vertical="top"/>
    </xf>
    <xf numFmtId="0" fontId="2" fillId="11" borderId="0" applyFont="1" applyFill="1">
      <alignment vertical="top"/>
    </xf>
    <xf numFmtId="0" fontId="2" fillId="12" borderId="0" applyFont="1" applyFill="1">
      <alignment vertical="top"/>
    </xf>
    <xf numFmtId="0" fontId="2" fillId="13" borderId="0" applyFont="1" applyFill="1">
      <alignment vertical="top"/>
    </xf>
    <xf numFmtId="0" fontId="3" fillId="14" borderId="0" applyFont="1" applyFill="1">
      <alignment vertical="top"/>
    </xf>
    <xf numFmtId="0" fontId="3" fillId="15" borderId="0" applyFont="1" applyFill="1">
      <alignment vertical="top"/>
    </xf>
    <xf numFmtId="0" fontId="3" fillId="16" borderId="0" applyFont="1" applyFill="1">
      <alignment vertical="top"/>
    </xf>
    <xf numFmtId="0" fontId="3" fillId="17" borderId="0" applyFont="1" applyFill="1">
      <alignment vertical="top"/>
    </xf>
    <xf numFmtId="0" fontId="3" fillId="18" borderId="0" applyFont="1" applyFill="1">
      <alignment vertical="top"/>
    </xf>
    <xf numFmtId="0" fontId="3" fillId="19" borderId="0" applyFont="1" applyFill="1">
      <alignment vertical="top"/>
    </xf>
    <xf numFmtId="0" fontId="3" fillId="20" borderId="0" applyFont="1" applyFill="1">
      <alignment vertical="top"/>
    </xf>
    <xf numFmtId="0" fontId="3" fillId="21" borderId="0" applyFont="1" applyFill="1">
      <alignment vertical="top"/>
    </xf>
    <xf numFmtId="0" fontId="3" fillId="22" borderId="0" applyFont="1" applyFill="1">
      <alignment vertical="top"/>
    </xf>
    <xf numFmtId="0" fontId="3" fillId="23" borderId="0" applyFont="1" applyFill="1">
      <alignment vertical="top"/>
    </xf>
    <xf numFmtId="0" fontId="3" fillId="24" borderId="0" applyFont="1" applyFill="1">
      <alignment vertical="top"/>
    </xf>
    <xf numFmtId="0" fontId="3" fillId="25" borderId="0" applyFont="1" applyFill="1">
      <alignment vertical="top"/>
    </xf>
    <xf numFmtId="0" fontId="4" fillId="26" borderId="0" applyFont="1" applyFill="1">
      <alignment vertical="top"/>
    </xf>
    <xf numFmtId="0" fontId="5" fillId="27" borderId="1" applyFont="1" applyFill="1" applyBorder="1">
      <alignment vertical="top"/>
    </xf>
    <xf numFmtId="0" fontId="6" fillId="28" borderId="2" applyFont="1" applyFill="1" applyBorder="1">
      <alignment vertical="top"/>
    </xf>
    <xf numFmtId="77" fontId="7" fillId="0" borderId="0" applyNumberFormat="1">
      <alignment vertical="top"/>
    </xf>
    <xf numFmtId="75" fontId="7" fillId="0" borderId="0" applyNumberFormat="1">
      <alignment vertical="top"/>
    </xf>
    <xf numFmtId="65" fontId="7" fillId="0" borderId="0" applyNumberFormat="1">
      <alignment vertical="top"/>
    </xf>
    <xf numFmtId="64" fontId="7" fillId="0" borderId="0" applyNumberFormat="1">
      <alignment vertical="top"/>
    </xf>
    <xf numFmtId="0" fontId="8" fillId="0" borderId="0" applyFont="1">
      <alignment vertical="top"/>
    </xf>
    <xf numFmtId="0" fontId="9" fillId="29" borderId="0" applyFont="1" applyFill="1">
      <alignment vertical="top"/>
    </xf>
    <xf numFmtId="0" fontId="10" fillId="0" borderId="3" applyFont="1" applyBorder="1">
      <alignment vertical="top"/>
    </xf>
    <xf numFmtId="0" fontId="11" fillId="0" borderId="4" applyFont="1" applyBorder="1">
      <alignment vertical="top"/>
    </xf>
    <xf numFmtId="0" fontId="12" fillId="0" borderId="5" applyFont="1" applyBorder="1">
      <alignment vertical="top"/>
    </xf>
    <xf numFmtId="0" fontId="12" fillId="0" borderId="0" applyFont="1">
      <alignment vertical="top"/>
    </xf>
    <xf numFmtId="0" fontId="13" fillId="30" borderId="1" applyFont="1" applyFill="1" applyBorder="1">
      <alignment vertical="top"/>
    </xf>
    <xf numFmtId="0" fontId="14" fillId="0" borderId="6" applyFont="1" applyBorder="1">
      <alignment vertical="top"/>
    </xf>
    <xf numFmtId="0" fontId="15" fillId="31" borderId="0" applyFont="1" applyFill="1">
      <alignment vertical="top"/>
    </xf>
    <xf numFmtId="0" fontId="7" fillId="32" borderId="7" applyFill="1" applyBorder="1">
      <alignment vertical="top"/>
    </xf>
    <xf numFmtId="0" fontId="16" fillId="27" borderId="8" applyFont="1" applyFill="1" applyBorder="1">
      <alignment vertical="top"/>
    </xf>
    <xf numFmtId="9" fontId="7" fillId="0" borderId="0" applyNumberFormat="1">
      <alignment vertical="top"/>
    </xf>
    <xf numFmtId="0" fontId="17" fillId="0" borderId="0" applyFont="1">
      <alignment vertical="top"/>
    </xf>
    <xf numFmtId="0" fontId="18" fillId="0" borderId="9" applyFont="1" applyBorder="1">
      <alignment vertical="top"/>
    </xf>
    <xf numFmtId="0" fontId="19" fillId="0" borderId="0" applyFont="1">
      <alignment vertical="top"/>
    </xf>
  </cellStyleXfs>
  <cellXfs count="584">
    <xf numFmtId="0" fontId="1" fillId="0" borderId="0" xfId="0" applyNumberFormat="1" applyFont="1"/>
    <xf numFmtId="0" fontId="0" fillId="0" borderId="0" xfId="0" applyFont="1"/>
    <xf numFmtId="0" fontId="2" fillId="2" borderId="0" xfId="1" applyFont="1" applyFill="1">
      <alignment vertical="top"/>
    </xf>
    <xf numFmtId="0" fontId="2" fillId="3" borderId="0" xfId="2" applyFont="1" applyFill="1">
      <alignment vertical="top"/>
    </xf>
    <xf numFmtId="0" fontId="2" fillId="4" borderId="0" xfId="3" applyFont="1" applyFill="1">
      <alignment vertical="top"/>
    </xf>
    <xf numFmtId="0" fontId="2" fillId="5" borderId="0" xfId="4" applyFont="1" applyFill="1">
      <alignment vertical="top"/>
    </xf>
    <xf numFmtId="0" fontId="2" fillId="6" borderId="0" xfId="5" applyFont="1" applyFill="1">
      <alignment vertical="top"/>
    </xf>
    <xf numFmtId="0" fontId="2" fillId="7" borderId="0" xfId="6" applyFont="1" applyFill="1">
      <alignment vertical="top"/>
    </xf>
    <xf numFmtId="0" fontId="2" fillId="8" borderId="0" xfId="7" applyFont="1" applyFill="1">
      <alignment vertical="top"/>
    </xf>
    <xf numFmtId="0" fontId="2" fillId="9" borderId="0" xfId="8" applyFont="1" applyFill="1">
      <alignment vertical="top"/>
    </xf>
    <xf numFmtId="0" fontId="2" fillId="10" borderId="0" xfId="9" applyFont="1" applyFill="1">
      <alignment vertical="top"/>
    </xf>
    <xf numFmtId="0" fontId="2" fillId="11" borderId="0" xfId="10" applyFont="1" applyFill="1">
      <alignment vertical="top"/>
    </xf>
    <xf numFmtId="0" fontId="2" fillId="12" borderId="0" xfId="11" applyFont="1" applyFill="1">
      <alignment vertical="top"/>
    </xf>
    <xf numFmtId="0" fontId="2" fillId="13" borderId="0" xfId="12" applyFont="1" applyFill="1">
      <alignment vertical="top"/>
    </xf>
    <xf numFmtId="0" fontId="3" fillId="14" borderId="0" xfId="13" applyFont="1" applyFill="1">
      <alignment vertical="top"/>
    </xf>
    <xf numFmtId="0" fontId="3" fillId="15" borderId="0" xfId="14" applyFont="1" applyFill="1">
      <alignment vertical="top"/>
    </xf>
    <xf numFmtId="0" fontId="3" fillId="16" borderId="0" xfId="15" applyFont="1" applyFill="1">
      <alignment vertical="top"/>
    </xf>
    <xf numFmtId="0" fontId="3" fillId="17" borderId="0" xfId="16" applyFont="1" applyFill="1">
      <alignment vertical="top"/>
    </xf>
    <xf numFmtId="0" fontId="3" fillId="18" borderId="0" xfId="17" applyFont="1" applyFill="1">
      <alignment vertical="top"/>
    </xf>
    <xf numFmtId="0" fontId="3" fillId="19" borderId="0" xfId="18" applyFont="1" applyFill="1">
      <alignment vertical="top"/>
    </xf>
    <xf numFmtId="0" fontId="3" fillId="20" borderId="0" xfId="19" applyFont="1" applyFill="1">
      <alignment vertical="top"/>
    </xf>
    <xf numFmtId="0" fontId="3" fillId="21" borderId="0" xfId="20" applyFont="1" applyFill="1">
      <alignment vertical="top"/>
    </xf>
    <xf numFmtId="0" fontId="3" fillId="22" borderId="0" xfId="21" applyFont="1" applyFill="1">
      <alignment vertical="top"/>
    </xf>
    <xf numFmtId="0" fontId="3" fillId="23" borderId="0" xfId="22" applyFont="1" applyFill="1">
      <alignment vertical="top"/>
    </xf>
    <xf numFmtId="0" fontId="3" fillId="24" borderId="0" xfId="23" applyFont="1" applyFill="1">
      <alignment vertical="top"/>
    </xf>
    <xf numFmtId="0" fontId="3" fillId="25" borderId="0" xfId="24" applyFont="1" applyFill="1">
      <alignment vertical="top"/>
    </xf>
    <xf numFmtId="0" fontId="4" fillId="26" borderId="0" xfId="25" applyFont="1" applyFill="1">
      <alignment vertical="top"/>
    </xf>
    <xf numFmtId="0" fontId="5" fillId="27" borderId="1" xfId="26" applyFont="1" applyFill="1" applyBorder="1">
      <alignment vertical="top"/>
    </xf>
    <xf numFmtId="0" fontId="6" fillId="28" borderId="2" xfId="27" applyFont="1" applyFill="1" applyBorder="1">
      <alignment vertical="top"/>
    </xf>
    <xf numFmtId="77" fontId="7" fillId="0" borderId="0" xfId="28" applyNumberFormat="1">
      <alignment vertical="top"/>
    </xf>
    <xf numFmtId="75" fontId="7" fillId="0" borderId="0" xfId="29" applyNumberFormat="1">
      <alignment vertical="top"/>
    </xf>
    <xf numFmtId="65" fontId="7" fillId="0" borderId="0" xfId="30" applyNumberFormat="1">
      <alignment vertical="top"/>
    </xf>
    <xf numFmtId="64" fontId="7" fillId="0" borderId="0" xfId="31" applyNumberFormat="1">
      <alignment vertical="top"/>
    </xf>
    <xf numFmtId="0" fontId="8" fillId="0" borderId="0" xfId="32" applyFont="1">
      <alignment vertical="top"/>
    </xf>
    <xf numFmtId="0" fontId="9" fillId="29" borderId="0" xfId="33" applyFont="1" applyFill="1">
      <alignment vertical="top"/>
    </xf>
    <xf numFmtId="0" fontId="10" fillId="0" borderId="3" xfId="34" applyFont="1" applyBorder="1">
      <alignment vertical="top"/>
    </xf>
    <xf numFmtId="0" fontId="11" fillId="0" borderId="4" xfId="35" applyFont="1" applyBorder="1">
      <alignment vertical="top"/>
    </xf>
    <xf numFmtId="0" fontId="12" fillId="0" borderId="5" xfId="36" applyFont="1" applyBorder="1">
      <alignment vertical="top"/>
    </xf>
    <xf numFmtId="0" fontId="12" fillId="0" borderId="0" xfId="37" applyFont="1">
      <alignment vertical="top"/>
    </xf>
    <xf numFmtId="0" fontId="13" fillId="30" borderId="1" xfId="38" applyFont="1" applyFill="1" applyBorder="1">
      <alignment vertical="top"/>
    </xf>
    <xf numFmtId="0" fontId="14" fillId="0" borderId="6" xfId="39" applyFont="1" applyBorder="1">
      <alignment vertical="top"/>
    </xf>
    <xf numFmtId="0" fontId="15" fillId="31" borderId="0" xfId="40" applyFont="1" applyFill="1">
      <alignment vertical="top"/>
    </xf>
    <xf numFmtId="0" fontId="7" fillId="32" borderId="7" xfId="41" applyFill="1" applyBorder="1">
      <alignment vertical="top"/>
    </xf>
    <xf numFmtId="0" fontId="16" fillId="27" borderId="8" xfId="42" applyFont="1" applyFill="1" applyBorder="1">
      <alignment vertical="top"/>
    </xf>
    <xf numFmtId="9" fontId="7" fillId="0" borderId="0" xfId="43" applyNumberFormat="1">
      <alignment vertical="top"/>
    </xf>
    <xf numFmtId="0" fontId="17" fillId="0" borderId="0" xfId="44" applyFont="1">
      <alignment vertical="top"/>
    </xf>
    <xf numFmtId="0" fontId="18" fillId="0" borderId="9" xfId="45" applyFont="1" applyBorder="1">
      <alignment vertical="top"/>
    </xf>
    <xf numFmtId="0" fontId="19" fillId="0" borderId="0" xfId="46" applyFont="1">
      <alignment vertical="top"/>
    </xf>
    <xf numFmtId="0" fontId="1" fillId="0" borderId="0" xfId="0" applyNumberFormat="1" applyFont="1"/>
    <xf numFmtId="0" fontId="20" fillId="0" borderId="0" xfId="0" applyNumberFormat="1" applyFont="1">
      <alignment horizontal="center"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1" fillId="33" borderId="0" xfId="0" applyNumberFormat="1" applyFont="1" applyFill="1">
      <alignment vertical="center"/>
    </xf>
    <xf numFmtId="0" fontId="1" fillId="33" borderId="0" xfId="0" applyNumberFormat="1" applyFont="1" applyFill="1">
      <alignment horizontal="right" vertical="center"/>
    </xf>
    <xf numFmtId="0" fontId="21" fillId="34" borderId="10" xfId="0" applyNumberFormat="1" applyFont="1" applyFill="1" applyBorder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1" fillId="33" borderId="0" xfId="0" applyNumberFormat="1" applyFont="1" applyFill="1">
      <alignment horizontal="center" vertical="center"/>
    </xf>
    <xf numFmtId="0" fontId="22" fillId="0" borderId="0" xfId="0" applyNumberFormat="1" applyFont="1">
      <alignment vertical="center"/>
    </xf>
    <xf numFmtId="0" fontId="1" fillId="34" borderId="0" xfId="0" applyNumberFormat="1" applyFont="1" applyFill="1"/>
    <xf numFmtId="0" fontId="1" fillId="0" borderId="0" xfId="0" applyNumberFormat="1" applyFont="1"/>
    <xf numFmtId="0" fontId="1" fillId="0" borderId="0" xfId="0" applyNumberFormat="1" applyFont="1">
      <alignment horizontal="left" vertical="center"/>
    </xf>
    <xf numFmtId="0" fontId="23" fillId="0" borderId="0" xfId="0" applyNumberFormat="1" applyFont="1">
      <alignment horizontal="center" vertical="center"/>
    </xf>
    <xf numFmtId="0" fontId="20" fillId="0" borderId="0" xfId="0" applyNumberFormat="1" applyFont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3" fillId="0" borderId="0" xfId="0" applyNumberFormat="1" applyFont="1">
      <alignment horizontal="center" vertical="center"/>
    </xf>
    <xf numFmtId="0" fontId="24" fillId="33" borderId="0" xfId="0" applyNumberFormat="1" applyFont="1" applyFill="1">
      <alignment horizontal="center" vertical="center"/>
    </xf>
    <xf numFmtId="0" fontId="21" fillId="0" borderId="0" xfId="0" applyNumberFormat="1" applyFont="1">
      <alignment horizontal="right" vertical="center"/>
    </xf>
    <xf numFmtId="0" fontId="24" fillId="0" borderId="0" xfId="0" applyNumberFormat="1" applyFont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 wrapText="1"/>
    </xf>
    <xf numFmtId="0" fontId="22" fillId="33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1" fillId="34" borderId="10" xfId="0" applyNumberFormat="1" applyFont="1" applyFill="1" applyBorder="1">
      <alignment horizontal="left" vertical="center"/>
    </xf>
    <xf numFmtId="0" fontId="1" fillId="0" borderId="10" xfId="0" applyNumberFormat="1" applyFont="1" applyBorder="1">
      <alignment vertical="center"/>
    </xf>
    <xf numFmtId="0" fontId="22" fillId="0" borderId="10" xfId="0" applyNumberFormat="1" applyFont="1" applyBorder="1">
      <alignment vertical="center"/>
    </xf>
    <xf numFmtId="0" fontId="21" fillId="0" borderId="10" xfId="0" applyNumberFormat="1" applyFont="1" applyBorder="1">
      <alignment vertical="center"/>
    </xf>
    <xf numFmtId="0" fontId="1" fillId="0" borderId="0" xfId="0" applyNumberFormat="1" applyFont="1">
      <alignment horizontal="right" vertical="center"/>
    </xf>
    <xf numFmtId="0" fontId="21" fillId="0" borderId="10" xfId="0" applyNumberFormat="1" applyFont="1" applyBorder="1">
      <alignment horizontal="center" vertical="center"/>
    </xf>
    <xf numFmtId="0" fontId="25" fillId="34" borderId="11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horizontal="center" vertical="center"/>
    </xf>
    <xf numFmtId="3" fontId="21" fillId="34" borderId="13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top"/>
    </xf>
    <xf numFmtId="0" fontId="25" fillId="34" borderId="11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vertical="center"/>
    </xf>
    <xf numFmtId="0" fontId="21" fillId="34" borderId="11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vertical="center"/>
    </xf>
    <xf numFmtId="3" fontId="21" fillId="34" borderId="13" xfId="0" applyNumberFormat="1" applyFont="1" applyFill="1" applyBorder="1">
      <alignment horizontal="left" vertical="center"/>
    </xf>
    <xf numFmtId="0" fontId="21" fillId="34" borderId="13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horizontal="center" vertical="center"/>
    </xf>
    <xf numFmtId="3" fontId="25" fillId="34" borderId="15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right" vertical="center"/>
    </xf>
    <xf numFmtId="0" fontId="25" fillId="34" borderId="15" xfId="0" applyNumberFormat="1" applyFont="1" applyFill="1" applyBorder="1">
      <alignment horizontal="left" vertical="center"/>
    </xf>
    <xf numFmtId="3" fontId="21" fillId="34" borderId="15" xfId="0" applyNumberFormat="1" applyFont="1" applyFill="1" applyBorder="1">
      <alignment horizontal="left" vertical="center"/>
    </xf>
    <xf numFmtId="3" fontId="21" fillId="34" borderId="17" xfId="0" applyNumberFormat="1" applyFont="1" applyFill="1" applyBorder="1">
      <alignment horizontal="left" vertical="center"/>
    </xf>
    <xf numFmtId="3" fontId="1" fillId="34" borderId="18" xfId="0" applyNumberFormat="1" applyFont="1" applyFill="1" applyBorder="1">
      <alignment horizontal="right" vertical="center"/>
    </xf>
    <xf numFmtId="0" fontId="25" fillId="34" borderId="14" xfId="0" applyNumberFormat="1" applyFont="1" applyFill="1" applyBorder="1">
      <alignment horizontal="center" vertical="center"/>
    </xf>
    <xf numFmtId="0" fontId="25" fillId="34" borderId="14" xfId="0" applyNumberFormat="1" applyFont="1" applyFill="1" applyBorder="1">
      <alignment horizontal="center" vertical="center" wrapText="1"/>
    </xf>
    <xf numFmtId="0" fontId="21" fillId="34" borderId="14" xfId="0" applyNumberFormat="1" applyFont="1" applyFill="1" applyBorder="1">
      <alignment horizontal="left" vertical="center"/>
    </xf>
    <xf numFmtId="0" fontId="21" fillId="34" borderId="19" xfId="0" applyNumberFormat="1" applyFont="1" applyFill="1" applyBorder="1">
      <alignment horizontal="left" vertical="center"/>
    </xf>
    <xf numFmtId="0" fontId="21" fillId="34" borderId="20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horizontal="left" vertical="center"/>
    </xf>
    <xf numFmtId="0" fontId="1" fillId="0" borderId="0" xfId="0" applyNumberFormat="1" applyFont="1"/>
    <xf numFmtId="0" fontId="1" fillId="0" borderId="14" xfId="0" applyNumberFormat="1" applyFont="1" applyBorder="1">
      <alignment vertical="center"/>
    </xf>
    <xf numFmtId="0" fontId="1" fillId="0" borderId="22" xfId="0" applyNumberFormat="1" applyFont="1" applyBorder="1">
      <alignment vertical="center"/>
    </xf>
    <xf numFmtId="0" fontId="21" fillId="0" borderId="23" xfId="0" applyNumberFormat="1" applyFont="1" applyBorder="1">
      <alignment horizontal="right" vertical="center"/>
    </xf>
    <xf numFmtId="0" fontId="25" fillId="34" borderId="20" xfId="0" applyNumberFormat="1" applyFont="1" applyFill="1" applyBorder="1">
      <alignment horizontal="center" vertical="center"/>
    </xf>
    <xf numFmtId="0" fontId="25" fillId="34" borderId="21" xfId="0" applyNumberFormat="1" applyFont="1" applyFill="1" applyBorder="1">
      <alignment horizontal="center" vertical="center" wrapText="1"/>
    </xf>
    <xf numFmtId="3" fontId="21" fillId="34" borderId="10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vertical="center"/>
    </xf>
    <xf numFmtId="0" fontId="25" fillId="34" borderId="10" xfId="0" applyNumberFormat="1" applyFont="1" applyFill="1" applyBorder="1">
      <alignment vertical="center"/>
    </xf>
    <xf numFmtId="0" fontId="25" fillId="34" borderId="10" xfId="0" applyNumberFormat="1" applyFont="1" applyFill="1" applyBorder="1">
      <alignment horizontal="left" vertical="center"/>
    </xf>
    <xf numFmtId="0" fontId="25" fillId="34" borderId="20" xfId="0" applyNumberFormat="1" applyFont="1" applyFill="1" applyBorder="1">
      <alignment horizontal="center" vertical="center" wrapText="1"/>
    </xf>
    <xf numFmtId="0" fontId="25" fillId="34" borderId="16" xfId="0" applyNumberFormat="1" applyFont="1" applyFill="1" applyBorder="1">
      <alignment horizontal="center" vertical="center" wrapText="1"/>
    </xf>
    <xf numFmtId="0" fontId="25" fillId="34" borderId="19" xfId="0" applyNumberFormat="1" applyFont="1" applyFill="1" applyBorder="1">
      <alignment horizontal="center" vertical="center" wrapText="1"/>
    </xf>
    <xf numFmtId="0" fontId="25" fillId="34" borderId="12" xfId="0" applyNumberFormat="1" applyFont="1" applyFill="1" applyBorder="1">
      <alignment horizontal="center" vertical="center" wrapText="1"/>
    </xf>
    <xf numFmtId="0" fontId="22" fillId="34" borderId="10" xfId="0" applyNumberFormat="1" applyFont="1" applyFill="1" applyBorder="1">
      <alignment horizontal="center" vertical="center"/>
    </xf>
    <xf numFmtId="0" fontId="22" fillId="0" borderId="10" xfId="0" applyNumberFormat="1" applyFont="1" applyBorder="1">
      <alignment horizontal="center" vertical="center"/>
    </xf>
    <xf numFmtId="3" fontId="21" fillId="34" borderId="11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horizontal="left" vertical="center"/>
    </xf>
    <xf numFmtId="3" fontId="25" fillId="34" borderId="11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vertical="center"/>
    </xf>
    <xf numFmtId="0" fontId="22" fillId="0" borderId="14" xfId="0" applyNumberFormat="1" applyFont="1" applyBorder="1">
      <alignment horizontal="center" vertical="center"/>
    </xf>
    <xf numFmtId="0" fontId="21" fillId="34" borderId="13" xfId="0" applyNumberFormat="1" applyFont="1" applyFill="1" applyBorder="1">
      <alignment vertical="center"/>
    </xf>
    <xf numFmtId="0" fontId="1" fillId="0" borderId="20" xfId="0" applyNumberFormat="1" applyFont="1" applyBorder="1">
      <alignment horizontal="center" vertical="center"/>
    </xf>
    <xf numFmtId="3" fontId="21" fillId="0" borderId="14" xfId="0" applyNumberFormat="1" applyFont="1" applyBorder="1">
      <alignment horizontal="center" vertical="center"/>
    </xf>
    <xf numFmtId="0" fontId="22" fillId="0" borderId="13" xfId="0" applyNumberFormat="1" applyFont="1" applyBorder="1">
      <alignment horizontal="center" vertical="center"/>
    </xf>
    <xf numFmtId="3" fontId="21" fillId="35" borderId="0" xfId="0" applyNumberFormat="1" applyFont="1" applyFill="1">
      <alignment horizontal="right" vertical="center"/>
    </xf>
    <xf numFmtId="3" fontId="21" fillId="35" borderId="10" xfId="0" applyNumberFormat="1" applyFont="1" applyFill="1" applyBorder="1">
      <alignment horizontal="right" vertical="center"/>
    </xf>
    <xf numFmtId="3" fontId="21" fillId="35" borderId="14" xfId="0" applyNumberFormat="1" applyFont="1" applyFill="1" applyBorder="1">
      <alignment horizontal="right" vertical="center"/>
    </xf>
    <xf numFmtId="3" fontId="21" fillId="35" borderId="20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/>
    </xf>
    <xf numFmtId="3" fontId="21" fillId="35" borderId="11" xfId="0" applyNumberFormat="1" applyFont="1" applyFill="1" applyBorder="1">
      <alignment horizontal="right" vertical="center"/>
    </xf>
    <xf numFmtId="0" fontId="21" fillId="33" borderId="0" xfId="0" applyNumberFormat="1" applyFont="1" applyFill="1">
      <alignment horizontal="right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 wrapText="1"/>
    </xf>
    <xf numFmtId="1" fontId="2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left"/>
    </xf>
    <xf numFmtId="0" fontId="1" fillId="34" borderId="10" xfId="0" applyNumberFormat="1" applyFont="1" applyFill="1" applyBorder="1">
      <alignment horizontal="right"/>
    </xf>
    <xf numFmtId="0" fontId="1" fillId="34" borderId="20" xfId="0" applyNumberFormat="1" applyFont="1" applyFill="1" applyBorder="1">
      <alignment horizontal="right"/>
    </xf>
    <xf numFmtId="3" fontId="21" fillId="34" borderId="10" xfId="0" applyNumberFormat="1" applyFont="1" applyFill="1" applyBorder="1">
      <alignment horizontal="right" vertical="center"/>
    </xf>
    <xf numFmtId="0" fontId="1" fillId="34" borderId="14" xfId="0" applyNumberFormat="1" applyFont="1" applyFill="1" applyBorder="1">
      <alignment horizontal="right"/>
    </xf>
    <xf numFmtId="3" fontId="25" fillId="34" borderId="10" xfId="0" applyNumberFormat="1" applyFont="1" applyFill="1" applyBorder="1">
      <alignment horizontal="right" vertical="center" wrapText="1"/>
    </xf>
    <xf numFmtId="0" fontId="25" fillId="34" borderId="11" xfId="0" applyNumberFormat="1" applyFont="1" applyFill="1" applyBorder="1">
      <alignment horizontal="left" vertical="center" wrapText="1"/>
    </xf>
    <xf numFmtId="3" fontId="21" fillId="35" borderId="10" xfId="0" applyNumberFormat="1" applyFont="1" applyFill="1" applyBorder="1">
      <alignment horizontal="right" vertical="center" wrapText="1"/>
    </xf>
    <xf numFmtId="1" fontId="21" fillId="34" borderId="13" xfId="0" applyNumberFormat="1" applyFont="1" applyFill="1" applyBorder="1">
      <alignment horizontal="left" vertical="center"/>
    </xf>
    <xf numFmtId="3" fontId="21" fillId="34" borderId="20" xfId="0" applyNumberFormat="1" applyFont="1" applyFill="1" applyBorder="1">
      <alignment horizontal="right" vertical="center"/>
    </xf>
    <xf numFmtId="0" fontId="21" fillId="34" borderId="11" xfId="0" applyNumberFormat="1" applyFont="1" applyFill="1" applyBorder="1">
      <alignment horizontal="left" vertical="center" wrapText="1"/>
    </xf>
    <xf numFmtId="0" fontId="1" fillId="34" borderId="10" xfId="0" applyNumberFormat="1" applyFont="1" applyFill="1" applyBorder="1"/>
    <xf numFmtId="0" fontId="1" fillId="34" borderId="10" xfId="0" applyNumberFormat="1" applyFont="1" applyFill="1" applyBorder="1">
      <alignment horizontal="right" vertical="center"/>
    </xf>
    <xf numFmtId="3" fontId="21" fillId="34" borderId="14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horizontal="left" vertical="center"/>
    </xf>
    <xf numFmtId="3" fontId="25" fillId="34" borderId="14" xfId="0" applyNumberFormat="1" applyFont="1" applyFill="1" applyBorder="1">
      <alignment horizontal="right" vertical="center" wrapText="1"/>
    </xf>
    <xf numFmtId="3" fontId="1" fillId="34" borderId="10" xfId="0" applyNumberFormat="1" applyFont="1" applyFill="1" applyBorder="1"/>
    <xf numFmtId="0" fontId="21" fillId="34" borderId="14" xfId="0" applyNumberFormat="1" applyFont="1" applyFill="1" applyBorder="1">
      <alignment horizontal="right" vertical="center"/>
    </xf>
    <xf numFmtId="0" fontId="1" fillId="34" borderId="20" xfId="0" applyNumberFormat="1" applyFont="1" applyFill="1" applyBorder="1"/>
    <xf numFmtId="0" fontId="21" fillId="34" borderId="15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vertical="center"/>
    </xf>
    <xf numFmtId="3" fontId="25" fillId="34" borderId="20" xfId="0" applyNumberFormat="1" applyFont="1" applyFill="1" applyBorder="1">
      <alignment horizontal="right" vertical="center" wrapText="1"/>
    </xf>
    <xf numFmtId="1" fontId="21" fillId="34" borderId="14" xfId="0" applyNumberFormat="1" applyFont="1" applyFill="1" applyBorder="1">
      <alignment horizontal="left" vertical="center"/>
    </xf>
    <xf numFmtId="3" fontId="21" fillId="34" borderId="11" xfId="0" applyNumberFormat="1" applyFont="1" applyFill="1" applyBorder="1">
      <alignment horizontal="right" vertical="center"/>
    </xf>
    <xf numFmtId="1" fontId="21" fillId="34" borderId="20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left" vertical="center"/>
    </xf>
    <xf numFmtId="0" fontId="1" fillId="36" borderId="0" xfId="0" applyNumberFormat="1" applyFont="1" applyFill="1"/>
    <xf numFmtId="3" fontId="1" fillId="36" borderId="0" xfId="0" applyNumberFormat="1" applyFont="1" applyFill="1"/>
    <xf numFmtId="0" fontId="21" fillId="34" borderId="15" xfId="0" applyNumberFormat="1" applyFont="1" applyFill="1" applyBorder="1">
      <alignment vertical="center"/>
    </xf>
    <xf numFmtId="0" fontId="21" fillId="34" borderId="15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horizontal="center" vertical="center" wrapText="1"/>
    </xf>
    <xf numFmtId="0" fontId="21" fillId="34" borderId="19" xfId="0" applyNumberFormat="1" applyFont="1" applyFill="1" applyBorder="1">
      <alignment vertical="center"/>
    </xf>
    <xf numFmtId="1" fontId="21" fillId="34" borderId="11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vertical="center"/>
    </xf>
    <xf numFmtId="0" fontId="21" fillId="34" borderId="15" xfId="0" applyNumberFormat="1" applyFont="1" applyFill="1" applyBorder="1">
      <alignment horizontal="left" vertical="center" wrapText="1"/>
    </xf>
    <xf numFmtId="0" fontId="1" fillId="37" borderId="0" xfId="0" applyNumberFormat="1" applyFont="1" applyFill="1"/>
    <xf numFmtId="0" fontId="1" fillId="34" borderId="11" xfId="0" applyNumberFormat="1" applyFont="1" applyFill="1" applyBorder="1"/>
    <xf numFmtId="0" fontId="1" fillId="34" borderId="14" xfId="0" applyNumberFormat="1" applyFont="1" applyFill="1" applyBorder="1"/>
    <xf numFmtId="3" fontId="1" fillId="34" borderId="14" xfId="0" applyNumberFormat="1" applyFont="1" applyFill="1" applyBorder="1"/>
    <xf numFmtId="0" fontId="21" fillId="34" borderId="15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0" fontId="25" fillId="34" borderId="15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/>
    </xf>
    <xf numFmtId="0" fontId="1" fillId="0" borderId="0" xfId="0" applyNumberFormat="1" applyFont="1"/>
    <xf numFmtId="0" fontId="25" fillId="34" borderId="20" xfId="0" applyNumberFormat="1" applyFont="1" applyFill="1" applyBorder="1">
      <alignment horizontal="center" vertical="center"/>
    </xf>
    <xf numFmtId="3" fontId="1" fillId="34" borderId="10" xfId="0" applyNumberFormat="1" applyFont="1" applyFill="1" applyBorder="1">
      <alignment horizontal="right" vertical="center"/>
    </xf>
    <xf numFmtId="0" fontId="25" fillId="34" borderId="22" xfId="0" applyNumberFormat="1" applyFont="1" applyFill="1" applyBorder="1">
      <alignment horizontal="center" vertical="center" wrapText="1"/>
    </xf>
    <xf numFmtId="0" fontId="21" fillId="34" borderId="23" xfId="0" applyNumberFormat="1" applyFont="1" applyFill="1" applyBorder="1">
      <alignment horizontal="left" vertical="center"/>
    </xf>
    <xf numFmtId="0" fontId="1" fillId="0" borderId="0" xfId="0" applyNumberFormat="1" applyFont="1">
      <alignment vertical="center"/>
    </xf>
    <xf numFmtId="0" fontId="25" fillId="34" borderId="12" xfId="0" applyNumberFormat="1" applyFont="1" applyFill="1" applyBorder="1">
      <alignment horizontal="center" vertical="center" wrapText="1"/>
    </xf>
    <xf numFmtId="0" fontId="25" fillId="34" borderId="18" xfId="0" applyNumberFormat="1" applyFont="1" applyFill="1" applyBorder="1">
      <alignment horizontal="center" vertical="center" wrapText="1"/>
    </xf>
    <xf numFmtId="0" fontId="21" fillId="34" borderId="11" xfId="0" applyNumberFormat="1" applyFont="1" applyFill="1" applyBorder="1"/>
    <xf numFmtId="0" fontId="21" fillId="34" borderId="17" xfId="0" applyNumberFormat="1" applyFont="1" applyFill="1" applyBorder="1">
      <alignment vertical="center"/>
    </xf>
    <xf numFmtId="3" fontId="1" fillId="34" borderId="11" xfId="0" applyNumberFormat="1" applyFont="1" applyFill="1" applyBorder="1"/>
    <xf numFmtId="0" fontId="25" fillId="34" borderId="19" xfId="0" applyNumberFormat="1" applyFont="1" applyFill="1" applyBorder="1">
      <alignment horizontal="center" vertical="center" wrapText="1"/>
    </xf>
    <xf numFmtId="1" fontId="21" fillId="34" borderId="22" xfId="0" applyNumberFormat="1" applyFont="1" applyFill="1" applyBorder="1">
      <alignment horizontal="right" vertical="center"/>
    </xf>
    <xf numFmtId="3" fontId="21" fillId="37" borderId="10" xfId="0" applyNumberFormat="1" applyFont="1" applyFill="1" applyBorder="1">
      <alignment horizontal="right" vertical="center"/>
    </xf>
    <xf numFmtId="0" fontId="21" fillId="33" borderId="23" xfId="0" applyNumberFormat="1" applyFont="1" applyFill="1" applyBorder="1">
      <alignment horizontal="right" vertical="center"/>
    </xf>
    <xf numFmtId="3" fontId="21" fillId="37" borderId="20" xfId="0" applyNumberFormat="1" applyFont="1" applyFill="1" applyBorder="1">
      <alignment horizontal="right" vertical="center"/>
    </xf>
    <xf numFmtId="3" fontId="21" fillId="37" borderId="12" xfId="0" applyNumberFormat="1" applyFont="1" applyFill="1" applyBorder="1">
      <alignment horizontal="right" vertical="center"/>
    </xf>
    <xf numFmtId="3" fontId="1" fillId="34" borderId="20" xfId="0" applyNumberFormat="1" applyFont="1" applyFill="1" applyBorder="1">
      <alignment horizontal="right" vertical="center"/>
    </xf>
    <xf numFmtId="3" fontId="1" fillId="34" borderId="11" xfId="0" applyNumberFormat="1" applyFont="1" applyFill="1" applyBorder="1">
      <alignment horizontal="right" vertical="center"/>
    </xf>
    <xf numFmtId="3" fontId="21" fillId="37" borderId="13" xfId="0" applyNumberFormat="1" applyFont="1" applyFill="1" applyBorder="1">
      <alignment horizontal="right" vertical="center"/>
    </xf>
    <xf numFmtId="3" fontId="21" fillId="37" borderId="14" xfId="0" applyNumberFormat="1" applyFont="1" applyFill="1" applyBorder="1">
      <alignment horizontal="right" vertical="center"/>
    </xf>
    <xf numFmtId="3" fontId="1" fillId="0" borderId="0" xfId="0" applyNumberFormat="1" applyFont="1"/>
    <xf numFmtId="1" fontId="1" fillId="0" borderId="0" xfId="0" applyNumberFormat="1" applyFont="1"/>
    <xf numFmtId="3" fontId="21" fillId="37" borderId="22" xfId="0" applyNumberFormat="1" applyFont="1" applyFill="1" applyBorder="1">
      <alignment horizontal="right" vertical="center"/>
    </xf>
    <xf numFmtId="3" fontId="21" fillId="37" borderId="11" xfId="0" applyNumberFormat="1" applyFont="1" applyFill="1" applyBorder="1">
      <alignment horizontal="right" vertical="center"/>
    </xf>
    <xf numFmtId="3" fontId="21" fillId="37" borderId="10" xfId="0" applyNumberFormat="1" applyFont="1" applyFill="1" applyBorder="1">
      <alignment horizontal="right" vertical="center" wrapText="1"/>
    </xf>
    <xf numFmtId="3" fontId="21" fillId="37" borderId="19" xfId="0" applyNumberFormat="1" applyFont="1" applyFill="1" applyBorder="1">
      <alignment horizontal="right" vertical="center"/>
    </xf>
    <xf numFmtId="3" fontId="21" fillId="37" borderId="14" xfId="0" applyNumberFormat="1" applyFont="1" applyFill="1" applyBorder="1">
      <alignment horizontal="right" vertical="center" wrapText="1"/>
    </xf>
    <xf numFmtId="0" fontId="22" fillId="0" borderId="0" xfId="0" applyNumberFormat="1" applyFont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1" xfId="0" applyNumberFormat="1" applyFont="1" applyFill="1" applyBorder="1">
      <alignment vertical="center"/>
    </xf>
    <xf numFmtId="0" fontId="25" fillId="34" borderId="17" xfId="0" applyNumberFormat="1" applyFont="1" applyFill="1" applyBorder="1">
      <alignment horizontal="center" vertical="center"/>
    </xf>
    <xf numFmtId="3" fontId="21" fillId="35" borderId="22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 wrapText="1"/>
    </xf>
    <xf numFmtId="3" fontId="21" fillId="35" borderId="20" xfId="0" applyNumberFormat="1" applyFont="1" applyFill="1" applyBorder="1">
      <alignment horizontal="right" vertical="center" wrapText="1"/>
    </xf>
    <xf numFmtId="0" fontId="25" fillId="34" borderId="13" xfId="0" applyNumberFormat="1" applyFont="1" applyFill="1" applyBorder="1">
      <alignment vertical="center" wrapText="1"/>
    </xf>
    <xf numFmtId="0" fontId="25" fillId="34" borderId="10" xfId="0" applyNumberFormat="1" applyFont="1" applyFill="1" applyBorder="1">
      <alignment horizontal="left" vertical="center"/>
    </xf>
    <xf numFmtId="0" fontId="25" fillId="34" borderId="10" xfId="0" applyNumberFormat="1" applyFont="1" applyFill="1" applyBorder="1">
      <alignment vertical="center" wrapText="1"/>
    </xf>
    <xf numFmtId="3" fontId="21" fillId="34" borderId="20" xfId="0" applyNumberFormat="1" applyFont="1" applyFill="1" applyBorder="1">
      <alignment vertical="center"/>
    </xf>
    <xf numFmtId="0" fontId="25" fillId="34" borderId="13" xfId="0" applyNumberFormat="1" applyFont="1" applyFill="1" applyBorder="1">
      <alignment horizontal="center" vertical="center"/>
    </xf>
    <xf numFmtId="3" fontId="1" fillId="34" borderId="21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vertical="center"/>
    </xf>
    <xf numFmtId="3" fontId="21" fillId="34" borderId="22" xfId="0" applyNumberFormat="1" applyFont="1" applyFill="1" applyBorder="1">
      <alignment horizontal="right" vertical="center"/>
    </xf>
    <xf numFmtId="3" fontId="1" fillId="34" borderId="21" xfId="0" applyNumberFormat="1" applyFont="1" applyFill="1" applyBorder="1">
      <alignment horizontal="right"/>
    </xf>
    <xf numFmtId="3" fontId="1" fillId="34" borderId="11" xfId="0" applyNumberFormat="1" applyFont="1" applyFill="1" applyBorder="1">
      <alignment horizontal="right"/>
    </xf>
    <xf numFmtId="0" fontId="25" fillId="34" borderId="11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3" fontId="1" fillId="34" borderId="20" xfId="0" applyNumberFormat="1" applyFont="1" applyFill="1" applyBorder="1"/>
    <xf numFmtId="0" fontId="25" fillId="34" borderId="15" xfId="0" applyNumberFormat="1" applyFont="1" applyFill="1" applyBorder="1">
      <alignment horizontal="left" vertical="center" wrapText="1"/>
    </xf>
    <xf numFmtId="3" fontId="21" fillId="34" borderId="11" xfId="0" applyNumberFormat="1" applyFont="1" applyFill="1" applyBorder="1">
      <alignment horizontal="left" vertical="center" wrapText="1"/>
    </xf>
    <xf numFmtId="67" fontId="21" fillId="34" borderId="11" xfId="0" applyNumberFormat="1" applyFont="1" applyFill="1" applyBorder="1">
      <alignment horizontal="left" vertical="center" wrapText="1"/>
    </xf>
    <xf numFmtId="0" fontId="25" fillId="34" borderId="15" xfId="0" applyNumberFormat="1" applyFont="1" applyFill="1" applyBorder="1">
      <alignment horizontal="center" vertical="center" wrapText="1"/>
    </xf>
    <xf numFmtId="3" fontId="21" fillId="34" borderId="19" xfId="0" applyNumberFormat="1" applyFont="1" applyFill="1" applyBorder="1">
      <alignment horizontal="right" vertical="center"/>
    </xf>
    <xf numFmtId="3" fontId="21" fillId="34" borderId="21" xfId="0" applyNumberFormat="1" applyFont="1" applyFill="1" applyBorder="1">
      <alignment horizontal="right" vertical="center"/>
    </xf>
    <xf numFmtId="3" fontId="1" fillId="34" borderId="21" xfId="0" applyNumberFormat="1" applyFont="1" applyFill="1" applyBorder="1"/>
    <xf numFmtId="0" fontId="25" fillId="34" borderId="15" xfId="0" applyNumberFormat="1" applyFont="1" applyFill="1" applyBorder="1">
      <alignment vertical="center"/>
    </xf>
    <xf numFmtId="3" fontId="21" fillId="34" borderId="12" xfId="0" applyNumberFormat="1" applyFont="1" applyFill="1" applyBorder="1">
      <alignment horizontal="right" vertical="center"/>
    </xf>
    <xf numFmtId="1" fontId="25" fillId="34" borderId="11" xfId="0" applyNumberFormat="1" applyFont="1" applyFill="1" applyBorder="1">
      <alignment vertical="center"/>
    </xf>
    <xf numFmtId="3" fontId="25" fillId="34" borderId="11" xfId="0" applyNumberFormat="1" applyFont="1" applyFill="1" applyBorder="1">
      <alignment horizontal="center" vertical="center"/>
    </xf>
    <xf numFmtId="0" fontId="26" fillId="34" borderId="11" xfId="0" applyNumberFormat="1" applyFont="1" applyFill="1" applyBorder="1">
      <alignment horizontal="left" vertical="center"/>
    </xf>
    <xf numFmtId="0" fontId="1" fillId="34" borderId="13" xfId="0" applyNumberFormat="1" applyFont="1" applyFill="1" applyBorder="1"/>
    <xf numFmtId="3" fontId="26" fillId="34" borderId="15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left" vertical="center" wrapText="1"/>
    </xf>
    <xf numFmtId="1" fontId="21" fillId="34" borderId="12" xfId="0" applyNumberFormat="1" applyFont="1" applyFill="1" applyBorder="1">
      <alignment horizontal="left" vertical="center"/>
    </xf>
    <xf numFmtId="4" fontId="21" fillId="37" borderId="10" xfId="0" applyNumberFormat="1" applyFont="1" applyFill="1" applyBorder="1">
      <alignment horizontal="right" vertical="center"/>
    </xf>
    <xf numFmtId="0" fontId="1" fillId="0" borderId="0" xfId="0" applyNumberFormat="1" applyFont="1"/>
    <xf numFmtId="3" fontId="25" fillId="34" borderId="10" xfId="0" applyNumberFormat="1" applyFont="1" applyFill="1" applyBorder="1">
      <alignment horizontal="center" vertical="center"/>
    </xf>
    <xf numFmtId="3" fontId="25" fillId="34" borderId="10" xfId="0" applyNumberFormat="1" applyFont="1" applyFill="1" applyBorder="1">
      <alignment horizontal="left" vertical="center"/>
    </xf>
    <xf numFmtId="3" fontId="25" fillId="34" borderId="10" xfId="0" applyNumberFormat="1" applyFont="1" applyFill="1" applyBorder="1">
      <alignment vertical="center"/>
    </xf>
    <xf numFmtId="3" fontId="1" fillId="34" borderId="10" xfId="0" applyNumberFormat="1" applyFont="1" applyFill="1" applyBorder="1">
      <alignment vertical="center"/>
    </xf>
    <xf numFmtId="3" fontId="21" fillId="34" borderId="10" xfId="0" applyNumberFormat="1" applyFont="1" applyFill="1" applyBorder="1">
      <alignment vertical="center"/>
    </xf>
    <xf numFmtId="0" fontId="24" fillId="33" borderId="14" xfId="0" applyNumberFormat="1" applyFont="1" applyFill="1" applyBorder="1">
      <alignment horizontal="center" vertical="center"/>
    </xf>
    <xf numFmtId="0" fontId="21" fillId="33" borderId="22" xfId="0" applyNumberFormat="1" applyFont="1" applyFill="1" applyBorder="1">
      <alignment horizontal="right" vertical="center"/>
    </xf>
    <xf numFmtId="0" fontId="21" fillId="33" borderId="20" xfId="0" applyNumberFormat="1" applyFont="1" applyFill="1" applyBorder="1">
      <alignment horizontal="right" vertical="center"/>
    </xf>
    <xf numFmtId="0" fontId="25" fillId="34" borderId="23" xfId="0" applyNumberFormat="1" applyFont="1" applyFill="1" applyBorder="1">
      <alignment horizontal="left" vertical="center"/>
    </xf>
    <xf numFmtId="0" fontId="21" fillId="34" borderId="14" xfId="0" applyNumberFormat="1" applyFont="1" applyFill="1" applyBorder="1">
      <alignment vertical="center"/>
    </xf>
    <xf numFmtId="3" fontId="1" fillId="34" borderId="19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vertical="center"/>
    </xf>
    <xf numFmtId="3" fontId="1" fillId="34" borderId="15" xfId="0" applyNumberFormat="1" applyFont="1" applyFill="1" applyBorder="1">
      <alignment horizontal="right"/>
    </xf>
    <xf numFmtId="0" fontId="25" fillId="34" borderId="16" xfId="0" applyNumberFormat="1" applyFont="1" applyFill="1" applyBorder="1">
      <alignment horizontal="center" vertical="center"/>
    </xf>
    <xf numFmtId="0" fontId="25" fillId="34" borderId="20" xfId="0" applyNumberFormat="1" applyFont="1" applyFill="1" applyBorder="1">
      <alignment horizontal="center" vertical="center" wrapText="1"/>
    </xf>
    <xf numFmtId="0" fontId="25" fillId="34" borderId="19" xfId="0" applyNumberFormat="1" applyFont="1" applyFill="1" applyBorder="1">
      <alignment horizontal="center" vertical="center"/>
    </xf>
    <xf numFmtId="1" fontId="21" fillId="34" borderId="15" xfId="0" applyNumberFormat="1" applyFont="1" applyFill="1" applyBorder="1">
      <alignment horizontal="left" vertical="center"/>
    </xf>
    <xf numFmtId="0" fontId="21" fillId="34" borderId="19" xfId="0" applyNumberFormat="1" applyFont="1" applyFill="1" applyBorder="1">
      <alignment horizontal="left" vertical="center" wrapText="1"/>
    </xf>
    <xf numFmtId="0" fontId="21" fillId="34" borderId="17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/>
    </xf>
    <xf numFmtId="0" fontId="21" fillId="34" borderId="0" xfId="0" applyNumberFormat="1" applyFont="1" applyFill="1"/>
    <xf numFmtId="0" fontId="21" fillId="34" borderId="10" xfId="0" applyNumberFormat="1" applyFont="1" applyFill="1" applyBorder="1"/>
    <xf numFmtId="0" fontId="1" fillId="34" borderId="13" xfId="0" applyNumberFormat="1" applyFont="1" applyFill="1" applyBorder="1">
      <alignment horizontal="left"/>
    </xf>
    <xf numFmtId="0" fontId="1" fillId="34" borderId="13" xfId="0" applyNumberFormat="1" applyFont="1" applyFill="1" applyBorder="1">
      <alignment horizontal="left" vertical="center"/>
    </xf>
    <xf numFmtId="0" fontId="21" fillId="34" borderId="20" xfId="0" applyNumberFormat="1" applyFont="1" applyFill="1" applyBorder="1">
      <alignment horizontal="left"/>
    </xf>
    <xf numFmtId="0" fontId="21" fillId="34" borderId="10" xfId="0" applyNumberFormat="1" applyFont="1" applyFill="1" applyBorder="1">
      <alignment horizontal="left" vertical="center" wrapText="1"/>
    </xf>
    <xf numFmtId="0" fontId="21" fillId="35" borderId="10" xfId="0" applyNumberFormat="1" applyFont="1" applyFill="1" applyBorder="1">
      <alignment horizontal="right" vertical="center"/>
    </xf>
    <xf numFmtId="9" fontId="21" fillId="34" borderId="10" xfId="0" applyNumberFormat="1" applyFont="1" applyFill="1" applyBorder="1">
      <alignment horizontal="left" vertical="center"/>
    </xf>
    <xf numFmtId="0" fontId="21" fillId="34" borderId="20" xfId="0" applyNumberFormat="1" applyFont="1" applyFill="1" applyBorder="1">
      <alignment vertical="center"/>
    </xf>
    <xf numFmtId="0" fontId="25" fillId="34" borderId="11" xfId="0" applyNumberFormat="1" applyFont="1" applyFill="1" applyBorder="1">
      <alignment horizontal="center" vertical="center"/>
    </xf>
    <xf numFmtId="3" fontId="21" fillId="37" borderId="11" xfId="0" applyNumberFormat="1" applyFont="1" applyFill="1" applyBorder="1">
      <alignment horizontal="right" vertical="center" wrapText="1"/>
    </xf>
    <xf numFmtId="3" fontId="21" fillId="37" borderId="13" xfId="0" applyNumberFormat="1" applyFont="1" applyFill="1" applyBorder="1">
      <alignment horizontal="right" vertical="center" wrapText="1"/>
    </xf>
    <xf numFmtId="3" fontId="21" fillId="35" borderId="14" xfId="0" applyNumberFormat="1" applyFont="1" applyFill="1" applyBorder="1">
      <alignment horizontal="right" vertical="center" wrapText="1"/>
    </xf>
    <xf numFmtId="3" fontId="21" fillId="37" borderId="20" xfId="0" applyNumberFormat="1" applyFont="1" applyFill="1" applyBorder="1">
      <alignment horizontal="right" vertical="center" wrapText="1"/>
    </xf>
    <xf numFmtId="3" fontId="21" fillId="37" borderId="16" xfId="0" applyNumberFormat="1" applyFont="1" applyFill="1" applyBorder="1">
      <alignment horizontal="right" vertical="center"/>
    </xf>
    <xf numFmtId="4" fontId="22" fillId="35" borderId="23" xfId="0" applyNumberFormat="1" applyFont="1" applyFill="1" applyBorder="1">
      <alignment horizontal="left" vertical="center"/>
    </xf>
    <xf numFmtId="4" fontId="22" fillId="35" borderId="17" xfId="0" applyNumberFormat="1" applyFont="1" applyFill="1" applyBorder="1">
      <alignment horizontal="left" vertical="center"/>
    </xf>
    <xf numFmtId="4" fontId="22" fillId="35" borderId="15" xfId="0" applyNumberFormat="1" applyFont="1" applyFill="1" applyBorder="1">
      <alignment horizontal="left" vertical="center"/>
    </xf>
    <xf numFmtId="4" fontId="22" fillId="35" borderId="0" xfId="0" applyNumberFormat="1" applyFont="1" applyFill="1">
      <alignment horizontal="left" vertical="center"/>
    </xf>
    <xf numFmtId="0" fontId="22" fillId="35" borderId="15" xfId="0" applyNumberFormat="1" applyFont="1" applyFill="1" applyBorder="1">
      <alignment horizontal="left" vertical="center"/>
    </xf>
    <xf numFmtId="3" fontId="21" fillId="35" borderId="11" xfId="0" applyNumberFormat="1" applyFont="1" applyFill="1" applyBorder="1">
      <alignment horizontal="right" vertical="center" wrapText="1"/>
    </xf>
    <xf numFmtId="3" fontId="21" fillId="35" borderId="21" xfId="0" applyNumberFormat="1" applyFont="1" applyFill="1" applyBorder="1">
      <alignment horizontal="right" vertical="center"/>
    </xf>
    <xf numFmtId="3" fontId="21" fillId="37" borderId="0" xfId="0" applyNumberFormat="1" applyFont="1" applyFill="1">
      <alignment horizontal="right" vertical="center"/>
    </xf>
    <xf numFmtId="3" fontId="21" fillId="35" borderId="12" xfId="0" applyNumberFormat="1" applyFont="1" applyFill="1" applyBorder="1">
      <alignment horizontal="right" vertical="center" wrapText="1"/>
    </xf>
    <xf numFmtId="3" fontId="21" fillId="35" borderId="16" xfId="0" applyNumberFormat="1" applyFont="1" applyFill="1" applyBorder="1">
      <alignment horizontal="right" vertical="center" wrapText="1"/>
    </xf>
    <xf numFmtId="3" fontId="25" fillId="34" borderId="19" xfId="0" applyNumberFormat="1" applyFont="1" applyFill="1" applyBorder="1">
      <alignment horizontal="left" vertical="center"/>
    </xf>
    <xf numFmtId="0" fontId="1" fillId="33" borderId="10" xfId="0" applyNumberFormat="1" applyFont="1" applyFill="1" applyBorder="1">
      <alignment vertical="center"/>
    </xf>
    <xf numFmtId="0" fontId="1" fillId="33" borderId="10" xfId="0" applyNumberFormat="1" applyFont="1" applyFill="1" applyBorder="1"/>
    <xf numFmtId="3" fontId="22" fillId="35" borderId="15" xfId="0" applyNumberFormat="1" applyFont="1" applyFill="1" applyBorder="1">
      <alignment horizontal="left" vertical="center"/>
    </xf>
    <xf numFmtId="3" fontId="21" fillId="35" borderId="10" xfId="0" applyNumberFormat="1" applyFont="1" applyFill="1" applyBorder="1">
      <alignment horizontal="center" vertical="center"/>
    </xf>
    <xf numFmtId="3" fontId="21" fillId="35" borderId="20" xfId="0" applyNumberFormat="1" applyFont="1" applyFill="1" applyBorder="1">
      <alignment horizontal="center" vertical="center"/>
    </xf>
    <xf numFmtId="3" fontId="21" fillId="35" borderId="19" xfId="0" applyNumberFormat="1" applyFont="1" applyFill="1" applyBorder="1">
      <alignment horizontal="center" vertical="center"/>
    </xf>
    <xf numFmtId="3" fontId="21" fillId="35" borderId="21" xfId="0" applyNumberFormat="1" applyFont="1" applyFill="1" applyBorder="1">
      <alignment horizontal="center" vertical="center"/>
    </xf>
    <xf numFmtId="3" fontId="21" fillId="35" borderId="11" xfId="0" applyNumberFormat="1" applyFont="1" applyFill="1" applyBorder="1">
      <alignment horizontal="center" vertical="center"/>
    </xf>
    <xf numFmtId="3" fontId="21" fillId="35" borderId="12" xfId="0" applyNumberFormat="1" applyFont="1" applyFill="1" applyBorder="1">
      <alignment horizontal="right" vertical="center"/>
    </xf>
    <xf numFmtId="3" fontId="21" fillId="35" borderId="22" xfId="0" applyNumberFormat="1" applyFont="1" applyFill="1" applyBorder="1">
      <alignment horizontal="right" vertical="center" wrapText="1"/>
    </xf>
    <xf numFmtId="3" fontId="21" fillId="35" borderId="19" xfId="0" applyNumberFormat="1" applyFont="1" applyFill="1" applyBorder="1">
      <alignment horizontal="right" vertical="center" wrapText="1"/>
    </xf>
    <xf numFmtId="3" fontId="21" fillId="35" borderId="21" xfId="0" applyNumberFormat="1" applyFont="1" applyFill="1" applyBorder="1">
      <alignment horizontal="right" vertical="center" wrapText="1"/>
    </xf>
    <xf numFmtId="3" fontId="21" fillId="35" borderId="15" xfId="0" applyNumberFormat="1" applyFont="1" applyFill="1" applyBorder="1">
      <alignment horizontal="right" vertical="center" wrapText="1"/>
    </xf>
    <xf numFmtId="3" fontId="21" fillId="35" borderId="19" xfId="0" applyNumberFormat="1" applyFont="1" applyFill="1" applyBorder="1">
      <alignment horizontal="right" vertical="center"/>
    </xf>
    <xf numFmtId="0" fontId="1" fillId="34" borderId="11" xfId="0" applyNumberFormat="1" applyFont="1" applyFill="1" applyBorder="1">
      <alignment vertical="center"/>
    </xf>
    <xf numFmtId="0" fontId="1" fillId="0" borderId="10" xfId="0" applyNumberFormat="1" applyFont="1" applyBorder="1">
      <alignment vertical="center"/>
    </xf>
    <xf numFmtId="0" fontId="1" fillId="34" borderId="10" xfId="0" applyNumberFormat="1" applyFont="1" applyFill="1" applyBorder="1">
      <alignment vertical="center"/>
    </xf>
    <xf numFmtId="3" fontId="1" fillId="35" borderId="10" xfId="0" applyNumberFormat="1" applyFont="1" applyFill="1" applyBorder="1">
      <alignment horizontal="right" vertical="center"/>
    </xf>
    <xf numFmtId="3" fontId="1" fillId="35" borderId="14" xfId="0" applyNumberFormat="1" applyFont="1" applyFill="1" applyBorder="1">
      <alignment horizontal="right" vertical="center"/>
    </xf>
    <xf numFmtId="3" fontId="1" fillId="35" borderId="20" xfId="0" applyNumberFormat="1" applyFont="1" applyFill="1" applyBorder="1">
      <alignment horizontal="right" vertical="center"/>
    </xf>
    <xf numFmtId="3" fontId="1" fillId="35" borderId="10" xfId="0" applyNumberFormat="1" applyFont="1" applyFill="1" applyBorder="1">
      <alignment horizontal="right"/>
    </xf>
    <xf numFmtId="3" fontId="22" fillId="38" borderId="15" xfId="0" applyNumberFormat="1" applyFont="1" applyFill="1" applyBorder="1">
      <alignment horizontal="left" vertical="center"/>
    </xf>
    <xf numFmtId="3" fontId="21" fillId="38" borderId="10" xfId="0" applyNumberFormat="1" applyFont="1" applyFill="1" applyBorder="1">
      <alignment horizontal="right" vertical="center" wrapText="1"/>
    </xf>
    <xf numFmtId="3" fontId="21" fillId="38" borderId="10" xfId="0" applyNumberFormat="1" applyFont="1" applyFill="1" applyBorder="1">
      <alignment horizontal="right" vertical="center"/>
    </xf>
    <xf numFmtId="3" fontId="21" fillId="38" borderId="10" xfId="0" applyNumberFormat="1" applyFont="1" applyFill="1" applyBorder="1">
      <alignment horizontal="center" vertical="center"/>
    </xf>
    <xf numFmtId="0" fontId="1" fillId="0" borderId="0" xfId="0" applyFont="1"/>
    <xf numFmtId="0" fontId="20" fillId="0" borderId="0" xfId="0" applyNumberFormat="1" applyFont="1">
      <alignment horizontal="center" vertical="center"/>
    </xf>
    <xf numFmtId="0" fontId="20" fillId="0" borderId="0" xfId="0" applyNumberFormat="1" applyFont="1">
      <alignment horizontal="center" vertical="center"/>
    </xf>
    <xf numFmtId="0" fontId="1" fillId="0" borderId="0" xfId="0" applyNumberFormat="1" applyFont="1">
      <alignment vertical="center"/>
    </xf>
    <xf numFmtId="0" fontId="1" fillId="33" borderId="0" xfId="0" applyNumberFormat="1" applyFont="1" applyFill="1">
      <alignment vertical="center"/>
    </xf>
    <xf numFmtId="0" fontId="1" fillId="33" borderId="0" xfId="0" applyNumberFormat="1" applyFont="1" applyFill="1">
      <alignment horizontal="right" vertical="center"/>
    </xf>
    <xf numFmtId="4" fontId="22" fillId="35" borderId="23" xfId="0" applyNumberFormat="1" applyFont="1" applyFill="1" applyBorder="1">
      <alignment horizontal="left" vertical="center"/>
    </xf>
    <xf numFmtId="4" fontId="22" fillId="35" borderId="17" xfId="0" applyNumberFormat="1" applyFont="1" applyFill="1" applyBorder="1">
      <alignment horizontal="left" vertical="center"/>
    </xf>
    <xf numFmtId="4" fontId="22" fillId="35" borderId="15" xfId="0" applyNumberFormat="1" applyFont="1" applyFill="1" applyBorder="1">
      <alignment horizontal="left" vertical="center"/>
    </xf>
    <xf numFmtId="4" fontId="22" fillId="35" borderId="0" xfId="0" applyNumberFormat="1" applyFont="1" applyFill="1">
      <alignment horizontal="left" vertical="center"/>
    </xf>
    <xf numFmtId="0" fontId="22" fillId="35" borderId="15" xfId="0" applyFont="1" applyFill="1" applyBorder="1">
      <alignment horizontal="left" vertical="center"/>
    </xf>
    <xf numFmtId="0" fontId="22" fillId="35" borderId="0" xfId="0" applyFont="1" applyFill="1">
      <alignment horizontal="left" vertical="center"/>
    </xf>
    <xf numFmtId="0" fontId="22" fillId="35" borderId="15" xfId="0" applyNumberFormat="1" applyFont="1" applyFill="1" applyBorder="1">
      <alignment horizontal="left" vertical="center"/>
    </xf>
    <xf numFmtId="0" fontId="1" fillId="0" borderId="0" xfId="0" applyNumberFormat="1" applyFont="1">
      <alignment horizontal="right" vertical="center"/>
    </xf>
    <xf numFmtId="3" fontId="22" fillId="38" borderId="15" xfId="0" applyNumberFormat="1" applyFont="1" applyFill="1" applyBorder="1">
      <alignment horizontal="left" vertical="center"/>
    </xf>
    <xf numFmtId="0" fontId="1" fillId="0" borderId="0" xfId="0" applyNumberFormat="1" applyFont="1">
      <alignment horizontal="left" vertical="center"/>
    </xf>
    <xf numFmtId="0" fontId="1" fillId="0" borderId="0" xfId="0" applyNumberFormat="1" applyFont="1"/>
    <xf numFmtId="0" fontId="1" fillId="0" borderId="0" xfId="0" applyNumberFormat="1" applyFont="1"/>
    <xf numFmtId="0" fontId="22" fillId="0" borderId="0" xfId="0" applyNumberFormat="1" applyFont="1">
      <alignment vertical="center"/>
    </xf>
    <xf numFmtId="0" fontId="22" fillId="34" borderId="10" xfId="0" applyNumberFormat="1" applyFont="1" applyFill="1" applyBorder="1">
      <alignment horizontal="center" vertical="center"/>
    </xf>
    <xf numFmtId="0" fontId="22" fillId="0" borderId="14" xfId="0" applyNumberFormat="1" applyFont="1" applyBorder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3" xfId="0" applyNumberFormat="1" applyFont="1" applyFill="1" applyBorder="1">
      <alignment vertical="center"/>
    </xf>
    <xf numFmtId="3" fontId="21" fillId="38" borderId="10" xfId="0" applyNumberFormat="1" applyFont="1" applyFill="1" applyBorder="1">
      <alignment horizontal="center" vertical="center"/>
    </xf>
    <xf numFmtId="0" fontId="22" fillId="0" borderId="10" xfId="0" applyNumberFormat="1" applyFont="1" applyBorder="1">
      <alignment vertical="center"/>
    </xf>
    <xf numFmtId="0" fontId="1" fillId="0" borderId="20" xfId="0" applyNumberFormat="1" applyFont="1" applyBorder="1">
      <alignment horizontal="center" vertical="center"/>
    </xf>
    <xf numFmtId="0" fontId="21" fillId="0" borderId="10" xfId="0" applyNumberFormat="1" applyFont="1" applyBorder="1">
      <alignment vertical="center"/>
    </xf>
    <xf numFmtId="3" fontId="21" fillId="0" borderId="14" xfId="0" applyNumberFormat="1" applyFont="1" applyBorder="1">
      <alignment horizontal="center" vertical="center"/>
    </xf>
    <xf numFmtId="0" fontId="21" fillId="34" borderId="11" xfId="0" applyNumberFormat="1" applyFont="1" applyFill="1" applyBorder="1">
      <alignment vertical="center"/>
    </xf>
    <xf numFmtId="0" fontId="22" fillId="0" borderId="13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vertical="center"/>
    </xf>
    <xf numFmtId="0" fontId="22" fillId="0" borderId="10" xfId="0" applyNumberFormat="1" applyFont="1" applyBorder="1">
      <alignment horizontal="center" vertical="center"/>
    </xf>
    <xf numFmtId="0" fontId="1" fillId="0" borderId="0" xfId="0" applyNumberFormat="1" applyFont="1">
      <alignment vertical="center"/>
    </xf>
    <xf numFmtId="0" fontId="1" fillId="0" borderId="10" xfId="0" applyNumberFormat="1" applyFont="1" applyBorder="1">
      <alignment vertical="center"/>
    </xf>
    <xf numFmtId="0" fontId="21" fillId="0" borderId="10" xfId="0" applyNumberFormat="1" applyFont="1" applyBorder="1">
      <alignment horizontal="center" vertical="center"/>
    </xf>
    <xf numFmtId="0" fontId="22" fillId="33" borderId="10" xfId="0" applyNumberFormat="1" applyFont="1" applyFill="1" applyBorder="1">
      <alignment horizontal="center" vertical="center"/>
    </xf>
    <xf numFmtId="0" fontId="1" fillId="0" borderId="14" xfId="0" applyNumberFormat="1" applyFont="1" applyBorder="1">
      <alignment vertical="center"/>
    </xf>
    <xf numFmtId="0" fontId="22" fillId="0" borderId="0" xfId="0" applyNumberFormat="1" applyFont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1" xfId="0" applyNumberFormat="1" applyFont="1" applyFill="1" applyBorder="1">
      <alignment vertical="center"/>
    </xf>
    <xf numFmtId="0" fontId="1" fillId="0" borderId="22" xfId="0" applyNumberFormat="1" applyFont="1" applyBorder="1">
      <alignment vertical="center"/>
    </xf>
    <xf numFmtId="3" fontId="21" fillId="35" borderId="0" xfId="0" applyNumberFormat="1" applyFont="1" applyFill="1">
      <alignment horizontal="right" vertical="center"/>
    </xf>
    <xf numFmtId="0" fontId="1" fillId="33" borderId="0" xfId="0" applyNumberFormat="1" applyFont="1" applyFill="1">
      <alignment horizontal="center" vertical="center"/>
    </xf>
    <xf numFmtId="0" fontId="1" fillId="0" borderId="0" xfId="0" applyNumberFormat="1" applyFont="1">
      <alignment vertical="center"/>
    </xf>
    <xf numFmtId="0" fontId="23" fillId="0" borderId="0" xfId="0" applyNumberFormat="1" applyFont="1">
      <alignment horizontal="center" vertical="center"/>
    </xf>
    <xf numFmtId="0" fontId="23" fillId="0" borderId="0" xfId="0" applyNumberFormat="1" applyFont="1">
      <alignment horizontal="center" vertical="center"/>
    </xf>
    <xf numFmtId="0" fontId="24" fillId="0" borderId="0" xfId="0" applyNumberFormat="1" applyFont="1">
      <alignment horizontal="center" vertical="center"/>
    </xf>
    <xf numFmtId="0" fontId="24" fillId="0" borderId="0" xfId="0" applyNumberFormat="1" applyFont="1">
      <alignment horizontal="center" vertical="center"/>
    </xf>
    <xf numFmtId="0" fontId="21" fillId="0" borderId="0" xfId="0" applyNumberFormat="1" applyFont="1">
      <alignment horizontal="right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4" xfId="0" applyNumberFormat="1" applyFont="1" applyFill="1" applyBorder="1">
      <alignment horizontal="center" vertical="center"/>
    </xf>
    <xf numFmtId="3" fontId="25" fillId="34" borderId="11" xfId="0" applyNumberFormat="1" applyFont="1" applyFill="1" applyBorder="1">
      <alignment horizontal="center" vertical="center"/>
    </xf>
    <xf numFmtId="3" fontId="21" fillId="37" borderId="10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3" fontId="25" fillId="34" borderId="11" xfId="0" applyNumberFormat="1" applyFont="1" applyFill="1" applyBorder="1">
      <alignment horizontal="left" vertical="center"/>
    </xf>
    <xf numFmtId="3" fontId="21" fillId="34" borderId="11" xfId="0" applyNumberFormat="1" applyFont="1" applyFill="1" applyBorder="1">
      <alignment horizontal="left" vertical="center"/>
    </xf>
    <xf numFmtId="3" fontId="21" fillId="35" borderId="10" xfId="0" applyNumberFormat="1" applyFont="1" applyFill="1" applyBorder="1">
      <alignment horizontal="right" vertical="center"/>
    </xf>
    <xf numFmtId="3" fontId="21" fillId="35" borderId="14" xfId="0" applyNumberFormat="1" applyFont="1" applyFill="1" applyBorder="1">
      <alignment horizontal="right" vertical="center"/>
    </xf>
    <xf numFmtId="3" fontId="21" fillId="35" borderId="20" xfId="0" applyNumberFormat="1" applyFont="1" applyFill="1" applyBorder="1">
      <alignment horizontal="right" vertical="center"/>
    </xf>
    <xf numFmtId="3" fontId="21" fillId="37" borderId="20" xfId="0" applyNumberFormat="1" applyFont="1" applyFill="1" applyBorder="1">
      <alignment horizontal="right" vertical="center"/>
    </xf>
    <xf numFmtId="3" fontId="21" fillId="37" borderId="14" xfId="0" applyNumberFormat="1" applyFont="1" applyFill="1" applyBorder="1">
      <alignment horizontal="right" vertical="center"/>
    </xf>
    <xf numFmtId="3" fontId="21" fillId="35" borderId="22" xfId="0" applyNumberFormat="1" applyFont="1" applyFill="1" applyBorder="1">
      <alignment horizontal="right" vertical="center"/>
    </xf>
    <xf numFmtId="0" fontId="25" fillId="34" borderId="11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horizontal="left" vertical="center"/>
    </xf>
    <xf numFmtId="0" fontId="21" fillId="34" borderId="14" xfId="0" applyNumberFormat="1" applyFont="1" applyFill="1" applyBorder="1">
      <alignment horizontal="left" vertical="center"/>
    </xf>
    <xf numFmtId="3" fontId="25" fillId="34" borderId="19" xfId="0" applyNumberFormat="1" applyFont="1" applyFill="1" applyBorder="1">
      <alignment horizontal="left" vertical="center"/>
    </xf>
    <xf numFmtId="0" fontId="1" fillId="33" borderId="10" xfId="0" applyNumberFormat="1" applyFont="1" applyFill="1" applyBorder="1">
      <alignment vertical="center"/>
    </xf>
    <xf numFmtId="0" fontId="1" fillId="34" borderId="10" xfId="0" applyNumberFormat="1" applyFont="1" applyFill="1" applyBorder="1">
      <alignment vertical="center"/>
    </xf>
    <xf numFmtId="3" fontId="1" fillId="35" borderId="10" xfId="0" applyNumberFormat="1" applyFont="1" applyFill="1" applyBorder="1">
      <alignment horizontal="right" vertical="center"/>
    </xf>
    <xf numFmtId="3" fontId="1" fillId="35" borderId="14" xfId="0" applyNumberFormat="1" applyFont="1" applyFill="1" applyBorder="1">
      <alignment horizontal="right" vertical="center"/>
    </xf>
    <xf numFmtId="0" fontId="1" fillId="34" borderId="11" xfId="0" applyNumberFormat="1" applyFont="1" applyFill="1" applyBorder="1">
      <alignment vertical="center"/>
    </xf>
    <xf numFmtId="3" fontId="1" fillId="35" borderId="20" xfId="0" applyNumberFormat="1" applyFont="1" applyFill="1" applyBorder="1">
      <alignment horizontal="right" vertical="center"/>
    </xf>
    <xf numFmtId="0" fontId="1" fillId="0" borderId="10" xfId="0" applyNumberFormat="1" applyFont="1" applyBorder="1">
      <alignment vertical="center"/>
    </xf>
    <xf numFmtId="0" fontId="1" fillId="34" borderId="10" xfId="0" applyNumberFormat="1" applyFont="1" applyFill="1" applyBorder="1">
      <alignment vertical="center"/>
    </xf>
    <xf numFmtId="0" fontId="1" fillId="33" borderId="10" xfId="0" applyNumberFormat="1" applyFont="1" applyFill="1" applyBorder="1"/>
    <xf numFmtId="0" fontId="1" fillId="34" borderId="10" xfId="0" applyNumberFormat="1" applyFont="1" applyFill="1" applyBorder="1"/>
    <xf numFmtId="3" fontId="1" fillId="35" borderId="10" xfId="0" applyNumberFormat="1" applyFont="1" applyFill="1" applyBorder="1">
      <alignment horizontal="right"/>
    </xf>
    <xf numFmtId="0" fontId="1" fillId="34" borderId="0" xfId="0" applyNumberFormat="1" applyFont="1" applyFill="1"/>
    <xf numFmtId="0" fontId="24" fillId="33" borderId="0" xfId="0" applyNumberFormat="1" applyFont="1" applyFill="1">
      <alignment horizontal="center" vertical="center"/>
    </xf>
    <xf numFmtId="0" fontId="24" fillId="33" borderId="0" xfId="0" applyNumberFormat="1" applyFont="1" applyFill="1">
      <alignment horizontal="center" vertical="center"/>
    </xf>
    <xf numFmtId="0" fontId="25" fillId="34" borderId="11" xfId="0" applyNumberFormat="1" applyFont="1" applyFill="1" applyBorder="1">
      <alignment horizontal="center" vertical="center"/>
    </xf>
    <xf numFmtId="0" fontId="21" fillId="34" borderId="19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vertical="center"/>
    </xf>
    <xf numFmtId="0" fontId="21" fillId="34" borderId="20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horizontal="left" vertical="center"/>
    </xf>
    <xf numFmtId="0" fontId="25" fillId="34" borderId="17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horizontal="center" vertical="center"/>
    </xf>
    <xf numFmtId="0" fontId="25" fillId="34" borderId="15" xfId="0" applyNumberFormat="1" applyFont="1" applyFill="1" applyBorder="1">
      <alignment horizontal="left" vertical="center"/>
    </xf>
    <xf numFmtId="3" fontId="25" fillId="34" borderId="15" xfId="0" applyNumberFormat="1" applyFont="1" applyFill="1" applyBorder="1">
      <alignment horizontal="left" vertical="center"/>
    </xf>
    <xf numFmtId="3" fontId="21" fillId="38" borderId="10" xfId="0" applyNumberFormat="1" applyFont="1" applyFill="1" applyBorder="1">
      <alignment horizontal="right" vertical="center"/>
    </xf>
    <xf numFmtId="3" fontId="21" fillId="34" borderId="15" xfId="0" applyNumberFormat="1" applyFont="1" applyFill="1" applyBorder="1">
      <alignment horizontal="left" vertical="center"/>
    </xf>
    <xf numFmtId="0" fontId="21" fillId="34" borderId="15" xfId="0" applyNumberFormat="1" applyFont="1" applyFill="1" applyBorder="1">
      <alignment horizontal="left" vertical="center"/>
    </xf>
    <xf numFmtId="0" fontId="26" fillId="34" borderId="11" xfId="0" applyNumberFormat="1" applyFont="1" applyFill="1" applyBorder="1">
      <alignment horizontal="left" vertical="center"/>
    </xf>
    <xf numFmtId="3" fontId="26" fillId="34" borderId="15" xfId="0" applyNumberFormat="1" applyFont="1" applyFill="1" applyBorder="1">
      <alignment horizontal="left" vertical="center"/>
    </xf>
    <xf numFmtId="0" fontId="1" fillId="34" borderId="13" xfId="0" applyNumberFormat="1" applyFont="1" applyFill="1" applyBorder="1"/>
    <xf numFmtId="3" fontId="1" fillId="34" borderId="18" xfId="0" applyNumberFormat="1" applyFont="1" applyFill="1" applyBorder="1">
      <alignment horizontal="right" vertical="center"/>
    </xf>
    <xf numFmtId="3" fontId="21" fillId="34" borderId="13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right" vertical="center"/>
    </xf>
    <xf numFmtId="0" fontId="21" fillId="34" borderId="13" xfId="0" applyNumberFormat="1" applyFont="1" applyFill="1" applyBorder="1">
      <alignment horizontal="left" vertical="center"/>
    </xf>
    <xf numFmtId="3" fontId="21" fillId="34" borderId="13" xfId="0" applyNumberFormat="1" applyFont="1" applyFill="1" applyBorder="1">
      <alignment horizontal="right" vertical="center"/>
    </xf>
    <xf numFmtId="3" fontId="21" fillId="34" borderId="12" xfId="0" applyNumberFormat="1" applyFont="1" applyFill="1" applyBorder="1">
      <alignment horizontal="right" vertical="center"/>
    </xf>
    <xf numFmtId="0" fontId="21" fillId="34" borderId="11" xfId="0" applyNumberFormat="1" applyFont="1" applyFill="1" applyBorder="1">
      <alignment horizontal="center" vertical="center"/>
    </xf>
    <xf numFmtId="0" fontId="21" fillId="34" borderId="15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/>
    </xf>
    <xf numFmtId="0" fontId="25" fillId="34" borderId="14" xfId="0" applyNumberFormat="1" applyFont="1" applyFill="1" applyBorder="1">
      <alignment horizontal="center" vertical="center" wrapText="1"/>
    </xf>
    <xf numFmtId="3" fontId="21" fillId="37" borderId="10" xfId="0" applyNumberFormat="1" applyFont="1" applyFill="1" applyBorder="1">
      <alignment horizontal="right" vertical="center" wrapText="1"/>
    </xf>
    <xf numFmtId="3" fontId="21" fillId="38" borderId="10" xfId="0" applyNumberFormat="1" applyFont="1" applyFill="1" applyBorder="1">
      <alignment horizontal="right" vertical="center" wrapText="1"/>
    </xf>
    <xf numFmtId="0" fontId="21" fillId="0" borderId="23" xfId="0" applyNumberFormat="1" applyFont="1" applyBorder="1">
      <alignment horizontal="right" vertical="center"/>
    </xf>
    <xf numFmtId="0" fontId="25" fillId="34" borderId="20" xfId="0" applyNumberFormat="1" applyFont="1" applyFill="1" applyBorder="1">
      <alignment horizontal="center" vertical="center"/>
    </xf>
    <xf numFmtId="0" fontId="25" fillId="34" borderId="21" xfId="0" applyNumberFormat="1" applyFont="1" applyFill="1" applyBorder="1">
      <alignment horizontal="center" vertical="center" wrapText="1"/>
    </xf>
    <xf numFmtId="0" fontId="25" fillId="34" borderId="16" xfId="0" applyNumberFormat="1" applyFont="1" applyFill="1" applyBorder="1">
      <alignment horizontal="center" vertical="center" wrapText="1"/>
    </xf>
    <xf numFmtId="0" fontId="25" fillId="34" borderId="20" xfId="0" applyNumberFormat="1" applyFont="1" applyFill="1" applyBorder="1">
      <alignment horizontal="center" vertical="center" wrapText="1"/>
    </xf>
    <xf numFmtId="0" fontId="25" fillId="34" borderId="19" xfId="0" applyNumberFormat="1" applyFont="1" applyFill="1" applyBorder="1">
      <alignment horizontal="center" vertical="center" wrapText="1"/>
    </xf>
    <xf numFmtId="0" fontId="25" fillId="34" borderId="12" xfId="0" applyNumberFormat="1" applyFont="1" applyFill="1" applyBorder="1">
      <alignment horizontal="center" vertical="center" wrapText="1"/>
    </xf>
    <xf numFmtId="0" fontId="21" fillId="34" borderId="10" xfId="0" applyNumberFormat="1" applyFont="1" applyFill="1" applyBorder="1">
      <alignment horizontal="left" vertical="top"/>
    </xf>
    <xf numFmtId="3" fontId="21" fillId="37" borderId="11" xfId="0" applyNumberFormat="1" applyFont="1" applyFill="1" applyBorder="1">
      <alignment horizontal="right" vertical="center"/>
    </xf>
    <xf numFmtId="3" fontId="21" fillId="37" borderId="13" xfId="0" applyNumberFormat="1" applyFont="1" applyFill="1" applyBorder="1">
      <alignment horizontal="right" vertical="center"/>
    </xf>
    <xf numFmtId="3" fontId="21" fillId="35" borderId="10" xfId="0" applyNumberFormat="1" applyFont="1" applyFill="1" applyBorder="1">
      <alignment horizontal="right" vertical="center" wrapText="1"/>
    </xf>
    <xf numFmtId="3" fontId="21" fillId="35" borderId="11" xfId="0" applyNumberFormat="1" applyFont="1" applyFill="1" applyBorder="1">
      <alignment horizontal="right" vertical="center" wrapText="1"/>
    </xf>
    <xf numFmtId="3" fontId="21" fillId="37" borderId="12" xfId="0" applyNumberFormat="1" applyFont="1" applyFill="1" applyBorder="1">
      <alignment horizontal="right" vertical="center"/>
    </xf>
    <xf numFmtId="3" fontId="21" fillId="35" borderId="14" xfId="0" applyNumberFormat="1" applyFont="1" applyFill="1" applyBorder="1">
      <alignment horizontal="right" vertical="center" wrapText="1"/>
    </xf>
    <xf numFmtId="3" fontId="21" fillId="35" borderId="13" xfId="0" applyNumberFormat="1" applyFont="1" applyFill="1" applyBorder="1">
      <alignment horizontal="right" vertical="center" wrapText="1"/>
    </xf>
    <xf numFmtId="3" fontId="21" fillId="35" borderId="20" xfId="0" applyNumberFormat="1" applyFont="1" applyFill="1" applyBorder="1">
      <alignment horizontal="right" vertical="center" wrapText="1"/>
    </xf>
    <xf numFmtId="0" fontId="25" fillId="34" borderId="19" xfId="0" applyNumberFormat="1" applyFont="1" applyFill="1" applyBorder="1">
      <alignment vertical="center"/>
    </xf>
    <xf numFmtId="0" fontId="21" fillId="34" borderId="21" xfId="0" applyNumberFormat="1" applyFont="1" applyFill="1" applyBorder="1">
      <alignment vertical="center"/>
    </xf>
    <xf numFmtId="3" fontId="21" fillId="37" borderId="0" xfId="0" applyNumberFormat="1" applyFont="1" applyFill="1">
      <alignment horizontal="right" vertical="center"/>
    </xf>
    <xf numFmtId="3" fontId="21" fillId="35" borderId="11" xfId="0" applyNumberFormat="1" applyFont="1" applyFill="1" applyBorder="1">
      <alignment horizontal="right" vertical="center"/>
    </xf>
    <xf numFmtId="0" fontId="1" fillId="0" borderId="0" xfId="0" applyNumberFormat="1" applyFont="1"/>
    <xf numFmtId="3" fontId="21" fillId="35" borderId="13" xfId="0" applyNumberFormat="1" applyFont="1" applyFill="1" applyBorder="1">
      <alignment horizontal="right" vertical="center"/>
    </xf>
    <xf numFmtId="0" fontId="21" fillId="33" borderId="0" xfId="0" applyNumberFormat="1" applyFont="1" applyFill="1">
      <alignment horizontal="right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left" vertical="center" wrapText="1"/>
    </xf>
    <xf numFmtId="0" fontId="25" fillId="34" borderId="19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horizontal="center" vertical="center" wrapText="1"/>
    </xf>
    <xf numFmtId="3" fontId="21" fillId="37" borderId="13" xfId="0" applyNumberFormat="1" applyFont="1" applyFill="1" applyBorder="1">
      <alignment horizontal="right" vertical="center" wrapText="1"/>
    </xf>
    <xf numFmtId="3" fontId="21" fillId="37" borderId="11" xfId="0" applyNumberFormat="1" applyFont="1" applyFill="1" applyBorder="1">
      <alignment horizontal="right" vertical="center" wrapText="1"/>
    </xf>
    <xf numFmtId="1" fontId="21" fillId="34" borderId="15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/>
    </xf>
    <xf numFmtId="3" fontId="21" fillId="34" borderId="10" xfId="0" applyNumberFormat="1" applyFont="1" applyFill="1" applyBorder="1">
      <alignment horizontal="right" vertical="center"/>
    </xf>
    <xf numFmtId="3" fontId="21" fillId="34" borderId="11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horizontal="left" vertical="center"/>
    </xf>
    <xf numFmtId="0" fontId="21" fillId="34" borderId="23" xfId="0" applyNumberFormat="1" applyFont="1" applyFill="1" applyBorder="1">
      <alignment horizontal="left" vertical="center"/>
    </xf>
    <xf numFmtId="3" fontId="21" fillId="34" borderId="20" xfId="0" applyNumberFormat="1" applyFont="1" applyFill="1" applyBorder="1">
      <alignment horizontal="right" vertical="center"/>
    </xf>
    <xf numFmtId="0" fontId="1" fillId="34" borderId="10" xfId="0" applyNumberFormat="1" applyFont="1" applyFill="1" applyBorder="1">
      <alignment horizontal="left"/>
    </xf>
    <xf numFmtId="0" fontId="1" fillId="34" borderId="20" xfId="0" applyNumberFormat="1" applyFont="1" applyFill="1" applyBorder="1">
      <alignment horizontal="right"/>
    </xf>
    <xf numFmtId="3" fontId="21" fillId="34" borderId="21" xfId="0" applyNumberFormat="1" applyFont="1" applyFill="1" applyBorder="1">
      <alignment horizontal="right" vertical="center"/>
    </xf>
    <xf numFmtId="0" fontId="1" fillId="34" borderId="10" xfId="0" applyNumberFormat="1" applyFont="1" applyFill="1" applyBorder="1">
      <alignment horizontal="right"/>
    </xf>
    <xf numFmtId="1" fontId="21" fillId="34" borderId="13" xfId="0" applyNumberFormat="1" applyFont="1" applyFill="1" applyBorder="1">
      <alignment horizontal="left" vertical="center"/>
    </xf>
    <xf numFmtId="0" fontId="21" fillId="34" borderId="0" xfId="0" applyNumberFormat="1" applyFont="1" applyFill="1"/>
    <xf numFmtId="1" fontId="21" fillId="34" borderId="10" xfId="0" applyNumberFormat="1" applyFont="1" applyFill="1" applyBorder="1">
      <alignment horizontal="left" vertical="center"/>
    </xf>
    <xf numFmtId="3" fontId="25" fillId="34" borderId="14" xfId="0" applyNumberFormat="1" applyFont="1" applyFill="1" applyBorder="1">
      <alignment horizontal="right" vertical="center" wrapText="1"/>
    </xf>
    <xf numFmtId="3" fontId="25" fillId="34" borderId="10" xfId="0" applyNumberFormat="1" applyFont="1" applyFill="1" applyBorder="1">
      <alignment horizontal="right" vertical="center" wrapText="1"/>
    </xf>
    <xf numFmtId="0" fontId="21" fillId="34" borderId="10" xfId="0" applyNumberFormat="1" applyFont="1" applyFill="1" applyBorder="1"/>
    <xf numFmtId="0" fontId="1" fillId="34" borderId="13" xfId="0" applyNumberFormat="1" applyFont="1" applyFill="1" applyBorder="1">
      <alignment horizontal="left"/>
    </xf>
    <xf numFmtId="0" fontId="1" fillId="34" borderId="13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right" vertical="center"/>
    </xf>
    <xf numFmtId="0" fontId="21" fillId="34" borderId="20" xfId="0" applyNumberFormat="1" applyFont="1" applyFill="1" applyBorder="1">
      <alignment horizontal="left"/>
    </xf>
    <xf numFmtId="0" fontId="1" fillId="34" borderId="14" xfId="0" applyNumberFormat="1" applyFont="1" applyFill="1" applyBorder="1">
      <alignment horizontal="right"/>
    </xf>
    <xf numFmtId="3" fontId="21" fillId="34" borderId="14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horizontal="left" vertical="center"/>
    </xf>
    <xf numFmtId="0" fontId="1" fillId="34" borderId="14" xfId="0" applyNumberFormat="1" applyFont="1" applyFill="1" applyBorder="1"/>
    <xf numFmtId="3" fontId="1" fillId="34" borderId="14" xfId="0" applyNumberFormat="1" applyFont="1" applyFill="1" applyBorder="1"/>
    <xf numFmtId="0" fontId="21" fillId="34" borderId="14" xfId="0" applyNumberFormat="1" applyFont="1" applyFill="1" applyBorder="1">
      <alignment horizontal="right" vertical="center"/>
    </xf>
    <xf numFmtId="3" fontId="21" fillId="37" borderId="20" xfId="0" applyNumberFormat="1" applyFont="1" applyFill="1" applyBorder="1">
      <alignment horizontal="right" vertical="center" wrapText="1"/>
    </xf>
    <xf numFmtId="0" fontId="1" fillId="34" borderId="20" xfId="0" applyNumberFormat="1" applyFont="1" applyFill="1" applyBorder="1"/>
    <xf numFmtId="3" fontId="1" fillId="34" borderId="20" xfId="0" applyNumberFormat="1" applyFont="1" applyFill="1" applyBorder="1"/>
    <xf numFmtId="3" fontId="1" fillId="34" borderId="10" xfId="0" applyNumberFormat="1" applyFont="1" applyFill="1" applyBorder="1"/>
    <xf numFmtId="3" fontId="1" fillId="34" borderId="10" xfId="0" applyNumberFormat="1" applyFont="1" applyFill="1" applyBorder="1">
      <alignment horizontal="right" vertical="center"/>
    </xf>
    <xf numFmtId="3" fontId="1" fillId="34" borderId="20" xfId="0" applyNumberFormat="1" applyFont="1" applyFill="1" applyBorder="1">
      <alignment horizontal="right" vertical="center"/>
    </xf>
    <xf numFmtId="3" fontId="21" fillId="34" borderId="22" xfId="0" applyNumberFormat="1" applyFont="1" applyFill="1" applyBorder="1">
      <alignment horizontal="right" vertical="center"/>
    </xf>
    <xf numFmtId="3" fontId="25" fillId="34" borderId="20" xfId="0" applyNumberFormat="1" applyFont="1" applyFill="1" applyBorder="1">
      <alignment horizontal="right" vertical="center" wrapText="1"/>
    </xf>
    <xf numFmtId="1" fontId="21" fillId="34" borderId="12" xfId="0" applyNumberFormat="1" applyFont="1" applyFill="1" applyBorder="1">
      <alignment horizontal="left" vertical="center"/>
    </xf>
    <xf numFmtId="1" fontId="21" fillId="34" borderId="20" xfId="0" applyNumberFormat="1" applyFont="1" applyFill="1" applyBorder="1">
      <alignment horizontal="left" vertical="center"/>
    </xf>
    <xf numFmtId="3" fontId="21" fillId="37" borderId="14" xfId="0" applyNumberFormat="1" applyFont="1" applyFill="1" applyBorder="1">
      <alignment horizontal="right" vertical="center" wrapText="1"/>
    </xf>
    <xf numFmtId="0" fontId="25" fillId="34" borderId="14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horizontal="left" vertical="center" wrapText="1"/>
    </xf>
    <xf numFmtId="0" fontId="21" fillId="34" borderId="11" xfId="0" applyNumberFormat="1" applyFont="1" applyFill="1" applyBorder="1">
      <alignment horizontal="left" vertical="center" wrapText="1"/>
    </xf>
    <xf numFmtId="1" fontId="21" fillId="34" borderId="14" xfId="0" applyNumberFormat="1" applyFont="1" applyFill="1" applyBorder="1">
      <alignment horizontal="left" vertical="center"/>
    </xf>
    <xf numFmtId="0" fontId="21" fillId="34" borderId="19" xfId="0" applyNumberFormat="1" applyFont="1" applyFill="1" applyBorder="1">
      <alignment horizontal="left" vertical="center" wrapText="1"/>
    </xf>
    <xf numFmtId="0" fontId="21" fillId="34" borderId="17" xfId="0" applyNumberFormat="1" applyFont="1" applyFill="1" applyBorder="1">
      <alignment horizontal="left" vertical="center"/>
    </xf>
    <xf numFmtId="0" fontId="1" fillId="36" borderId="0" xfId="0" applyNumberFormat="1" applyFont="1" applyFill="1"/>
    <xf numFmtId="3" fontId="1" fillId="36" borderId="0" xfId="0" applyNumberFormat="1" applyFont="1" applyFill="1"/>
    <xf numFmtId="0" fontId="21" fillId="34" borderId="15" xfId="0" applyNumberFormat="1" applyFont="1" applyFill="1" applyBorder="1">
      <alignment vertical="center"/>
    </xf>
    <xf numFmtId="3" fontId="21" fillId="37" borderId="22" xfId="0" applyNumberFormat="1" applyFont="1" applyFill="1" applyBorder="1">
      <alignment horizontal="right" vertical="center"/>
    </xf>
    <xf numFmtId="3" fontId="21" fillId="37" borderId="19" xfId="0" applyNumberFormat="1" applyFont="1" applyFill="1" applyBorder="1">
      <alignment horizontal="right" vertical="center"/>
    </xf>
    <xf numFmtId="0" fontId="21" fillId="34" borderId="19" xfId="0" applyNumberFormat="1" applyFont="1" applyFill="1" applyBorder="1">
      <alignment vertical="center"/>
    </xf>
    <xf numFmtId="1" fontId="21" fillId="34" borderId="11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vertical="center"/>
    </xf>
    <xf numFmtId="0" fontId="21" fillId="34" borderId="15" xfId="0" applyNumberFormat="1" applyFont="1" applyFill="1" applyBorder="1">
      <alignment horizontal="left" vertical="center" wrapText="1"/>
    </xf>
    <xf numFmtId="0" fontId="1" fillId="37" borderId="0" xfId="0" applyNumberFormat="1" applyFont="1" applyFill="1"/>
    <xf numFmtId="0" fontId="24" fillId="33" borderId="14" xfId="0" applyNumberFormat="1" applyFont="1" applyFill="1" applyBorder="1">
      <alignment horizontal="center" vertical="center"/>
    </xf>
    <xf numFmtId="0" fontId="24" fillId="33" borderId="14" xfId="0" applyNumberFormat="1" applyFont="1" applyFill="1" applyBorder="1">
      <alignment horizontal="center" vertical="center"/>
    </xf>
    <xf numFmtId="0" fontId="21" fillId="33" borderId="22" xfId="0" applyNumberFormat="1" applyFont="1" applyFill="1" applyBorder="1">
      <alignment horizontal="right" vertical="center"/>
    </xf>
    <xf numFmtId="0" fontId="21" fillId="33" borderId="20" xfId="0" applyNumberFormat="1" applyFont="1" applyFill="1" applyBorder="1">
      <alignment horizontal="right" vertical="center"/>
    </xf>
    <xf numFmtId="3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vertical="center"/>
    </xf>
    <xf numFmtId="3" fontId="25" fillId="34" borderId="10" xfId="0" applyNumberFormat="1" applyFont="1" applyFill="1" applyBorder="1">
      <alignment horizontal="left" vertical="center"/>
    </xf>
    <xf numFmtId="3" fontId="21" fillId="34" borderId="10" xfId="0" applyNumberFormat="1" applyFont="1" applyFill="1" applyBorder="1">
      <alignment horizontal="left" vertical="center"/>
    </xf>
    <xf numFmtId="3" fontId="25" fillId="34" borderId="10" xfId="0" applyNumberFormat="1" applyFont="1" applyFill="1" applyBorder="1">
      <alignment vertical="center"/>
    </xf>
    <xf numFmtId="3" fontId="21" fillId="34" borderId="10" xfId="0" applyNumberFormat="1" applyFont="1" applyFill="1" applyBorder="1">
      <alignment vertical="center"/>
    </xf>
    <xf numFmtId="3" fontId="1" fillId="34" borderId="10" xfId="0" applyNumberFormat="1" applyFont="1" applyFill="1" applyBorder="1">
      <alignment vertical="center"/>
    </xf>
    <xf numFmtId="0" fontId="1" fillId="0" borderId="0" xfId="0" applyNumberFormat="1" applyFont="1"/>
    <xf numFmtId="0" fontId="25" fillId="34" borderId="15" xfId="0" applyNumberFormat="1" applyFont="1" applyFill="1" applyBorder="1">
      <alignment horizontal="center" vertical="center"/>
    </xf>
    <xf numFmtId="0" fontId="21" fillId="34" borderId="15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3" fontId="21" fillId="34" borderId="20" xfId="0" applyNumberFormat="1" applyFont="1" applyFill="1" applyBorder="1">
      <alignment vertical="center"/>
    </xf>
    <xf numFmtId="0" fontId="1" fillId="0" borderId="0" xfId="0" applyNumberFormat="1" applyFont="1"/>
    <xf numFmtId="3" fontId="21" fillId="37" borderId="16" xfId="0" applyNumberFormat="1" applyFont="1" applyFill="1" applyBorder="1">
      <alignment horizontal="right" vertical="center"/>
    </xf>
    <xf numFmtId="0" fontId="21" fillId="34" borderId="17" xfId="0" applyNumberFormat="1" applyFont="1" applyFill="1" applyBorder="1">
      <alignment vertical="center"/>
    </xf>
    <xf numFmtId="0" fontId="21" fillId="33" borderId="23" xfId="0" applyNumberFormat="1" applyFont="1" applyFill="1" applyBorder="1">
      <alignment horizontal="right" vertical="center"/>
    </xf>
    <xf numFmtId="0" fontId="25" fillId="34" borderId="20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 wrapText="1"/>
    </xf>
    <xf numFmtId="3" fontId="1" fillId="34" borderId="21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vertical="center"/>
    </xf>
    <xf numFmtId="3" fontId="1" fillId="34" borderId="21" xfId="0" applyNumberFormat="1" applyFont="1" applyFill="1" applyBorder="1">
      <alignment horizontal="right"/>
    </xf>
    <xf numFmtId="3" fontId="1" fillId="34" borderId="11" xfId="0" applyNumberFormat="1" applyFont="1" applyFill="1" applyBorder="1">
      <alignment horizontal="right" vertical="center"/>
    </xf>
    <xf numFmtId="3" fontId="21" fillId="35" borderId="12" xfId="0" applyNumberFormat="1" applyFont="1" applyFill="1" applyBorder="1">
      <alignment horizontal="right" vertical="center" wrapText="1"/>
    </xf>
    <xf numFmtId="3" fontId="21" fillId="35" borderId="21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vertical="center" wrapText="1"/>
    </xf>
    <xf numFmtId="3" fontId="21" fillId="35" borderId="16" xfId="0" applyNumberFormat="1" applyFont="1" applyFill="1" applyBorder="1">
      <alignment horizontal="right" vertical="center" wrapText="1"/>
    </xf>
    <xf numFmtId="3" fontId="1" fillId="34" borderId="11" xfId="0" applyNumberFormat="1" applyFont="1" applyFill="1" applyBorder="1">
      <alignment horizontal="right"/>
    </xf>
    <xf numFmtId="0" fontId="25" fillId="34" borderId="13" xfId="0" applyNumberFormat="1" applyFont="1" applyFill="1" applyBorder="1">
      <alignment horizontal="center" vertical="center"/>
    </xf>
    <xf numFmtId="0" fontId="25" fillId="34" borderId="20" xfId="0" applyNumberFormat="1" applyFont="1" applyFill="1" applyBorder="1">
      <alignment horizontal="center" vertical="center" wrapText="1"/>
    </xf>
    <xf numFmtId="0" fontId="25" fillId="34" borderId="23" xfId="0" applyNumberFormat="1" applyFont="1" applyFill="1" applyBorder="1">
      <alignment horizontal="left" vertical="center"/>
    </xf>
    <xf numFmtId="0" fontId="25" fillId="34" borderId="15" xfId="0" applyNumberFormat="1" applyFont="1" applyFill="1" applyBorder="1">
      <alignment horizontal="left" vertical="center" wrapText="1"/>
    </xf>
    <xf numFmtId="3" fontId="21" fillId="34" borderId="11" xfId="0" applyNumberFormat="1" applyFont="1" applyFill="1" applyBorder="1">
      <alignment horizontal="left" vertical="center" wrapText="1"/>
    </xf>
    <xf numFmtId="3" fontId="1" fillId="0" borderId="0" xfId="0" applyNumberFormat="1" applyFont="1"/>
    <xf numFmtId="0" fontId="25" fillId="34" borderId="11" xfId="0" applyNumberFormat="1" applyFont="1" applyFill="1" applyBorder="1">
      <alignment vertical="center" wrapText="1"/>
    </xf>
    <xf numFmtId="0" fontId="25" fillId="34" borderId="10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67" fontId="21" fillId="34" borderId="11" xfId="0" applyNumberFormat="1" applyFont="1" applyFill="1" applyBorder="1">
      <alignment horizontal="left" vertical="center" wrapText="1"/>
    </xf>
    <xf numFmtId="0" fontId="25" fillId="34" borderId="15" xfId="0" applyNumberFormat="1" applyFont="1" applyFill="1" applyBorder="1">
      <alignment horizontal="center" vertical="center" wrapText="1"/>
    </xf>
    <xf numFmtId="0" fontId="21" fillId="34" borderId="14" xfId="0" applyNumberFormat="1" applyFont="1" applyFill="1" applyBorder="1">
      <alignment vertical="center"/>
    </xf>
    <xf numFmtId="3" fontId="1" fillId="34" borderId="19" xfId="0" applyNumberFormat="1" applyFont="1" applyFill="1" applyBorder="1">
      <alignment horizontal="right" vertical="center"/>
    </xf>
    <xf numFmtId="0" fontId="25" fillId="34" borderId="12" xfId="0" applyNumberFormat="1" applyFont="1" applyFill="1" applyBorder="1">
      <alignment vertical="center"/>
    </xf>
    <xf numFmtId="3" fontId="1" fillId="34" borderId="15" xfId="0" applyNumberFormat="1" applyFont="1" applyFill="1" applyBorder="1">
      <alignment horizontal="right"/>
    </xf>
    <xf numFmtId="0" fontId="25" fillId="34" borderId="16" xfId="0" applyNumberFormat="1" applyFont="1" applyFill="1" applyBorder="1">
      <alignment horizontal="center" vertical="center"/>
    </xf>
    <xf numFmtId="0" fontId="1" fillId="0" borderId="0" xfId="0" applyNumberFormat="1" applyFont="1">
      <alignment vertical="center"/>
    </xf>
    <xf numFmtId="3" fontId="21" fillId="34" borderId="17" xfId="0" applyNumberFormat="1" applyFont="1" applyFill="1" applyBorder="1">
      <alignment horizontal="left" vertical="center"/>
    </xf>
    <xf numFmtId="0" fontId="25" fillId="34" borderId="12" xfId="0" applyNumberFormat="1" applyFont="1" applyFill="1" applyBorder="1">
      <alignment horizontal="center" vertical="center" wrapText="1"/>
    </xf>
    <xf numFmtId="0" fontId="25" fillId="34" borderId="18" xfId="0" applyNumberFormat="1" applyFont="1" applyFill="1" applyBorder="1">
      <alignment horizontal="center" vertical="center" wrapText="1"/>
    </xf>
    <xf numFmtId="0" fontId="1" fillId="34" borderId="11" xfId="0" applyNumberFormat="1" applyFont="1" applyFill="1" applyBorder="1"/>
    <xf numFmtId="0" fontId="21" fillId="34" borderId="11" xfId="0" applyNumberFormat="1" applyFont="1" applyFill="1" applyBorder="1"/>
    <xf numFmtId="3" fontId="21" fillId="34" borderId="19" xfId="0" applyNumberFormat="1" applyFont="1" applyFill="1" applyBorder="1">
      <alignment horizontal="right" vertical="center"/>
    </xf>
    <xf numFmtId="0" fontId="25" fillId="34" borderId="15" xfId="0" applyNumberFormat="1" applyFont="1" applyFill="1" applyBorder="1">
      <alignment vertical="center"/>
    </xf>
    <xf numFmtId="3" fontId="1" fillId="34" borderId="21" xfId="0" applyNumberFormat="1" applyFont="1" applyFill="1" applyBorder="1"/>
    <xf numFmtId="3" fontId="1" fillId="34" borderId="11" xfId="0" applyNumberFormat="1" applyFont="1" applyFill="1" applyBorder="1"/>
    <xf numFmtId="0" fontId="25" fillId="34" borderId="19" xfId="0" applyNumberFormat="1" applyFont="1" applyFill="1" applyBorder="1">
      <alignment horizontal="center" vertical="center" wrapText="1"/>
    </xf>
    <xf numFmtId="1" fontId="21" fillId="34" borderId="22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horizontal="left" vertical="center"/>
    </xf>
    <xf numFmtId="1" fontId="1" fillId="0" borderId="0" xfId="0" applyNumberFormat="1" applyFont="1"/>
    <xf numFmtId="1" fontId="25" fillId="34" borderId="11" xfId="0" applyNumberFormat="1" applyFont="1" applyFill="1" applyBorder="1">
      <alignment vertical="center"/>
    </xf>
    <xf numFmtId="0" fontId="25" fillId="34" borderId="11" xfId="0" applyNumberFormat="1" applyFont="1" applyFill="1" applyBorder="1">
      <alignment horizontal="center" vertical="center"/>
    </xf>
    <xf numFmtId="0" fontId="21" fillId="34" borderId="20" xfId="0" applyNumberFormat="1" applyFont="1" applyFill="1" applyBorder="1">
      <alignment vertical="center"/>
    </xf>
    <xf numFmtId="0" fontId="21" fillId="34" borderId="10" xfId="0" applyNumberFormat="1" applyFont="1" applyFill="1" applyBorder="1">
      <alignment horizontal="left" vertical="center" wrapText="1"/>
    </xf>
    <xf numFmtId="0" fontId="21" fillId="35" borderId="10" xfId="0" applyNumberFormat="1" applyFont="1" applyFill="1" applyBorder="1">
      <alignment horizontal="right" vertical="center"/>
    </xf>
    <xf numFmtId="9" fontId="21" fillId="34" borderId="10" xfId="0" applyNumberFormat="1" applyFont="1" applyFill="1" applyBorder="1">
      <alignment horizontal="left" vertical="center"/>
    </xf>
    <xf numFmtId="4" fontId="21" fillId="37" borderId="10" xfId="0" applyNumberFormat="1" applyFont="1" applyFill="1" applyBorder="1">
      <alignment horizontal="right" vertical="center"/>
    </xf>
  </cellXfs>
  <cellStyles count="47">
    <cellStyle name="Normal" xfId="0" builtinId="0"/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40% - Accent1" xfId="7" builtinId="31"/>
    <cellStyle name="40% - Accent2" xfId="8" builtinId="35"/>
    <cellStyle name="40% - Accent3" xfId="9" builtinId="39"/>
    <cellStyle name="40% - Accent4" xfId="10" builtinId="43"/>
    <cellStyle name="40% - Accent5" xfId="11" builtinId="47"/>
    <cellStyle name="40% - Accent6" xfId="12" builtinId="51"/>
    <cellStyle name="60% - Accent1" xfId="13" builtinId="32"/>
    <cellStyle name="60% - Accent2" xfId="14" builtinId="36"/>
    <cellStyle name="60% - Accent3" xfId="15" builtinId="40"/>
    <cellStyle name="60% - Accent4" xfId="16" builtinId="44"/>
    <cellStyle name="60% - Accent5" xfId="17" builtinId="48"/>
    <cellStyle name="60% - Accent6" xfId="18" builtinId="52"/>
    <cellStyle name="Accent1" xfId="19" builtinId="29"/>
    <cellStyle name="Accent2" xfId="20" builtinId="33"/>
    <cellStyle name="Accent3" xfId="21" builtinId="37"/>
    <cellStyle name="Accent4" xfId="22" builtinId="41"/>
    <cellStyle name="Accent5" xfId="23" builtinId="45"/>
    <cellStyle name="Accent6" xfId="24" builtinId="49"/>
    <cellStyle name="Bad" xfId="25" builtinId="27"/>
    <cellStyle name="Calculation" xfId="26" builtinId="22"/>
    <cellStyle name="Check Cell" xfId="27" builtinId="23"/>
    <cellStyle name="Comma" xfId="28" builtinId="3"/>
    <cellStyle name="Comma [0]" xfId="29" builtinId="6"/>
    <cellStyle name="Currency" xfId="30" builtinId="4"/>
    <cellStyle name="Currency [0]" xfId="31" builtinId="7"/>
    <cellStyle name="Explanatory Text" xfId="32" builtinId="53"/>
    <cellStyle name="Good" xfId="33" builtinId="26"/>
    <cellStyle name="Heading 1" xfId="34" builtinId="16"/>
    <cellStyle name="Heading 2" xfId="35" builtinId="17"/>
    <cellStyle name="Heading 3" xfId="36" builtinId="18"/>
    <cellStyle name="Heading 4" xfId="37" builtinId="19"/>
    <cellStyle name="Input" xfId="38" builtinId="20"/>
    <cellStyle name="Linked Cell" xfId="39" builtinId="24"/>
    <cellStyle name="Neutral" xfId="40" builtinId="28"/>
    <cellStyle name="Note" xfId="41" builtinId="10"/>
    <cellStyle name="Output" xfId="42" builtinId="21"/>
    <cellStyle name="Percent" xfId="43" builtinId="5"/>
    <cellStyle name="Title" xfId="44" builtinId="15"/>
    <cellStyle name="Total" xfId="45" builtinId="25"/>
    <cellStyle name="Warning Text" xfId="46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sharedStrings" Target="sharedStrings.xml"/><Relationship Id="rId3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BCDB437-B541-A3C8-23BF-FD68D75AA778}" mc:Ignorable="x14ac">
  <dimension ref="A1:CV100"/>
  <sheetViews>
    <sheetView topLeftCell="A1" workbookViewId="0" showZeros="0">
      <selection activeCell="A1" sqref="A1"/>
    </sheetView>
  </sheetViews>
  <sheetFormatPr defaultColWidth="9.00390625" customHeight="1" defaultRowHeight="12.75"/>
  <sheetData>
    <row customHeight="1" ht="12.75">
      <c r="G1" s="319" t="s">
        <v>0</v>
      </c>
      <c s="319" t="s">
        <v>1</v>
      </c>
      <c s="319" t="s">
        <v>2</v>
      </c>
    </row>
    <row customHeight="1" ht="12.75">
      <c s="319" t="s">
        <v>3</v>
      </c>
      <c s="319" t="s">
        <v>4</v>
      </c>
      <c r="G2" s="319" t="s">
        <v>5</v>
      </c>
      <c s="319" t="s">
        <v>6</v>
      </c>
      <c s="319" t="s">
        <v>7</v>
      </c>
    </row>
    <row customHeight="1" ht="12.75">
      <c s="319" t="s">
        <v>8</v>
      </c>
      <c s="319" t="s">
        <v>9</v>
      </c>
      <c r="G3" s="319" t="s">
        <v>10</v>
      </c>
      <c s="319" t="s">
        <v>11</v>
      </c>
      <c s="319" t="s">
        <v>12</v>
      </c>
    </row>
    <row customHeight="1" ht="12.75">
      <c s="319" t="s">
        <v>13</v>
      </c>
      <c s="319" t="s">
        <v>14</v>
      </c>
      <c r="G4" s="319" t="s">
        <v>15</v>
      </c>
      <c s="319" t="s">
        <v>16</v>
      </c>
      <c s="319" t="s">
        <v>17</v>
      </c>
    </row>
    <row customHeight="1" ht="12.75">
      <c s="319" t="s">
        <v>18</v>
      </c>
      <c s="319" t="s">
        <v>19</v>
      </c>
      <c r="G5" s="319" t="s">
        <v>20</v>
      </c>
      <c s="319" t="s">
        <v>21</v>
      </c>
      <c s="319" t="s">
        <v>22</v>
      </c>
    </row>
    <row customHeight="1" ht="12.75">
      <c s="319" t="s">
        <v>23</v>
      </c>
      <c s="319" t="s">
        <v>24</v>
      </c>
      <c r="G6" s="319" t="s">
        <v>25</v>
      </c>
      <c s="319" t="s">
        <v>26</v>
      </c>
      <c s="319" t="s">
        <v>27</v>
      </c>
    </row>
    <row customHeight="1" ht="12.75">
      <c s="319" t="s">
        <v>28</v>
      </c>
      <c s="319" t="s">
        <v>29</v>
      </c>
      <c r="G7" s="319" t="s">
        <v>30</v>
      </c>
      <c s="319" t="s">
        <v>31</v>
      </c>
      <c s="319" t="s">
        <v>32</v>
      </c>
    </row>
    <row customHeight="1" ht="12.75">
      <c s="319" t="s">
        <v>33</v>
      </c>
      <c s="319" t="s">
        <v>29</v>
      </c>
      <c r="G8" s="319" t="s">
        <v>34</v>
      </c>
      <c s="319" t="s">
        <v>35</v>
      </c>
      <c s="319" t="s">
        <v>36</v>
      </c>
    </row>
    <row customHeight="1" ht="12.75">
      <c s="319" t="s">
        <v>37</v>
      </c>
      <c s="319" t="s">
        <v>38</v>
      </c>
      <c r="G9" s="319" t="s">
        <v>39</v>
      </c>
      <c s="319" t="s">
        <v>40</v>
      </c>
      <c s="319" t="s">
        <v>41</v>
      </c>
    </row>
    <row customHeight="1" ht="12.75">
      <c s="319" t="s">
        <v>42</v>
      </c>
      <c s="319" t="s">
        <v>43</v>
      </c>
      <c r="G10" s="319" t="s">
        <v>44</v>
      </c>
      <c s="319" t="s">
        <v>45</v>
      </c>
      <c s="319" t="s">
        <v>46</v>
      </c>
    </row>
    <row customHeight="1" ht="12.75">
      <c r="G11" s="319" t="s">
        <v>47</v>
      </c>
      <c s="319" t="s">
        <v>48</v>
      </c>
      <c s="319" t="s">
        <v>49</v>
      </c>
    </row>
    <row customHeight="1" ht="12.75">
      <c s="319" t="s">
        <v>50</v>
      </c>
      <c s="319" t="s">
        <v>51</v>
      </c>
      <c r="G12" s="319" t="s">
        <v>52</v>
      </c>
      <c s="319" t="s">
        <v>53</v>
      </c>
      <c s="319" t="s">
        <v>54</v>
      </c>
    </row>
    <row customHeight="1" ht="12.75">
      <c s="319" t="s">
        <v>55</v>
      </c>
      <c s="319" t="s">
        <v>56</v>
      </c>
      <c r="G13" s="319" t="s">
        <v>57</v>
      </c>
      <c s="319" t="s">
        <v>58</v>
      </c>
      <c s="319" t="s">
        <v>59</v>
      </c>
    </row>
    <row customHeight="1" ht="12.75">
      <c s="319" t="s">
        <v>60</v>
      </c>
      <c s="319" t="s">
        <v>51</v>
      </c>
      <c r="G14" s="319" t="s">
        <v>61</v>
      </c>
      <c s="319" t="s">
        <v>62</v>
      </c>
      <c s="319" t="s">
        <v>63</v>
      </c>
    </row>
    <row customHeight="1" ht="12.75">
      <c s="319" t="s">
        <v>64</v>
      </c>
      <c s="319" t="s">
        <v>56</v>
      </c>
      <c r="G15" s="319" t="s">
        <v>65</v>
      </c>
      <c s="319" t="s">
        <v>66</v>
      </c>
      <c s="319" t="s">
        <v>67</v>
      </c>
    </row>
    <row customHeight="1" ht="12.75">
      <c s="319" t="s">
        <v>68</v>
      </c>
      <c s="319" t="s">
        <v>69</v>
      </c>
      <c r="G16" s="319" t="s">
        <v>70</v>
      </c>
      <c s="319" t="s">
        <v>71</v>
      </c>
      <c s="319" t="s">
        <v>72</v>
      </c>
    </row>
    <row customHeight="1" ht="12.75">
      <c s="319" t="s">
        <v>73</v>
      </c>
      <c s="319" t="s">
        <v>74</v>
      </c>
      <c r="G17" s="319" t="s">
        <v>75</v>
      </c>
      <c s="319" t="s">
        <v>76</v>
      </c>
      <c s="319" t="s">
        <v>77</v>
      </c>
    </row>
    <row customHeight="1" ht="12.75">
      <c s="319" t="s">
        <v>78</v>
      </c>
      <c s="319" t="s">
        <v>79</v>
      </c>
      <c r="G18" s="319" t="s">
        <v>80</v>
      </c>
      <c s="319" t="s">
        <v>81</v>
      </c>
      <c s="319" t="s">
        <v>82</v>
      </c>
    </row>
    <row customHeight="1" ht="12.75">
      <c s="319" t="s">
        <v>83</v>
      </c>
      <c s="319" t="s">
        <v>84</v>
      </c>
      <c r="G19" s="319" t="s">
        <v>85</v>
      </c>
      <c s="319" t="s">
        <v>86</v>
      </c>
      <c s="319" t="s">
        <v>87</v>
      </c>
    </row>
    <row customHeight="1" ht="12.75">
      <c r="G20" s="319" t="s">
        <v>88</v>
      </c>
      <c s="319" t="s">
        <v>89</v>
      </c>
      <c s="319" t="s">
        <v>90</v>
      </c>
    </row>
    <row customHeight="1" ht="12.75">
      <c r="G21" s="319" t="s">
        <v>91</v>
      </c>
      <c s="319" t="s">
        <v>92</v>
      </c>
      <c s="319" t="s">
        <v>93</v>
      </c>
    </row>
    <row customHeight="1" ht="12.75">
      <c r="G22" s="319" t="s">
        <v>94</v>
      </c>
      <c s="319" t="s">
        <v>95</v>
      </c>
      <c s="319" t="s">
        <v>96</v>
      </c>
    </row>
    <row customHeight="1" ht="12.75">
      <c r="G23" s="319" t="s">
        <v>97</v>
      </c>
      <c s="319" t="s">
        <v>98</v>
      </c>
      <c s="319" t="s">
        <v>99</v>
      </c>
    </row>
    <row customHeight="1" ht="12.75">
      <c r="G24" s="319" t="s">
        <v>100</v>
      </c>
      <c s="319" t="s">
        <v>101</v>
      </c>
      <c s="319" t="s">
        <v>102</v>
      </c>
    </row>
    <row customHeight="1" ht="12.75">
      <c r="G25" s="319" t="s">
        <v>103</v>
      </c>
      <c s="319" t="s">
        <v>104</v>
      </c>
      <c s="319" t="s">
        <v>105</v>
      </c>
    </row>
    <row customHeight="1" ht="12.75">
      <c r="G26" s="319" t="s">
        <v>106</v>
      </c>
      <c s="319" t="s">
        <v>107</v>
      </c>
      <c s="319" t="s">
        <v>108</v>
      </c>
    </row>
    <row customHeight="1" ht="12.75">
      <c r="G27" s="319" t="s">
        <v>109</v>
      </c>
      <c s="319" t="s">
        <v>110</v>
      </c>
      <c s="319" t="s">
        <v>111</v>
      </c>
    </row>
    <row customHeight="1" ht="12.75">
      <c r="G28" s="319" t="s">
        <v>112</v>
      </c>
      <c s="319" t="s">
        <v>113</v>
      </c>
      <c s="319" t="s">
        <v>114</v>
      </c>
    </row>
    <row customHeight="1" ht="12.75">
      <c r="G29" s="319" t="s">
        <v>115</v>
      </c>
      <c s="319" t="s">
        <v>116</v>
      </c>
      <c s="319" t="s">
        <v>117</v>
      </c>
    </row>
    <row customHeight="1" ht="12.75">
      <c r="G30" s="319" t="s">
        <v>118</v>
      </c>
      <c s="319" t="s">
        <v>119</v>
      </c>
      <c s="319" t="s">
        <v>120</v>
      </c>
    </row>
    <row customHeight="1" ht="12.75">
      <c r="G31" s="319" t="s">
        <v>121</v>
      </c>
      <c s="319" t="s">
        <v>122</v>
      </c>
      <c s="319" t="s">
        <v>123</v>
      </c>
    </row>
    <row customHeight="1" ht="12.75">
      <c r="G32" s="319" t="s">
        <v>124</v>
      </c>
      <c s="319" t="s">
        <v>125</v>
      </c>
      <c s="319" t="s">
        <v>126</v>
      </c>
    </row>
    <row customHeight="1" ht="12.75">
      <c r="G33" s="319" t="s">
        <v>127</v>
      </c>
      <c s="319" t="s">
        <v>128</v>
      </c>
      <c s="319" t="s">
        <v>129</v>
      </c>
    </row>
  </sheetData>
  <sheetProtection autoFilter="0" sort="1" allowResizeRows="1" allowResizeColumns="1" objects="1" allowDragInsertRows="1" allowDragInsertColumns="1" insertRows="1" insertColumns="1" deleteRows="1" deleteColumns="1"/>
  <pageMargins left="0.75" right="0.75" top="1.00" bottom="1.00" header="0.50" footer="0.50"/>
  <pageSetup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AC81286-0538-3778-F458-4A695123BFD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75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2390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ECB84A8-5567-13A3-7D69-6A2CD3480C08}" mc:Ignorable="x14ac">
  <dimension ref="A1:V259"/>
  <sheetViews>
    <sheetView defaultGridColor="0" colorId="8" topLeftCell="B1" showGridLines="0" workbookViewId="0" showZeros="0">
      <selection activeCell="A1" sqref="A1:V1"/>
    </sheetView>
  </sheetViews>
  <sheetFormatPr defaultColWidth="9.125" customHeight="1" defaultRowHeight="12.75"/>
  <cols>
    <col min="1" max="1" style="397" width="10.125" customWidth="1"/>
    <col min="2" max="2" style="397" width="41.125" customWidth="1"/>
    <col min="3" max="5" style="505" width="13.375" customWidth="1"/>
    <col min="6" max="6" style="506" width="13.375" customWidth="1"/>
    <col min="7" max="9" style="505" width="13.375" customWidth="1"/>
    <col min="10" max="10" style="505" width="12.375" customWidth="1"/>
    <col min="11" max="11" style="505" width="8.25390625" customWidth="1"/>
    <col min="12" max="12" style="505" width="54.00390625" customWidth="1"/>
    <col min="13" max="13" style="505" width="15.25390625" customWidth="1"/>
    <col min="14" max="14" style="505" width="14.75390625" customWidth="1"/>
    <col min="15" max="15" style="505" width="17.75390625" customWidth="1"/>
    <col min="16" max="19" style="505" width="13.25390625" customWidth="1"/>
    <col min="20" max="20" style="505" width="10.00390625" customWidth="1"/>
    <col min="21" max="21" style="505" width="35.00390625" customWidth="1"/>
    <col min="22" max="22" style="505" width="11.50390625" customWidth="1"/>
  </cols>
  <sheetData>
    <row customHeight="1" ht="33.75">
      <c s="398" t="str">
        <f>'##BASEINFO'!$B$2&amp;"度"&amp;'##BASEINFO'!$B$7&amp;"政府性基金收支及结余情况录入表																						"</f>
        <v>2013年度芷江侗族自治县政府性基金收支及结余情况录入表																						</v>
      </c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</row>
    <row customHeight="1" ht="17.25">
      <c s="135" t="s">
        <v>177</v>
      </c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</row>
    <row customHeight="1" ht="16.5">
      <c s="135" t="s">
        <v>204</v>
      </c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  <c s="135"/>
    </row>
    <row customHeight="1" ht="30">
      <c s="72" t="s">
        <v>205</v>
      </c>
      <c s="136" t="s">
        <v>206</v>
      </c>
      <c s="137" t="s">
        <v>207</v>
      </c>
      <c s="137" t="s">
        <v>2299</v>
      </c>
      <c s="137" t="s">
        <v>2202</v>
      </c>
      <c s="244" t="s">
        <v>2391</v>
      </c>
      <c s="137" t="s">
        <v>2392</v>
      </c>
      <c s="137" t="s">
        <v>2262</v>
      </c>
      <c s="137" t="s">
        <v>2393</v>
      </c>
      <c s="137" t="s">
        <v>2346</v>
      </c>
      <c s="86" t="s">
        <v>205</v>
      </c>
      <c s="137" t="s">
        <v>206</v>
      </c>
      <c s="137" t="s">
        <v>207</v>
      </c>
      <c s="137" t="s">
        <v>2394</v>
      </c>
      <c s="137" t="s">
        <v>2395</v>
      </c>
      <c s="137" t="s">
        <v>2396</v>
      </c>
      <c s="137" t="s">
        <v>2397</v>
      </c>
      <c s="137" t="s">
        <v>2398</v>
      </c>
      <c s="137" t="s">
        <v>2303</v>
      </c>
      <c s="263" t="s">
        <v>205</v>
      </c>
      <c s="137" t="s">
        <v>2399</v>
      </c>
      <c s="137" t="s">
        <v>2305</v>
      </c>
    </row>
    <row customHeight="1" ht="17.25">
      <c s="73">
        <v>10301</v>
      </c>
      <c s="169" t="s">
        <v>2400</v>
      </c>
      <c s="439">
        <f>SUM(C7,C15,C23,C30,C36,C40,C44,C51,C56,C60,C67,C81,C87,C91,C92,C97,C104,C110,C118,C126,C131,C137)+C142+C147+C150+C157+C158+C160+C161+C166+C170+C175+C180+C189+C196+C208+C209+C216+C222+C226+C231+C235+C243+C244+C246+C259</f>
        <v>67938</v>
      </c>
      <c s="372">
        <f>SUM(D7,D15,D23,D30,D36,D40,D44,D51,D56,D60,D67,D81,D87,D91,D92,D97,D104,D110,D118,D126,D131,D137)+D142+D147+D150+D157+D158+D160+D161+D166+D170+D175+D180+D189+D196+D208+D209+D216+D222+D226+D231+D235+D243+D244+D246+D259</f>
        <v>34</v>
      </c>
      <c s="440">
        <f>SUM(E7,E15,E23,E30,E36,E40,E44,E51,E56,E60,E67,E81,E87,E91,E92,E97,E104,E110,E118,E126,E131,E137,E142)+E147+E150+E157+E158+E160+E161+E166+E170+E175+E180+E189+E196+E208+E209+E216+E222+E226+E231+E235+E243+E244+E246+E259</f>
        <v>9676</v>
      </c>
      <c s="459">
        <f>SUM(F7,F15,F23,F30,F36,F40,F44,F51,F56,F60,F67,F81,F87,F91,F92,F97,F104,F110,F118,F126,F131)+F137+F142+F147+F150+F157+F158+F160+F161+F166+F170+F175+F180+F189+F196+F208+F209+F216+F222+F226+F231+F235+F243+F244+F246+F259</f>
        <v>0</v>
      </c>
      <c s="429">
        <f>SUM(G7,G15,G23,G30,G36,G40,G44,G51,G56,G60,G67,G81,G87,G91,G92,G97,G104,G110,G118,G126,G131)+G137+G142+G147+G150+G157+G158+G160+G161+G166+G170+G175+G180+G189+G196+G208+G209+G216+G222+G226+G231+G235+G243+G244+G246+G259</f>
        <v>0</v>
      </c>
      <c s="372">
        <f>SUM(H7,H15,H23,H30,H36,H40,H44,H51,H56,H60,H67,H81,H87,H91,H92,H97,H104,H110,H118,H126,H131,H137)+H142+H147+H150+H157+H158+H160+H161+H166+H170+H175+H180+H189+H196+H208+H209+H216+H222+H226+H231+H235+H243+H244+H246+H259</f>
        <v>0</v>
      </c>
      <c s="460">
        <f>SUM(I7,I15,I23,I30,I36,I40,I44,I51,I56,I60,I67,I81,I87,I91,I92,I97,I104,I110,I118,I126,I131,I137)+I142+I147+I150+I157+I158+I160+I161+I166+I170+I175+I180+I189+I196+I208+I209+I216+I222+I226+I231+I235+I243+I244+I246+I259</f>
        <v>0</v>
      </c>
      <c s="372">
        <f>SUM(J7,J15,J23,J30,J36,J40,J44,J51,J56,J60,J67,J81,J87,J91,J92,J97,J104,J110,J118,J126,J131,J137)+J142+J147+J150+J157+J158+J160+J161+J166+J170+J175+J180+J189+J196+J208+J209+J216+J222+J226+J231+J235+J243+J244+J246+J259</f>
        <v>166</v>
      </c>
      <c s="264"/>
      <c s="136" t="s">
        <v>2401</v>
      </c>
      <c s="429">
        <f>SUM(M6,M14,M22,M35,M50,M59,M103,M155,M206,M234,M241,M245)</f>
        <v>77628</v>
      </c>
      <c s="429">
        <f>SUM(N6,N14,N22,N35,N50,N59,N103,N155,N206,N234,N241,N245)</f>
        <v>0</v>
      </c>
      <c s="429">
        <f>SUM(O6,O14,O22,O35,O50,O59,O103,O155,O206,O234,O241,O245)</f>
        <v>0</v>
      </c>
      <c s="429">
        <f>SUM(P6,P14,P22,P35,P50,P59,P103,P155,P206,P234,P241,P245)</f>
        <v>0</v>
      </c>
      <c s="429">
        <f>SUM(Q6,Q14,Q22,Q35,Q50,Q59,Q103,Q155,Q206,Q234,Q241,Q245)</f>
        <v>172</v>
      </c>
      <c s="429">
        <f>SUM(R6,R14,R22,R35,R50,R59,R103,R155,R206,R234,R241,R245)</f>
        <v>0</v>
      </c>
      <c s="429">
        <f>SUM(S6,S14,S22,S35,S50,S59,S103,S155,S206,S234,S241,S245)</f>
        <v>0</v>
      </c>
      <c s="73">
        <v>10301</v>
      </c>
      <c s="136" t="s">
        <v>2402</v>
      </c>
      <c s="372">
        <f>SUM(C5:E5,G5:J5)-SUM(M5:N5,P5:S5)</f>
        <v>14</v>
      </c>
    </row>
    <row customHeight="1" ht="17.25">
      <c s="267"/>
      <c s="85"/>
      <c s="142"/>
      <c s="142"/>
      <c s="142"/>
      <c s="142"/>
      <c s="142"/>
      <c s="142"/>
      <c s="162"/>
      <c s="142"/>
      <c s="264">
        <v>205</v>
      </c>
      <c s="112" t="s">
        <v>1302</v>
      </c>
      <c s="372">
        <f>M7</f>
        <v>421</v>
      </c>
      <c s="429">
        <f>N7</f>
        <v>0</v>
      </c>
      <c s="429">
        <f>O7</f>
        <v>0</v>
      </c>
      <c s="429">
        <f>P7</f>
        <v>0</v>
      </c>
      <c s="429">
        <f>Q7</f>
        <v>46</v>
      </c>
      <c s="429">
        <f>R7</f>
        <v>0</v>
      </c>
      <c s="372">
        <f>S7</f>
        <v>0</v>
      </c>
      <c s="186"/>
      <c s="101"/>
      <c s="148"/>
    </row>
    <row customHeight="1" ht="17.25">
      <c s="73">
        <v>1030127</v>
      </c>
      <c s="83" t="s">
        <v>2403</v>
      </c>
      <c s="378">
        <v>459</v>
      </c>
      <c s="378">
        <v>8</v>
      </c>
      <c s="411"/>
      <c s="430"/>
      <c s="430"/>
      <c s="411"/>
      <c s="430"/>
      <c s="376"/>
      <c s="264">
        <v>20510</v>
      </c>
      <c s="112" t="s">
        <v>2404</v>
      </c>
      <c s="372">
        <f>SUM(M8:M13)</f>
        <v>421</v>
      </c>
      <c s="429">
        <f>SUM(N8:N13)</f>
        <v>0</v>
      </c>
      <c s="429">
        <f>SUM(O8:O13)</f>
        <v>0</v>
      </c>
      <c s="429">
        <f>SUM(P8:P13)</f>
        <v>0</v>
      </c>
      <c s="429">
        <f>SUM(Q8:Q13)</f>
        <v>46</v>
      </c>
      <c s="429">
        <f>SUM(R8:R13)</f>
        <v>0</v>
      </c>
      <c s="372">
        <f>SUM(S8:S13)</f>
        <v>0</v>
      </c>
      <c s="158">
        <v>1030127</v>
      </c>
      <c s="112" t="s">
        <v>2405</v>
      </c>
      <c s="372">
        <f>SUM(C7:E7,G7:J7)-SUM(M7:N7,P7:S7)</f>
        <v>0</v>
      </c>
    </row>
    <row customHeight="1" ht="17.25">
      <c s="73"/>
      <c s="139"/>
      <c s="141"/>
      <c s="148"/>
      <c s="141"/>
      <c s="141"/>
      <c s="141"/>
      <c s="141"/>
      <c s="235"/>
      <c s="140"/>
      <c s="264">
        <v>2051001</v>
      </c>
      <c s="73" t="s">
        <v>1343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39"/>
      <c s="140"/>
      <c s="140"/>
      <c s="140"/>
      <c s="140"/>
      <c s="140"/>
      <c s="140"/>
      <c s="140"/>
      <c s="141"/>
      <c s="147">
        <v>2051002</v>
      </c>
      <c s="120" t="s">
        <v>1344</v>
      </c>
      <c s="378"/>
      <c s="430"/>
      <c s="430"/>
      <c s="430"/>
      <c s="430"/>
      <c s="430"/>
      <c s="378"/>
      <c s="158"/>
      <c s="112"/>
      <c s="142"/>
    </row>
    <row customHeight="1" ht="17.25">
      <c s="268"/>
      <c s="139"/>
      <c s="140"/>
      <c s="140"/>
      <c s="140"/>
      <c s="140"/>
      <c s="140"/>
      <c s="140"/>
      <c s="140"/>
      <c s="140"/>
      <c s="147">
        <v>2051003</v>
      </c>
      <c s="85" t="s">
        <v>1345</v>
      </c>
      <c s="450"/>
      <c s="430"/>
      <c s="430"/>
      <c s="430"/>
      <c s="430"/>
      <c s="430"/>
      <c s="376"/>
      <c s="158"/>
      <c s="112"/>
      <c s="142"/>
    </row>
    <row customHeight="1" ht="17.25">
      <c s="267"/>
      <c s="139"/>
      <c s="140"/>
      <c s="140"/>
      <c s="140"/>
      <c s="140"/>
      <c s="140"/>
      <c s="140"/>
      <c s="140"/>
      <c s="140"/>
      <c s="147">
        <v>2051004</v>
      </c>
      <c s="85" t="s">
        <v>1346</v>
      </c>
      <c s="376"/>
      <c s="430"/>
      <c s="430"/>
      <c s="430"/>
      <c s="430"/>
      <c s="430"/>
      <c s="376"/>
      <c s="158"/>
      <c s="112"/>
      <c s="142"/>
    </row>
    <row customHeight="1" ht="17.25">
      <c s="267"/>
      <c s="139"/>
      <c s="140"/>
      <c s="140"/>
      <c s="140"/>
      <c s="140"/>
      <c s="140"/>
      <c s="140"/>
      <c s="140"/>
      <c s="140"/>
      <c s="138">
        <v>2051005</v>
      </c>
      <c s="85" t="s">
        <v>1347</v>
      </c>
      <c s="376"/>
      <c s="430"/>
      <c s="430"/>
      <c s="430"/>
      <c s="430"/>
      <c s="430"/>
      <c s="376"/>
      <c s="158"/>
      <c s="112"/>
      <c s="142"/>
    </row>
    <row customHeight="1" ht="17.25">
      <c s="267"/>
      <c s="139"/>
      <c s="140"/>
      <c s="140"/>
      <c s="140"/>
      <c s="140"/>
      <c s="140"/>
      <c s="140"/>
      <c s="140"/>
      <c s="140"/>
      <c s="138">
        <v>2051099</v>
      </c>
      <c s="85" t="s">
        <v>2406</v>
      </c>
      <c s="376">
        <v>421</v>
      </c>
      <c s="430"/>
      <c s="430"/>
      <c s="430"/>
      <c s="430">
        <v>46</v>
      </c>
      <c s="430"/>
      <c s="376"/>
      <c s="158"/>
      <c s="112"/>
      <c s="142"/>
    </row>
    <row customHeight="1" ht="17.25">
      <c s="267"/>
      <c s="112"/>
      <c s="154"/>
      <c s="154"/>
      <c s="154"/>
      <c s="154"/>
      <c s="154"/>
      <c s="154"/>
      <c s="154"/>
      <c s="154"/>
      <c s="138">
        <v>206</v>
      </c>
      <c s="83" t="s">
        <v>1351</v>
      </c>
      <c s="372">
        <f>M15</f>
        <v>0</v>
      </c>
      <c s="429">
        <f>N15</f>
        <v>0</v>
      </c>
      <c s="429">
        <f>O15</f>
        <v>0</v>
      </c>
      <c s="429">
        <f>P15</f>
        <v>0</v>
      </c>
      <c s="429">
        <f>Q15</f>
        <v>0</v>
      </c>
      <c s="429">
        <f>R15</f>
        <v>0</v>
      </c>
      <c s="372">
        <f>S15</f>
        <v>0</v>
      </c>
      <c s="158"/>
      <c s="112"/>
      <c s="144"/>
    </row>
    <row customHeight="1" ht="17.25">
      <c s="73">
        <v>1030166</v>
      </c>
      <c s="83" t="s">
        <v>2407</v>
      </c>
      <c s="376"/>
      <c s="376"/>
      <c s="411"/>
      <c s="430"/>
      <c s="430"/>
      <c s="411"/>
      <c s="430"/>
      <c s="376"/>
      <c s="147">
        <v>20610</v>
      </c>
      <c s="83" t="s">
        <v>2408</v>
      </c>
      <c s="372">
        <f>SUM(M16:M21)</f>
        <v>0</v>
      </c>
      <c s="429">
        <f>SUM(N16:N21)</f>
        <v>0</v>
      </c>
      <c s="429">
        <f>SUM(O16:O21)</f>
        <v>0</v>
      </c>
      <c s="429">
        <f>SUM(P16:P21)</f>
        <v>0</v>
      </c>
      <c s="429">
        <f>SUM(Q16:Q21)</f>
        <v>0</v>
      </c>
      <c s="429">
        <f>SUM(R16:R21)</f>
        <v>0</v>
      </c>
      <c s="372">
        <f>SUM(S16:S21)</f>
        <v>0</v>
      </c>
      <c s="158">
        <v>1030166</v>
      </c>
      <c s="112" t="s">
        <v>2409</v>
      </c>
      <c s="372">
        <f>SUM(C15:E15,G15:J15)-SUM(M15:N15,P15:S15)</f>
        <v>0</v>
      </c>
    </row>
    <row customHeight="1" ht="17.25">
      <c s="267"/>
      <c s="112"/>
      <c s="148"/>
      <c s="148"/>
      <c s="148"/>
      <c s="148"/>
      <c s="148"/>
      <c s="148"/>
      <c s="148"/>
      <c s="148"/>
      <c s="138">
        <v>2061001</v>
      </c>
      <c s="85" t="s">
        <v>2410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2061002</v>
      </c>
      <c s="85" t="s">
        <v>2411</v>
      </c>
      <c s="376"/>
      <c s="430"/>
      <c s="430"/>
      <c s="430"/>
      <c s="430"/>
      <c s="430"/>
      <c s="376"/>
      <c s="158"/>
      <c s="112"/>
      <c s="142"/>
    </row>
    <row customHeight="1" ht="17.25">
      <c s="268"/>
      <c s="112"/>
      <c s="142"/>
      <c s="142"/>
      <c s="142"/>
      <c s="142"/>
      <c s="142"/>
      <c s="142"/>
      <c s="142"/>
      <c s="142"/>
      <c s="138">
        <v>2061003</v>
      </c>
      <c s="85" t="s">
        <v>2412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2061004</v>
      </c>
      <c s="85" t="s">
        <v>2413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2061005</v>
      </c>
      <c s="85" t="s">
        <v>2414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2061099</v>
      </c>
      <c s="85" t="s">
        <v>2415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54"/>
      <c s="154"/>
      <c s="154"/>
      <c s="154"/>
      <c s="154"/>
      <c s="154"/>
      <c s="154"/>
      <c s="154"/>
      <c s="138">
        <v>207</v>
      </c>
      <c s="83" t="s">
        <v>1399</v>
      </c>
      <c s="372">
        <f>SUM(M23,M30)</f>
        <v>121</v>
      </c>
      <c s="429">
        <f>SUM(N23,N30)</f>
        <v>0</v>
      </c>
      <c s="429">
        <f>SUM(O23,O30)</f>
        <v>0</v>
      </c>
      <c s="429">
        <f>SUM(P23,P30)</f>
        <v>0</v>
      </c>
      <c s="429">
        <f>SUM(Q23,Q30)</f>
        <v>0</v>
      </c>
      <c s="429">
        <f>SUM(R23,R30)</f>
        <v>0</v>
      </c>
      <c s="372">
        <f>SUM(S23,S30)</f>
        <v>0</v>
      </c>
      <c s="158"/>
      <c s="73"/>
      <c s="144"/>
    </row>
    <row customHeight="1" ht="17.25">
      <c s="73">
        <v>1030126</v>
      </c>
      <c s="83" t="s">
        <v>2416</v>
      </c>
      <c s="380">
        <f>SUM(C24:C25)</f>
        <v>0</v>
      </c>
      <c s="372">
        <f>SUM(D24:D25)</f>
        <v>0</v>
      </c>
      <c s="372">
        <f>SUM(E24:E25)</f>
        <v>121</v>
      </c>
      <c s="429">
        <f>SUM(F24:F25)</f>
        <v>0</v>
      </c>
      <c s="429">
        <f>SUM(G24:G25)</f>
        <v>0</v>
      </c>
      <c s="372">
        <f>SUM(H24:H25)</f>
        <v>0</v>
      </c>
      <c s="429">
        <f>SUM(I24:I25)</f>
        <v>0</v>
      </c>
      <c s="372">
        <f>SUM(J24:J25)</f>
        <v>0</v>
      </c>
      <c s="147">
        <v>20706</v>
      </c>
      <c s="83" t="s">
        <v>2417</v>
      </c>
      <c s="372">
        <f>SUM(M24:M29)</f>
        <v>121</v>
      </c>
      <c s="429">
        <f>SUM(N24:N29)</f>
        <v>0</v>
      </c>
      <c s="429">
        <f>SUM(O24:O29)</f>
        <v>0</v>
      </c>
      <c s="429">
        <f>SUM(P24:P29)</f>
        <v>0</v>
      </c>
      <c s="429">
        <f>SUM(Q24:Q29)</f>
        <v>0</v>
      </c>
      <c s="429">
        <f>SUM(R24:R29)</f>
        <v>0</v>
      </c>
      <c s="372">
        <f>SUM(S24:S29)</f>
        <v>0</v>
      </c>
      <c s="158">
        <v>1030126</v>
      </c>
      <c s="112" t="s">
        <v>2418</v>
      </c>
      <c s="372">
        <f>SUM(C23:E23,G23:J23)-SUM(M23:N23,P23:S23)</f>
        <v>0</v>
      </c>
    </row>
    <row customHeight="1" ht="17.25">
      <c s="73">
        <v>103012601</v>
      </c>
      <c s="85" t="s">
        <v>2419</v>
      </c>
      <c s="376"/>
      <c s="452"/>
      <c s="411"/>
      <c s="430"/>
      <c s="430"/>
      <c s="411"/>
      <c s="430"/>
      <c s="376"/>
      <c s="147">
        <v>2070601</v>
      </c>
      <c s="85" t="s">
        <v>2420</v>
      </c>
      <c s="376"/>
      <c s="430"/>
      <c s="430"/>
      <c s="430"/>
      <c s="430"/>
      <c s="430"/>
      <c s="376"/>
      <c s="158">
        <v>103012601</v>
      </c>
      <c s="73" t="s">
        <v>2421</v>
      </c>
      <c s="376"/>
    </row>
    <row customHeight="1" ht="17.25">
      <c s="99">
        <v>103012602</v>
      </c>
      <c s="85" t="s">
        <v>2422</v>
      </c>
      <c s="378"/>
      <c s="376"/>
      <c s="411">
        <v>121</v>
      </c>
      <c s="430"/>
      <c s="430"/>
      <c s="411"/>
      <c s="430"/>
      <c s="376"/>
      <c s="147">
        <v>2070602</v>
      </c>
      <c s="85" t="s">
        <v>2423</v>
      </c>
      <c s="376"/>
      <c s="430"/>
      <c s="430"/>
      <c s="430"/>
      <c s="430"/>
      <c s="430"/>
      <c s="376"/>
      <c s="158">
        <v>103012602</v>
      </c>
      <c s="73" t="s">
        <v>2424</v>
      </c>
      <c s="376"/>
    </row>
    <row customHeight="1" ht="17.25">
      <c s="269"/>
      <c s="270"/>
      <c s="148"/>
      <c s="148"/>
      <c s="141"/>
      <c s="141"/>
      <c s="141"/>
      <c s="148"/>
      <c s="148"/>
      <c s="148"/>
      <c s="138">
        <v>2070603</v>
      </c>
      <c s="85" t="s">
        <v>2425</v>
      </c>
      <c s="376"/>
      <c s="430"/>
      <c s="430"/>
      <c s="430"/>
      <c s="430"/>
      <c s="430"/>
      <c s="376"/>
      <c s="158"/>
      <c s="73"/>
      <c s="150"/>
    </row>
    <row customHeight="1" ht="17.25">
      <c s="269"/>
      <c s="270"/>
      <c s="140"/>
      <c s="142"/>
      <c s="140"/>
      <c s="140"/>
      <c s="140"/>
      <c s="142"/>
      <c s="142"/>
      <c s="140"/>
      <c s="138">
        <v>2070604</v>
      </c>
      <c s="85" t="s">
        <v>2426</v>
      </c>
      <c s="376"/>
      <c s="430"/>
      <c s="430"/>
      <c s="430"/>
      <c s="430"/>
      <c s="430"/>
      <c s="376"/>
      <c s="158"/>
      <c s="73"/>
      <c s="142"/>
    </row>
    <row customHeight="1" ht="17.25">
      <c s="269"/>
      <c s="271"/>
      <c s="151"/>
      <c s="142"/>
      <c s="151"/>
      <c s="151"/>
      <c s="151"/>
      <c s="142"/>
      <c s="142"/>
      <c s="151"/>
      <c s="138">
        <v>2070605</v>
      </c>
      <c s="85" t="s">
        <v>2427</v>
      </c>
      <c s="376"/>
      <c s="430"/>
      <c s="430"/>
      <c s="430"/>
      <c s="430"/>
      <c s="430"/>
      <c s="376"/>
      <c s="158"/>
      <c s="73"/>
      <c s="142"/>
    </row>
    <row customHeight="1" ht="17.25">
      <c s="272"/>
      <c s="139"/>
      <c s="143"/>
      <c s="154"/>
      <c s="143"/>
      <c s="143"/>
      <c s="143"/>
      <c s="154"/>
      <c s="154"/>
      <c s="143"/>
      <c s="138">
        <v>2070699</v>
      </c>
      <c s="85" t="s">
        <v>2428</v>
      </c>
      <c s="376">
        <v>121</v>
      </c>
      <c s="430"/>
      <c s="430"/>
      <c s="430"/>
      <c s="430"/>
      <c s="430"/>
      <c s="376"/>
      <c s="158"/>
      <c s="73"/>
      <c s="144"/>
    </row>
    <row customHeight="1" ht="17.25">
      <c s="267">
        <v>1030129</v>
      </c>
      <c s="83" t="s">
        <v>2429</v>
      </c>
      <c s="376"/>
      <c s="452"/>
      <c s="411"/>
      <c s="430"/>
      <c s="430"/>
      <c s="411"/>
      <c s="430"/>
      <c s="376"/>
      <c s="147">
        <v>20707</v>
      </c>
      <c s="83" t="s">
        <v>2430</v>
      </c>
      <c s="372">
        <f>SUM(M31:M34)</f>
        <v>0</v>
      </c>
      <c s="429">
        <f>SUM(N31:N34)</f>
        <v>0</v>
      </c>
      <c s="429">
        <f>SUM(O31:O34)</f>
        <v>0</v>
      </c>
      <c s="429">
        <f>SUM(P31:P34)</f>
        <v>0</v>
      </c>
      <c s="429">
        <f>SUM(Q31:Q34)</f>
        <v>0</v>
      </c>
      <c s="429">
        <f>SUM(R31:R34)</f>
        <v>0</v>
      </c>
      <c s="372">
        <f>SUM(S31:S34)</f>
        <v>0</v>
      </c>
      <c s="158">
        <v>1030129</v>
      </c>
      <c s="112" t="s">
        <v>2431</v>
      </c>
      <c s="372">
        <f>SUM(C30:E30,G30:J30)-SUM(M30:N30,P30:S30)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2070701</v>
      </c>
      <c s="85" t="s">
        <v>2432</v>
      </c>
      <c s="376"/>
      <c s="430"/>
      <c s="430"/>
      <c s="430"/>
      <c s="430"/>
      <c s="430"/>
      <c s="376"/>
      <c s="158"/>
      <c s="73"/>
      <c s="150"/>
    </row>
    <row customHeight="1" ht="17.25">
      <c s="267"/>
      <c s="112"/>
      <c s="142"/>
      <c s="142"/>
      <c s="142"/>
      <c s="142"/>
      <c s="142"/>
      <c s="142"/>
      <c s="142"/>
      <c s="142"/>
      <c s="138">
        <v>2070702</v>
      </c>
      <c s="85" t="s">
        <v>2433</v>
      </c>
      <c s="376"/>
      <c s="430"/>
      <c s="430"/>
      <c s="430"/>
      <c s="430"/>
      <c s="430"/>
      <c s="376"/>
      <c s="158"/>
      <c s="73"/>
      <c s="150"/>
    </row>
    <row customHeight="1" ht="17.25">
      <c s="268"/>
      <c s="73"/>
      <c s="142"/>
      <c s="142"/>
      <c s="142"/>
      <c s="142"/>
      <c s="142"/>
      <c s="142"/>
      <c s="142"/>
      <c s="142"/>
      <c s="138">
        <v>2070703</v>
      </c>
      <c s="85" t="s">
        <v>2434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2070799</v>
      </c>
      <c s="85" t="s">
        <v>2435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208</v>
      </c>
      <c s="83" t="s">
        <v>1439</v>
      </c>
      <c s="372">
        <f>SUM(M36,M40,M44)</f>
        <v>2176</v>
      </c>
      <c s="429">
        <f>SUM(N36,N40,N44)</f>
        <v>0</v>
      </c>
      <c s="429">
        <f>SUM(O36,O40,O44)</f>
        <v>0</v>
      </c>
      <c s="429">
        <f>SUM(P36,P40,P44)</f>
        <v>0</v>
      </c>
      <c s="429">
        <f>SUM(Q36,Q40,Q44)</f>
        <v>0</v>
      </c>
      <c s="429">
        <f>SUM(R36,R40,R44)</f>
        <v>0</v>
      </c>
      <c s="372">
        <f>SUM(S36,S40,S44)</f>
        <v>0</v>
      </c>
      <c s="158"/>
      <c s="73"/>
      <c s="142"/>
    </row>
    <row customHeight="1" ht="17.25">
      <c s="73">
        <v>1030149</v>
      </c>
      <c s="83" t="s">
        <v>2436</v>
      </c>
      <c s="376"/>
      <c s="376"/>
      <c s="411">
        <v>1744</v>
      </c>
      <c s="430"/>
      <c s="430"/>
      <c s="411"/>
      <c s="430"/>
      <c s="376"/>
      <c s="147">
        <v>20822</v>
      </c>
      <c s="83" t="s">
        <v>2437</v>
      </c>
      <c s="372">
        <f>SUM(M37:M39)</f>
        <v>1744</v>
      </c>
      <c s="429">
        <f>SUM(N37:N39)</f>
        <v>0</v>
      </c>
      <c s="429">
        <f>SUM(O37:O39)</f>
        <v>0</v>
      </c>
      <c s="429">
        <f>SUM(P37:P39)</f>
        <v>0</v>
      </c>
      <c s="429">
        <f>SUM(Q37:Q39)</f>
        <v>0</v>
      </c>
      <c s="429">
        <f>SUM(R37:R39)</f>
        <v>0</v>
      </c>
      <c s="372">
        <f>SUM(S37:S39)</f>
        <v>0</v>
      </c>
      <c s="158">
        <v>1030149</v>
      </c>
      <c s="112" t="s">
        <v>2438</v>
      </c>
      <c s="372">
        <f>SUM(C36:E36,G36:J36)-SUM(M36:N36,P36:S36)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2082201</v>
      </c>
      <c s="85" t="s">
        <v>2439</v>
      </c>
      <c s="376">
        <v>757</v>
      </c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2082202</v>
      </c>
      <c s="85" t="s">
        <v>2440</v>
      </c>
      <c s="376">
        <v>969</v>
      </c>
      <c s="430"/>
      <c s="430"/>
      <c s="430"/>
      <c s="430"/>
      <c s="430"/>
      <c s="376"/>
      <c s="158"/>
      <c s="112"/>
      <c s="142"/>
    </row>
    <row customHeight="1" ht="17.25">
      <c s="73"/>
      <c s="112"/>
      <c s="154"/>
      <c s="154"/>
      <c s="154"/>
      <c s="154"/>
      <c s="154"/>
      <c s="154"/>
      <c s="154"/>
      <c s="154"/>
      <c s="138">
        <v>2082299</v>
      </c>
      <c s="85" t="s">
        <v>2441</v>
      </c>
      <c s="376">
        <v>18</v>
      </c>
      <c s="430"/>
      <c s="430"/>
      <c s="430"/>
      <c s="430"/>
      <c s="430"/>
      <c s="376"/>
      <c s="158"/>
      <c s="112"/>
      <c s="142"/>
    </row>
    <row customHeight="1" ht="17.25">
      <c s="73">
        <v>1030157</v>
      </c>
      <c s="83" t="s">
        <v>2442</v>
      </c>
      <c s="376">
        <v>240</v>
      </c>
      <c s="376"/>
      <c s="411">
        <v>33</v>
      </c>
      <c s="430"/>
      <c s="430"/>
      <c s="411"/>
      <c s="430"/>
      <c s="376"/>
      <c s="147">
        <v>20823</v>
      </c>
      <c s="83" t="s">
        <v>2443</v>
      </c>
      <c s="372">
        <f>SUM(M41:M43)</f>
        <v>273</v>
      </c>
      <c s="429">
        <f>SUM(N41:N43)</f>
        <v>0</v>
      </c>
      <c s="429">
        <f>SUM(O41:O43)</f>
        <v>0</v>
      </c>
      <c s="429">
        <f>SUM(P41:P43)</f>
        <v>0</v>
      </c>
      <c s="429">
        <f>SUM(Q41:Q43)</f>
        <v>0</v>
      </c>
      <c s="429">
        <f>SUM(R41:R43)</f>
        <v>0</v>
      </c>
      <c s="372">
        <f>SUM(S41:S43)</f>
        <v>0</v>
      </c>
      <c s="158">
        <v>1030157</v>
      </c>
      <c s="112" t="s">
        <v>2444</v>
      </c>
      <c s="372">
        <f>SUM(C40:E40,G40:J40)-SUM(M40:N40,P40:S40)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2082301</v>
      </c>
      <c s="85" t="s">
        <v>2439</v>
      </c>
      <c s="376">
        <v>31</v>
      </c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2082302</v>
      </c>
      <c s="85" t="s">
        <v>2440</v>
      </c>
      <c s="376">
        <v>242</v>
      </c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2082399</v>
      </c>
      <c s="85" t="s">
        <v>2445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1030142</v>
      </c>
      <c s="83" t="s">
        <v>2446</v>
      </c>
      <c s="450">
        <v>143</v>
      </c>
      <c s="376"/>
      <c s="411">
        <v>16</v>
      </c>
      <c s="430"/>
      <c s="430"/>
      <c s="411"/>
      <c s="430"/>
      <c s="376"/>
      <c s="147">
        <v>20860</v>
      </c>
      <c s="83" t="s">
        <v>2447</v>
      </c>
      <c s="372">
        <f>SUM(M45:M49)</f>
        <v>159</v>
      </c>
      <c s="429">
        <f>SUM(N45:N49)</f>
        <v>0</v>
      </c>
      <c s="429">
        <f>SUM(O45:O49)</f>
        <v>0</v>
      </c>
      <c s="429">
        <f>SUM(P45:P49)</f>
        <v>0</v>
      </c>
      <c s="429">
        <f>SUM(Q45:Q49)</f>
        <v>0</v>
      </c>
      <c s="429">
        <f>SUM(R45:R49)</f>
        <v>0</v>
      </c>
      <c s="372">
        <f>SUM(S45:S49)</f>
        <v>0</v>
      </c>
      <c s="158">
        <v>1030142</v>
      </c>
      <c s="112" t="s">
        <v>2448</v>
      </c>
      <c s="372">
        <f>SUM(C44:E44,G44:J44)-SUM(M44:N44,P44:S44)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2086001</v>
      </c>
      <c s="85" t="s">
        <v>2449</v>
      </c>
      <c s="377">
        <v>16</v>
      </c>
      <c s="430"/>
      <c s="430"/>
      <c s="430"/>
      <c s="430"/>
      <c s="430"/>
      <c s="376"/>
      <c s="158"/>
      <c s="112"/>
      <c s="144"/>
    </row>
    <row customHeight="1" ht="17.25">
      <c s="73"/>
      <c s="153"/>
      <c s="142"/>
      <c s="142"/>
      <c s="142"/>
      <c s="142"/>
      <c s="142"/>
      <c s="142"/>
      <c s="142"/>
      <c s="142"/>
      <c s="138">
        <v>2086002</v>
      </c>
      <c s="85" t="s">
        <v>2450</v>
      </c>
      <c s="376"/>
      <c s="430"/>
      <c s="430"/>
      <c s="430"/>
      <c s="430"/>
      <c s="430"/>
      <c s="376"/>
      <c s="158"/>
      <c s="112"/>
      <c s="144"/>
    </row>
    <row customHeight="1" ht="17.25">
      <c s="73"/>
      <c s="153"/>
      <c s="142"/>
      <c s="142"/>
      <c s="142"/>
      <c s="142"/>
      <c s="142"/>
      <c s="142"/>
      <c s="142"/>
      <c s="142"/>
      <c s="138">
        <v>2086003</v>
      </c>
      <c s="85" t="s">
        <v>2451</v>
      </c>
      <c s="378"/>
      <c s="430"/>
      <c s="430"/>
      <c s="430"/>
      <c s="430"/>
      <c s="430"/>
      <c s="376"/>
      <c s="158"/>
      <c s="112"/>
      <c s="144"/>
    </row>
    <row customHeight="1" ht="17.25">
      <c s="99"/>
      <c s="153"/>
      <c s="142"/>
      <c s="142"/>
      <c s="142"/>
      <c s="142"/>
      <c s="142"/>
      <c s="142"/>
      <c s="142"/>
      <c s="142"/>
      <c s="138">
        <v>2086004</v>
      </c>
      <c s="85" t="s">
        <v>2452</v>
      </c>
      <c s="376"/>
      <c s="430"/>
      <c s="430"/>
      <c s="430"/>
      <c s="430"/>
      <c s="430"/>
      <c s="376"/>
      <c s="158"/>
      <c s="112"/>
      <c s="144"/>
    </row>
    <row customHeight="1" ht="17.25">
      <c s="73"/>
      <c s="153"/>
      <c s="152"/>
      <c s="152"/>
      <c s="152"/>
      <c s="152"/>
      <c s="152"/>
      <c s="152"/>
      <c s="152"/>
      <c s="152"/>
      <c s="138">
        <v>2086099</v>
      </c>
      <c s="85" t="s">
        <v>2453</v>
      </c>
      <c s="376">
        <v>143</v>
      </c>
      <c s="430"/>
      <c s="430"/>
      <c s="430"/>
      <c s="430"/>
      <c s="430"/>
      <c s="376"/>
      <c s="158"/>
      <c s="112"/>
      <c s="154"/>
    </row>
    <row customHeight="1" ht="17.25">
      <c s="73"/>
      <c s="93"/>
      <c s="176"/>
      <c s="176"/>
      <c s="176"/>
      <c s="177"/>
      <c s="176"/>
      <c s="176"/>
      <c s="176"/>
      <c s="176"/>
      <c s="147">
        <v>211</v>
      </c>
      <c s="83" t="s">
        <v>1596</v>
      </c>
      <c s="372">
        <f>M51+M56</f>
        <v>0</v>
      </c>
      <c s="460">
        <f>N51+N56</f>
        <v>0</v>
      </c>
      <c s="429">
        <f>O51+O56</f>
        <v>0</v>
      </c>
      <c s="459">
        <f>P51+P56</f>
        <v>0</v>
      </c>
      <c s="429">
        <f>Q51+Q56</f>
        <v>0</v>
      </c>
      <c s="429">
        <f>R51+R56</f>
        <v>0</v>
      </c>
      <c s="372">
        <f>S51+S56</f>
        <v>0</v>
      </c>
      <c s="158"/>
      <c s="83"/>
      <c s="156"/>
    </row>
    <row customHeight="1" ht="17.25">
      <c s="73">
        <v>1030168</v>
      </c>
      <c s="93" t="s">
        <v>2454</v>
      </c>
      <c s="376"/>
      <c s="376"/>
      <c s="411"/>
      <c s="430"/>
      <c s="430"/>
      <c s="411"/>
      <c s="430"/>
      <c s="376"/>
      <c s="147">
        <v>21160</v>
      </c>
      <c s="83" t="s">
        <v>2455</v>
      </c>
      <c s="372">
        <f>SUM(M52:M55)</f>
        <v>0</v>
      </c>
      <c s="429">
        <f>SUM(N52:N55)</f>
        <v>0</v>
      </c>
      <c s="488">
        <f>SUM(O52:O55)</f>
        <v>0</v>
      </c>
      <c s="429">
        <f>SUM(P52:P55)</f>
        <v>0</v>
      </c>
      <c s="429">
        <f>SUM(Q52:Q55)</f>
        <v>0</v>
      </c>
      <c s="429">
        <f>SUM(R52:R55)</f>
        <v>0</v>
      </c>
      <c s="372">
        <f>SUM(S52:S55)</f>
        <v>0</v>
      </c>
      <c s="158">
        <v>1030168</v>
      </c>
      <c s="83" t="s">
        <v>2456</v>
      </c>
      <c s="372">
        <f>SUM(C51:E51,G51:J51)-SUM(M51:N51,P51:S51)</f>
        <v>0</v>
      </c>
    </row>
    <row customHeight="1" ht="17.25">
      <c s="99"/>
      <c s="93"/>
      <c s="157"/>
      <c s="157"/>
      <c s="157"/>
      <c s="229"/>
      <c s="157"/>
      <c s="157"/>
      <c s="157"/>
      <c s="157"/>
      <c s="147">
        <v>2116001</v>
      </c>
      <c s="85" t="s">
        <v>2457</v>
      </c>
      <c s="376"/>
      <c s="430"/>
      <c s="430"/>
      <c s="430"/>
      <c s="430"/>
      <c s="430"/>
      <c s="376"/>
      <c s="158"/>
      <c s="83"/>
      <c s="157"/>
    </row>
    <row customHeight="1" ht="17.25">
      <c s="73"/>
      <c s="93"/>
      <c s="150"/>
      <c s="150"/>
      <c s="150"/>
      <c s="155"/>
      <c s="150"/>
      <c s="150"/>
      <c s="150"/>
      <c s="150"/>
      <c s="147">
        <v>2116002</v>
      </c>
      <c s="85" t="s">
        <v>2458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93"/>
      <c s="150"/>
      <c s="150"/>
      <c s="150"/>
      <c s="155"/>
      <c s="150"/>
      <c s="150"/>
      <c s="150"/>
      <c s="150"/>
      <c s="147">
        <v>2116003</v>
      </c>
      <c s="85" t="s">
        <v>2459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93"/>
      <c s="176"/>
      <c s="176"/>
      <c s="176"/>
      <c s="177"/>
      <c s="176"/>
      <c s="176"/>
      <c s="176"/>
      <c s="176"/>
      <c s="147">
        <v>2116099</v>
      </c>
      <c s="85" t="s">
        <v>2460</v>
      </c>
      <c s="376"/>
      <c s="430"/>
      <c s="430"/>
      <c s="430"/>
      <c s="430"/>
      <c s="430"/>
      <c s="376"/>
      <c s="158"/>
      <c s="83"/>
      <c s="150"/>
    </row>
    <row customHeight="1" ht="17.25">
      <c s="73">
        <v>1030175</v>
      </c>
      <c s="93" t="s">
        <v>2461</v>
      </c>
      <c s="372">
        <f>C57+C58</f>
        <v>0</v>
      </c>
      <c s="372">
        <f>D57+D58</f>
        <v>0</v>
      </c>
      <c s="372">
        <f>E57+E58</f>
        <v>0</v>
      </c>
      <c s="429">
        <f>F57+F58</f>
        <v>0</v>
      </c>
      <c s="429">
        <f>G57+G58</f>
        <v>0</v>
      </c>
      <c s="372">
        <f>H57+H58</f>
        <v>0</v>
      </c>
      <c s="429">
        <f>I57+I58</f>
        <v>0</v>
      </c>
      <c s="372">
        <f>J57+J58</f>
        <v>0</v>
      </c>
      <c s="147">
        <v>21161</v>
      </c>
      <c s="83" t="s">
        <v>2462</v>
      </c>
      <c s="377"/>
      <c s="430"/>
      <c s="430"/>
      <c s="430"/>
      <c s="430"/>
      <c s="430"/>
      <c s="377"/>
      <c s="158">
        <v>1030175</v>
      </c>
      <c s="83" t="s">
        <v>2463</v>
      </c>
      <c s="372">
        <f>SUM(C56:E56,G56:J56)-SUM(M56:N56,P56:S56)</f>
        <v>0</v>
      </c>
    </row>
    <row customHeight="1" ht="17.25">
      <c s="73">
        <v>103017501</v>
      </c>
      <c s="158" t="s">
        <v>2464</v>
      </c>
      <c s="376"/>
      <c s="376"/>
      <c s="411"/>
      <c s="430"/>
      <c s="430"/>
      <c s="411"/>
      <c s="430"/>
      <c s="376"/>
      <c s="147"/>
      <c s="85"/>
      <c s="184"/>
      <c s="184"/>
      <c s="184"/>
      <c s="199"/>
      <c s="184"/>
      <c s="184"/>
      <c s="184"/>
      <c s="158">
        <v>103017501</v>
      </c>
      <c s="85" t="s">
        <v>2465</v>
      </c>
      <c s="376"/>
    </row>
    <row customHeight="1" ht="17.25">
      <c s="73">
        <v>103017502</v>
      </c>
      <c s="158" t="s">
        <v>2466</v>
      </c>
      <c s="376"/>
      <c s="376"/>
      <c s="411"/>
      <c s="430"/>
      <c s="430"/>
      <c s="411"/>
      <c s="430"/>
      <c s="376"/>
      <c s="147"/>
      <c s="85"/>
      <c s="184"/>
      <c s="184"/>
      <c s="184"/>
      <c s="184"/>
      <c s="184"/>
      <c s="184"/>
      <c s="184"/>
      <c s="158">
        <v>103017502</v>
      </c>
      <c s="85" t="s">
        <v>2467</v>
      </c>
      <c s="376"/>
    </row>
    <row customHeight="1" ht="17.25">
      <c s="73"/>
      <c s="153"/>
      <c s="224"/>
      <c s="224"/>
      <c s="224"/>
      <c s="224"/>
      <c s="224"/>
      <c s="224"/>
      <c s="224"/>
      <c s="224"/>
      <c s="138">
        <v>212</v>
      </c>
      <c s="83" t="s">
        <v>1675</v>
      </c>
      <c s="379">
        <f>SUM(M60,M67,M81,M87,M91,M92,M97)</f>
        <v>71766</v>
      </c>
      <c s="488">
        <f>SUM(N60,N67,N81,N87,N91,N92,N97)</f>
        <v>0</v>
      </c>
      <c s="488">
        <f>SUM(O60,O67,O81,O87,O91,O92,O97)</f>
        <v>0</v>
      </c>
      <c s="488">
        <f>SUM(P60,P67,P81,P87,P91,P92,P97)</f>
        <v>0</v>
      </c>
      <c s="488">
        <f>SUM(Q60,Q67,Q81,Q87,Q91,Q92,Q97)</f>
        <v>126</v>
      </c>
      <c s="488">
        <f>SUM(R60,R67,R81,R87,R91,R92,R97)</f>
        <v>0</v>
      </c>
      <c s="379">
        <f>SUM(S60,S67,S81,S87,S91,S92,S97)</f>
        <v>0</v>
      </c>
      <c s="158"/>
      <c s="112"/>
      <c s="160"/>
    </row>
    <row customHeight="1" ht="17.25">
      <c s="73">
        <v>1030143</v>
      </c>
      <c s="83" t="s">
        <v>2468</v>
      </c>
      <c s="372">
        <f>SUM(C61:C66)</f>
        <v>0</v>
      </c>
      <c s="372">
        <f>SUM(D61:D66)</f>
        <v>0</v>
      </c>
      <c s="372">
        <f>SUM(E61:E66)</f>
        <v>0</v>
      </c>
      <c s="429">
        <f>SUM(F61:F66)</f>
        <v>0</v>
      </c>
      <c s="429">
        <f>SUM(G61:G66)</f>
        <v>0</v>
      </c>
      <c s="372">
        <f>SUM(H61:H66)</f>
        <v>0</v>
      </c>
      <c s="429">
        <f>SUM(I61:I66)</f>
        <v>0</v>
      </c>
      <c s="372">
        <f>SUM(J61:J66)</f>
        <v>0</v>
      </c>
      <c s="147">
        <v>21207</v>
      </c>
      <c s="83" t="s">
        <v>2469</v>
      </c>
      <c s="372">
        <f>SUM(M61:M66)</f>
        <v>0</v>
      </c>
      <c s="429">
        <f>SUM(N61:N66)</f>
        <v>0</v>
      </c>
      <c s="429">
        <f>SUM(O61:O66)</f>
        <v>0</v>
      </c>
      <c s="429">
        <f>SUM(P61:P66)</f>
        <v>0</v>
      </c>
      <c s="429">
        <f>SUM(Q61:Q66)</f>
        <v>0</v>
      </c>
      <c s="429">
        <f>SUM(R61:R66)</f>
        <v>0</v>
      </c>
      <c s="372">
        <f>SUM(S61:S66)</f>
        <v>0</v>
      </c>
      <c s="158">
        <v>1030143</v>
      </c>
      <c s="112" t="s">
        <v>2470</v>
      </c>
      <c s="372">
        <f>SUM(C60:E60,G60:J60)-SUM(M60:N60,P60:S60)</f>
        <v>0</v>
      </c>
    </row>
    <row customHeight="1" ht="17.25">
      <c s="73">
        <v>103014301</v>
      </c>
      <c s="85" t="s">
        <v>2471</v>
      </c>
      <c s="376"/>
      <c s="376"/>
      <c s="411"/>
      <c s="430"/>
      <c s="430"/>
      <c s="411"/>
      <c s="430"/>
      <c s="376"/>
      <c s="147">
        <v>2120701</v>
      </c>
      <c s="85" t="s">
        <v>2472</v>
      </c>
      <c s="376"/>
      <c s="430"/>
      <c s="430"/>
      <c s="430"/>
      <c s="430"/>
      <c s="430"/>
      <c s="376"/>
      <c s="158">
        <v>103014301</v>
      </c>
      <c s="73" t="s">
        <v>2471</v>
      </c>
      <c s="376"/>
    </row>
    <row customHeight="1" ht="17.25">
      <c s="73">
        <v>103014302</v>
      </c>
      <c s="85" t="s">
        <v>2473</v>
      </c>
      <c s="376"/>
      <c s="376"/>
      <c s="411"/>
      <c s="430"/>
      <c s="430"/>
      <c s="411"/>
      <c s="430"/>
      <c s="376"/>
      <c s="147">
        <v>2120702</v>
      </c>
      <c s="85" t="s">
        <v>2474</v>
      </c>
      <c s="376"/>
      <c s="430"/>
      <c s="430"/>
      <c s="430"/>
      <c s="430"/>
      <c s="430"/>
      <c s="376"/>
      <c s="158">
        <v>103014302</v>
      </c>
      <c s="73" t="s">
        <v>2473</v>
      </c>
      <c s="376"/>
    </row>
    <row customHeight="1" ht="17.25">
      <c s="101">
        <v>103014303</v>
      </c>
      <c s="85" t="s">
        <v>2475</v>
      </c>
      <c s="376"/>
      <c s="376"/>
      <c s="411"/>
      <c s="430"/>
      <c s="430"/>
      <c s="411"/>
      <c s="430"/>
      <c s="376"/>
      <c s="147">
        <v>2120703</v>
      </c>
      <c s="85" t="s">
        <v>2476</v>
      </c>
      <c s="376"/>
      <c s="430"/>
      <c s="430"/>
      <c s="430"/>
      <c s="430"/>
      <c s="430"/>
      <c s="376"/>
      <c s="158">
        <v>103014303</v>
      </c>
      <c s="73" t="s">
        <v>2477</v>
      </c>
      <c s="376"/>
    </row>
    <row customHeight="1" ht="17.25">
      <c s="73">
        <v>103014304</v>
      </c>
      <c s="85" t="s">
        <v>2478</v>
      </c>
      <c s="376"/>
      <c s="376"/>
      <c s="411"/>
      <c s="430"/>
      <c s="430"/>
      <c s="411"/>
      <c s="430"/>
      <c s="377"/>
      <c s="147">
        <v>2120704</v>
      </c>
      <c s="85" t="s">
        <v>2479</v>
      </c>
      <c s="376"/>
      <c s="430"/>
      <c s="430"/>
      <c s="430"/>
      <c s="430"/>
      <c s="430"/>
      <c s="376"/>
      <c s="158">
        <v>103014304</v>
      </c>
      <c s="73" t="s">
        <v>2480</v>
      </c>
      <c s="376"/>
    </row>
    <row s="451" customFormat="1" customHeight="1" ht="17.25">
      <c s="73">
        <v>103014305</v>
      </c>
      <c s="85" t="s">
        <v>2481</v>
      </c>
      <c s="376"/>
      <c s="376"/>
      <c s="411"/>
      <c s="430"/>
      <c s="430"/>
      <c s="411"/>
      <c s="430"/>
      <c s="376"/>
      <c s="147">
        <v>2120705</v>
      </c>
      <c s="85" t="s">
        <v>2482</v>
      </c>
      <c s="376"/>
      <c s="430"/>
      <c s="430"/>
      <c s="430"/>
      <c s="430"/>
      <c s="430"/>
      <c s="376"/>
      <c s="158">
        <v>103014305</v>
      </c>
      <c s="73" t="s">
        <v>2481</v>
      </c>
      <c s="376"/>
    </row>
    <row customHeight="1" ht="17.25">
      <c s="73">
        <v>103014399</v>
      </c>
      <c s="85" t="s">
        <v>2483</v>
      </c>
      <c s="376"/>
      <c s="376"/>
      <c s="411"/>
      <c s="430"/>
      <c s="430"/>
      <c s="411"/>
      <c s="430"/>
      <c s="378"/>
      <c s="138">
        <v>2120799</v>
      </c>
      <c s="85" t="s">
        <v>2484</v>
      </c>
      <c s="450"/>
      <c s="430"/>
      <c s="430"/>
      <c s="430"/>
      <c s="430"/>
      <c s="430"/>
      <c s="376"/>
      <c s="158">
        <v>103014399</v>
      </c>
      <c s="73" t="s">
        <v>2485</v>
      </c>
      <c s="376"/>
    </row>
    <row customHeight="1" ht="17.25">
      <c s="73">
        <v>1030148</v>
      </c>
      <c s="83" t="s">
        <v>2486</v>
      </c>
      <c s="372">
        <f>SUM(C68:C74)</f>
        <v>62220</v>
      </c>
      <c s="440">
        <f>SUM(D68:D74)</f>
        <v>8</v>
      </c>
      <c s="372">
        <f>SUM(E68:E74)</f>
        <v>331</v>
      </c>
      <c s="429">
        <f>SUM(F68:F74)</f>
        <v>0</v>
      </c>
      <c s="429">
        <f>SUM(G68:G74)</f>
        <v>0</v>
      </c>
      <c s="372">
        <f>SUM(H68:H74)</f>
        <v>0</v>
      </c>
      <c s="429">
        <f>SUM(I68:I74)</f>
        <v>0</v>
      </c>
      <c s="372">
        <f>SUM(J68:J74)</f>
        <v>0</v>
      </c>
      <c s="147">
        <v>21208</v>
      </c>
      <c s="83" t="s">
        <v>2487</v>
      </c>
      <c s="372">
        <f>SUM(M68:M80)</f>
        <v>62499</v>
      </c>
      <c s="488">
        <f>SUM(N68:N80)</f>
        <v>0</v>
      </c>
      <c s="429">
        <f>SUM(O68:O80)</f>
        <v>0</v>
      </c>
      <c s="429">
        <f>SUM(P68:P80)</f>
        <v>0</v>
      </c>
      <c s="429">
        <f>SUM(Q68:Q80)</f>
        <v>46</v>
      </c>
      <c s="429">
        <f>SUM(R68:R80)</f>
        <v>0</v>
      </c>
      <c s="372">
        <f>SUM(S68:S80)</f>
        <v>0</v>
      </c>
      <c s="158">
        <v>1030148</v>
      </c>
      <c s="112" t="s">
        <v>2488</v>
      </c>
      <c s="372">
        <f>SUM(C67:E67,G67:J67)-SUM(M67:N67,P67:S67)</f>
        <v>14</v>
      </c>
    </row>
    <row customHeight="1" ht="17.25">
      <c s="73">
        <v>103014801</v>
      </c>
      <c s="85" t="s">
        <v>2489</v>
      </c>
      <c s="378">
        <v>49947</v>
      </c>
      <c s="376"/>
      <c s="411"/>
      <c s="430"/>
      <c s="430"/>
      <c s="411"/>
      <c s="430"/>
      <c s="376"/>
      <c s="147">
        <v>2120801</v>
      </c>
      <c s="85" t="s">
        <v>2490</v>
      </c>
      <c s="376">
        <v>15952</v>
      </c>
      <c s="430"/>
      <c s="430"/>
      <c s="430"/>
      <c s="430"/>
      <c s="430"/>
      <c s="376"/>
      <c s="158">
        <v>103014801</v>
      </c>
      <c s="73" t="s">
        <v>2491</v>
      </c>
      <c s="376">
        <v>14</v>
      </c>
    </row>
    <row customHeight="1" ht="17.25">
      <c s="73">
        <v>103014802</v>
      </c>
      <c s="85" t="s">
        <v>2492</v>
      </c>
      <c s="376">
        <v>3084</v>
      </c>
      <c s="376"/>
      <c s="411"/>
      <c s="430"/>
      <c s="430"/>
      <c s="411"/>
      <c s="430"/>
      <c s="376"/>
      <c s="147">
        <v>2120802</v>
      </c>
      <c s="85" t="s">
        <v>2493</v>
      </c>
      <c s="376">
        <v>32919</v>
      </c>
      <c s="430"/>
      <c s="430"/>
      <c s="430"/>
      <c s="430"/>
      <c s="430"/>
      <c s="376"/>
      <c s="158">
        <v>103014802</v>
      </c>
      <c s="73" t="s">
        <v>2492</v>
      </c>
      <c s="376"/>
    </row>
    <row customHeight="1" ht="17.25">
      <c s="73">
        <v>103014803</v>
      </c>
      <c s="85" t="s">
        <v>2494</v>
      </c>
      <c s="377">
        <v>6774</v>
      </c>
      <c s="376"/>
      <c s="411"/>
      <c s="430"/>
      <c s="430"/>
      <c s="411"/>
      <c s="430"/>
      <c s="376"/>
      <c s="147">
        <v>2120803</v>
      </c>
      <c s="85" t="s">
        <v>2495</v>
      </c>
      <c s="376"/>
      <c s="430"/>
      <c s="430"/>
      <c s="430"/>
      <c s="430"/>
      <c s="430"/>
      <c s="376"/>
      <c s="158">
        <v>103014803</v>
      </c>
      <c s="73" t="s">
        <v>2496</v>
      </c>
      <c s="376"/>
    </row>
    <row customHeight="1" ht="17.25">
      <c s="73">
        <v>103014804</v>
      </c>
      <c s="85" t="s">
        <v>2497</v>
      </c>
      <c s="376">
        <v>1476</v>
      </c>
      <c s="452"/>
      <c s="411"/>
      <c s="430"/>
      <c s="430"/>
      <c s="411"/>
      <c s="430"/>
      <c s="376"/>
      <c s="147">
        <v>2120804</v>
      </c>
      <c s="85" t="s">
        <v>2498</v>
      </c>
      <c s="376">
        <v>7</v>
      </c>
      <c s="430"/>
      <c s="430"/>
      <c s="430"/>
      <c s="430"/>
      <c s="430"/>
      <c s="376"/>
      <c s="158">
        <v>103014804</v>
      </c>
      <c s="73" t="s">
        <v>2499</v>
      </c>
      <c s="376"/>
    </row>
    <row customHeight="1" ht="17.25">
      <c s="73">
        <v>103014805</v>
      </c>
      <c s="85" t="s">
        <v>2500</v>
      </c>
      <c s="378">
        <v>886</v>
      </c>
      <c s="377">
        <v>8</v>
      </c>
      <c s="411">
        <v>324</v>
      </c>
      <c s="430"/>
      <c s="430"/>
      <c s="411"/>
      <c s="430"/>
      <c s="376"/>
      <c s="147">
        <v>2120805</v>
      </c>
      <c s="85" t="s">
        <v>2501</v>
      </c>
      <c s="376">
        <v>2590</v>
      </c>
      <c s="430"/>
      <c s="430"/>
      <c s="430"/>
      <c s="430"/>
      <c s="430"/>
      <c s="376"/>
      <c s="158">
        <v>103014805</v>
      </c>
      <c s="73" t="s">
        <v>2502</v>
      </c>
      <c s="376"/>
    </row>
    <row customHeight="1" ht="17.25">
      <c s="73">
        <v>103014898</v>
      </c>
      <c s="85" t="s">
        <v>2503</v>
      </c>
      <c s="450"/>
      <c s="376"/>
      <c s="411"/>
      <c s="430"/>
      <c s="430"/>
      <c s="411"/>
      <c s="430"/>
      <c s="376"/>
      <c s="147">
        <v>2120806</v>
      </c>
      <c s="85" t="s">
        <v>2504</v>
      </c>
      <c s="376">
        <v>1119</v>
      </c>
      <c s="430"/>
      <c s="430"/>
      <c s="430"/>
      <c s="430"/>
      <c s="430"/>
      <c s="376"/>
      <c s="158">
        <v>103014898</v>
      </c>
      <c s="73" t="s">
        <v>2503</v>
      </c>
      <c s="376"/>
    </row>
    <row customHeight="1" ht="17.25">
      <c s="73">
        <v>103014899</v>
      </c>
      <c s="85" t="s">
        <v>2505</v>
      </c>
      <c s="376">
        <v>53</v>
      </c>
      <c s="378"/>
      <c s="411">
        <v>7</v>
      </c>
      <c s="430"/>
      <c s="430"/>
      <c s="411"/>
      <c s="430"/>
      <c s="376"/>
      <c s="147">
        <v>2120807</v>
      </c>
      <c s="85" t="s">
        <v>2474</v>
      </c>
      <c s="376">
        <v>2798</v>
      </c>
      <c s="430"/>
      <c s="430"/>
      <c s="430"/>
      <c s="430"/>
      <c s="430"/>
      <c s="377"/>
      <c s="158">
        <v>103014899</v>
      </c>
      <c s="73" t="s">
        <v>2506</v>
      </c>
      <c s="376"/>
    </row>
    <row customHeight="1" ht="17.25">
      <c s="73"/>
      <c s="73"/>
      <c s="148"/>
      <c s="148"/>
      <c s="148"/>
      <c s="148"/>
      <c s="148"/>
      <c s="148"/>
      <c s="148"/>
      <c s="148"/>
      <c s="138">
        <v>2120808</v>
      </c>
      <c s="85" t="s">
        <v>2507</v>
      </c>
      <c s="376">
        <v>1476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2120809</v>
      </c>
      <c s="85" t="s">
        <v>2508</v>
      </c>
      <c s="376"/>
      <c s="430"/>
      <c s="430"/>
      <c s="430"/>
      <c s="430"/>
      <c s="430"/>
      <c s="378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2120810</v>
      </c>
      <c s="85" t="s">
        <v>2509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2120811</v>
      </c>
      <c s="85" t="s">
        <v>2479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2120812</v>
      </c>
      <c s="85" t="s">
        <v>2510</v>
      </c>
      <c s="376">
        <v>1218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2120899</v>
      </c>
      <c s="85" t="s">
        <v>2511</v>
      </c>
      <c s="376">
        <v>4420</v>
      </c>
      <c s="430"/>
      <c s="430"/>
      <c s="430"/>
      <c s="430">
        <v>46</v>
      </c>
      <c s="430"/>
      <c s="376"/>
      <c s="158"/>
      <c s="73"/>
      <c s="142"/>
    </row>
    <row customHeight="1" ht="17.25">
      <c s="73">
        <v>1030144</v>
      </c>
      <c s="83" t="s">
        <v>2512</v>
      </c>
      <c s="376">
        <v>133</v>
      </c>
      <c s="376"/>
      <c s="411"/>
      <c s="430"/>
      <c s="430"/>
      <c s="411"/>
      <c s="430"/>
      <c s="376"/>
      <c s="147">
        <v>21209</v>
      </c>
      <c s="83" t="s">
        <v>2513</v>
      </c>
      <c s="372">
        <f>SUM(M82:M86)</f>
        <v>133</v>
      </c>
      <c s="429">
        <f>SUM(N82:N86)</f>
        <v>0</v>
      </c>
      <c s="429">
        <f>SUM(O82:O86)</f>
        <v>0</v>
      </c>
      <c s="429">
        <f>SUM(P82:P86)</f>
        <v>0</v>
      </c>
      <c s="429">
        <f>SUM(Q82:Q86)</f>
        <v>0</v>
      </c>
      <c s="429">
        <f>SUM(R82:R86)</f>
        <v>0</v>
      </c>
      <c s="372">
        <f>SUM(S82:S86)</f>
        <v>0</v>
      </c>
      <c s="158">
        <v>1030144</v>
      </c>
      <c s="112" t="s">
        <v>2514</v>
      </c>
      <c s="372">
        <f>SUM(C81:E81,G81:J81)-SUM(M81:N81,P81:S81)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2120901</v>
      </c>
      <c s="85" t="s">
        <v>2515</v>
      </c>
      <c s="376">
        <v>113</v>
      </c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2120902</v>
      </c>
      <c s="85" t="s">
        <v>2516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2120903</v>
      </c>
      <c s="85" t="s">
        <v>2517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2120904</v>
      </c>
      <c s="85" t="s">
        <v>2518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2120999</v>
      </c>
      <c s="85" t="s">
        <v>2519</v>
      </c>
      <c s="376">
        <v>20</v>
      </c>
      <c s="430"/>
      <c s="430"/>
      <c s="430"/>
      <c s="430"/>
      <c s="430"/>
      <c s="376"/>
      <c s="158"/>
      <c s="112"/>
      <c s="142"/>
    </row>
    <row customHeight="1" ht="17.25">
      <c s="73">
        <v>1030146</v>
      </c>
      <c s="83" t="s">
        <v>2520</v>
      </c>
      <c s="376">
        <v>2798</v>
      </c>
      <c s="376"/>
      <c s="411"/>
      <c s="430"/>
      <c s="430"/>
      <c s="411"/>
      <c s="430"/>
      <c s="376"/>
      <c s="147">
        <v>21210</v>
      </c>
      <c s="83" t="s">
        <v>2521</v>
      </c>
      <c s="372">
        <f>SUM(M88:M90)</f>
        <v>2798</v>
      </c>
      <c s="429">
        <f>SUM(N88:N90)</f>
        <v>0</v>
      </c>
      <c s="429">
        <f>SUM(O88:O90)</f>
        <v>0</v>
      </c>
      <c s="429">
        <f>SUM(P88:P90)</f>
        <v>0</v>
      </c>
      <c s="429">
        <f>SUM(Q88:Q90)</f>
        <v>0</v>
      </c>
      <c s="429">
        <f>SUM(R88:R90)</f>
        <v>0</v>
      </c>
      <c s="372">
        <f>SUM(S88:S90)</f>
        <v>0</v>
      </c>
      <c s="158">
        <v>1030146</v>
      </c>
      <c s="112" t="s">
        <v>2522</v>
      </c>
      <c s="372">
        <f>SUM(C87:E87,G87:J87)-SUM(M87:N87,P87:S87)</f>
        <v>0</v>
      </c>
    </row>
    <row customHeight="1" ht="17.25">
      <c s="73"/>
      <c s="73"/>
      <c s="148"/>
      <c s="148"/>
      <c s="148"/>
      <c s="148"/>
      <c s="148"/>
      <c s="148"/>
      <c s="148"/>
      <c s="148"/>
      <c s="138">
        <v>2121001</v>
      </c>
      <c s="85" t="s">
        <v>2490</v>
      </c>
      <c s="376">
        <v>2477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2121002</v>
      </c>
      <c s="85" t="s">
        <v>2493</v>
      </c>
      <c s="376">
        <v>321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2121099</v>
      </c>
      <c s="85" t="s">
        <v>2523</v>
      </c>
      <c s="376"/>
      <c s="430"/>
      <c s="430"/>
      <c s="430"/>
      <c s="430"/>
      <c s="430"/>
      <c s="376"/>
      <c s="158"/>
      <c s="73"/>
      <c s="142"/>
    </row>
    <row customHeight="1" ht="17.25">
      <c s="73">
        <v>1030147</v>
      </c>
      <c s="83" t="s">
        <v>2524</v>
      </c>
      <c s="376">
        <v>187</v>
      </c>
      <c s="376"/>
      <c s="411">
        <v>80</v>
      </c>
      <c s="430"/>
      <c s="430"/>
      <c s="411"/>
      <c s="430"/>
      <c s="376"/>
      <c s="147">
        <v>21211</v>
      </c>
      <c s="83" t="s">
        <v>2525</v>
      </c>
      <c s="376">
        <v>187</v>
      </c>
      <c s="430"/>
      <c s="430"/>
      <c s="430"/>
      <c s="430">
        <v>80</v>
      </c>
      <c s="430"/>
      <c s="376"/>
      <c s="158">
        <v>1030147</v>
      </c>
      <c s="112" t="s">
        <v>2526</v>
      </c>
      <c s="372">
        <f>SUM(C91:E91,G91:J91)-SUM(M91:N91,P91:S91)</f>
        <v>0</v>
      </c>
    </row>
    <row customHeight="1" ht="17.25">
      <c s="73">
        <v>1030133</v>
      </c>
      <c s="83" t="s">
        <v>2527</v>
      </c>
      <c s="372">
        <f>SUM(C93:C94)</f>
        <v>0</v>
      </c>
      <c s="372">
        <f>SUM(D93:D94)</f>
        <v>5</v>
      </c>
      <c s="372">
        <f>SUM(E93:E94)</f>
        <v>5661</v>
      </c>
      <c s="429">
        <f>SUM(F93:F94)</f>
        <v>0</v>
      </c>
      <c s="429">
        <f>SUM(G93:G94)</f>
        <v>0</v>
      </c>
      <c s="372">
        <f>SUM(H93:H94)</f>
        <v>0</v>
      </c>
      <c s="429">
        <f>SUM(I93:I94)</f>
        <v>0</v>
      </c>
      <c s="372">
        <f>SUM(J93:J94)</f>
        <v>0</v>
      </c>
      <c s="147">
        <v>21212</v>
      </c>
      <c s="83" t="s">
        <v>2528</v>
      </c>
      <c s="372">
        <f>SUM(M93:M96)</f>
        <v>5666</v>
      </c>
      <c s="429">
        <f>SUM(N93:N96)</f>
        <v>0</v>
      </c>
      <c s="429">
        <f>SUM(O93:O96)</f>
        <v>0</v>
      </c>
      <c s="429">
        <f>SUM(P93:P96)</f>
        <v>0</v>
      </c>
      <c s="429">
        <f>SUM(Q93:Q96)</f>
        <v>0</v>
      </c>
      <c s="429">
        <f>SUM(R93:R96)</f>
        <v>0</v>
      </c>
      <c s="372">
        <f>SUM(S93:S96)</f>
        <v>0</v>
      </c>
      <c s="158">
        <v>1030133</v>
      </c>
      <c s="112" t="s">
        <v>2529</v>
      </c>
      <c s="372">
        <f>SUM(C92:E92,G92:J92)-SUM(M92:N92,P92:S92)</f>
        <v>0</v>
      </c>
    </row>
    <row customHeight="1" ht="17.25">
      <c s="73">
        <v>103013301</v>
      </c>
      <c s="85" t="s">
        <v>2530</v>
      </c>
      <c s="376"/>
      <c s="376"/>
      <c s="411"/>
      <c s="430"/>
      <c s="430"/>
      <c s="411"/>
      <c s="430"/>
      <c s="376"/>
      <c s="147">
        <v>2121201</v>
      </c>
      <c s="85" t="s">
        <v>2531</v>
      </c>
      <c s="376">
        <v>606</v>
      </c>
      <c s="430"/>
      <c s="430"/>
      <c s="430"/>
      <c s="430"/>
      <c s="430"/>
      <c s="376"/>
      <c s="158">
        <v>103013301</v>
      </c>
      <c s="73" t="s">
        <v>2532</v>
      </c>
      <c s="376"/>
    </row>
    <row customHeight="1" ht="17.25">
      <c s="73">
        <v>103013302</v>
      </c>
      <c s="85" t="s">
        <v>2533</v>
      </c>
      <c s="376"/>
      <c s="376">
        <v>5</v>
      </c>
      <c s="411">
        <v>5661</v>
      </c>
      <c s="430"/>
      <c s="430"/>
      <c s="411"/>
      <c s="430"/>
      <c s="376"/>
      <c s="147">
        <v>2121202</v>
      </c>
      <c s="85" t="s">
        <v>2534</v>
      </c>
      <c s="376"/>
      <c s="430"/>
      <c s="430"/>
      <c s="430"/>
      <c s="430"/>
      <c s="430"/>
      <c s="376"/>
      <c s="158">
        <v>103013302</v>
      </c>
      <c s="73" t="s">
        <v>2535</v>
      </c>
      <c s="376"/>
    </row>
    <row customHeight="1" ht="17.25">
      <c s="73"/>
      <c s="112"/>
      <c s="148"/>
      <c s="148"/>
      <c s="148"/>
      <c s="148"/>
      <c s="148"/>
      <c s="148"/>
      <c s="148"/>
      <c s="148"/>
      <c s="138">
        <v>2121203</v>
      </c>
      <c s="85" t="s">
        <v>2536</v>
      </c>
      <c s="376">
        <v>5060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2121204</v>
      </c>
      <c s="85" t="s">
        <v>2537</v>
      </c>
      <c s="376"/>
      <c s="430"/>
      <c s="430"/>
      <c s="430"/>
      <c s="430"/>
      <c s="430"/>
      <c s="376"/>
      <c s="158"/>
      <c s="73"/>
      <c s="142"/>
    </row>
    <row customHeight="1" ht="17.25">
      <c s="73">
        <v>1030156</v>
      </c>
      <c s="83" t="s">
        <v>2538</v>
      </c>
      <c s="376">
        <v>483</v>
      </c>
      <c s="376"/>
      <c s="411"/>
      <c s="430"/>
      <c s="430"/>
      <c s="411"/>
      <c s="430"/>
      <c s="376"/>
      <c s="147">
        <v>21213</v>
      </c>
      <c s="83" t="s">
        <v>2539</v>
      </c>
      <c s="372">
        <f>SUM(M98:M102)</f>
        <v>483</v>
      </c>
      <c s="429">
        <f>SUM(N98:N102)</f>
        <v>0</v>
      </c>
      <c s="429">
        <f>SUM(O98:O102)</f>
        <v>0</v>
      </c>
      <c s="429">
        <f>SUM(P98:P102)</f>
        <v>0</v>
      </c>
      <c s="429">
        <f>SUM(Q98:Q102)</f>
        <v>0</v>
      </c>
      <c s="429">
        <f>SUM(R98:R102)</f>
        <v>0</v>
      </c>
      <c s="372">
        <f>SUM(S98:S102)</f>
        <v>0</v>
      </c>
      <c s="158">
        <v>1030156</v>
      </c>
      <c s="112" t="s">
        <v>2540</v>
      </c>
      <c s="372">
        <f>SUM(C97:E97,G97:J97)-SUM(M97:N97,P97:S97)</f>
        <v>0</v>
      </c>
    </row>
    <row customHeight="1" ht="17.25">
      <c s="73"/>
      <c s="73"/>
      <c s="148"/>
      <c s="148"/>
      <c s="148"/>
      <c s="148"/>
      <c s="148"/>
      <c s="148"/>
      <c s="148"/>
      <c s="148"/>
      <c s="138">
        <v>2121301</v>
      </c>
      <c s="85" t="s">
        <v>2515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2121302</v>
      </c>
      <c s="85" t="s">
        <v>2516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2121303</v>
      </c>
      <c s="85" t="s">
        <v>2517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2121304</v>
      </c>
      <c s="85" t="s">
        <v>2518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2121399</v>
      </c>
      <c s="85" t="s">
        <v>2541</v>
      </c>
      <c s="376">
        <v>483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213</v>
      </c>
      <c s="83" t="s">
        <v>1696</v>
      </c>
      <c s="372">
        <f>SUM(M104,M110,M118,M126,M131,M137,M142,M147,M150)</f>
        <v>1710</v>
      </c>
      <c s="429">
        <f>SUM(N104,N110,N118,N126,N131,N137,N142,N147,N150)</f>
        <v>0</v>
      </c>
      <c s="429">
        <f>SUM(O104,O110,O118,O126,O131,O137,O142,O147,O150)</f>
        <v>0</v>
      </c>
      <c s="429">
        <f>SUM(P104,P110,P118,P126,P131,P137,P142,P147,P150)</f>
        <v>0</v>
      </c>
      <c s="429">
        <f>SUM(Q104,Q110,Q118,Q126,Q131,Q137,Q142,Q147,Q150)</f>
        <v>0</v>
      </c>
      <c s="429">
        <f>SUM(R104,R110,R118,R126,R131,R137,R142,R147,R150)</f>
        <v>0</v>
      </c>
      <c s="372">
        <f>SUM(S104,S110,S118,S126,S131,S137,S142,S147,S150)</f>
        <v>0</v>
      </c>
      <c s="158"/>
      <c s="73"/>
      <c s="142"/>
    </row>
    <row customHeight="1" ht="17.25">
      <c s="73">
        <v>1030131</v>
      </c>
      <c s="83" t="s">
        <v>2542</v>
      </c>
      <c s="376"/>
      <c s="376"/>
      <c s="411"/>
      <c s="430"/>
      <c s="430"/>
      <c s="411"/>
      <c s="430"/>
      <c s="376"/>
      <c s="245">
        <v>21360</v>
      </c>
      <c s="83" t="s">
        <v>2543</v>
      </c>
      <c s="372">
        <f>SUM(M105:M109)</f>
        <v>0</v>
      </c>
      <c s="429">
        <f>SUM(N105:N109)</f>
        <v>0</v>
      </c>
      <c s="429">
        <f>SUM(O105:O109)</f>
        <v>0</v>
      </c>
      <c s="429">
        <f>SUM(P105:P109)</f>
        <v>0</v>
      </c>
      <c s="429">
        <f>SUM(Q105:Q109)</f>
        <v>0</v>
      </c>
      <c s="429">
        <f>SUM(R105:R109)</f>
        <v>0</v>
      </c>
      <c s="372">
        <f>SUM(S105:S109)</f>
        <v>0</v>
      </c>
      <c s="158">
        <v>1030131</v>
      </c>
      <c s="112" t="s">
        <v>2544</v>
      </c>
      <c s="372">
        <f>SUM(C104:E104,G104:J104)-SUM(M104:N104,P104:S104)</f>
        <v>0</v>
      </c>
    </row>
    <row customHeight="1" ht="17.25">
      <c s="73"/>
      <c s="112"/>
      <c s="148"/>
      <c s="148"/>
      <c s="148"/>
      <c s="148"/>
      <c s="148"/>
      <c s="148"/>
      <c s="148"/>
      <c s="235"/>
      <c s="138">
        <v>2136001</v>
      </c>
      <c s="158" t="s">
        <v>2545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63">
        <v>2136002</v>
      </c>
      <c s="85" t="s">
        <v>2546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2136003</v>
      </c>
      <c s="85" t="s">
        <v>2547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2136004</v>
      </c>
      <c s="85" t="s">
        <v>2548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2136099</v>
      </c>
      <c s="85" t="s">
        <v>2549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1030135</v>
      </c>
      <c s="83" t="s">
        <v>2550</v>
      </c>
      <c s="372">
        <f>SUM(C111:C112)</f>
        <v>374</v>
      </c>
      <c s="372">
        <f>SUM(D111:D112)</f>
        <v>0</v>
      </c>
      <c s="372">
        <f>SUM(E111:E112)</f>
        <v>25</v>
      </c>
      <c s="429">
        <f>SUM(F111:F112)</f>
        <v>0</v>
      </c>
      <c s="429">
        <f>SUM(G111:G112)</f>
        <v>0</v>
      </c>
      <c s="372">
        <f>SUM(H111:H112)</f>
        <v>0</v>
      </c>
      <c s="429">
        <f>SUM(I111:I112)</f>
        <v>0</v>
      </c>
      <c s="372">
        <f>SUM(J111:J112)</f>
        <v>0</v>
      </c>
      <c s="147">
        <v>21361</v>
      </c>
      <c s="83" t="s">
        <v>2551</v>
      </c>
      <c s="372">
        <f>SUM(M111:M117)</f>
        <v>399</v>
      </c>
      <c s="429">
        <f>SUM(N111:N117)</f>
        <v>0</v>
      </c>
      <c s="429">
        <f>SUM(O111:O117)</f>
        <v>0</v>
      </c>
      <c s="429">
        <f>SUM(P111:P117)</f>
        <v>0</v>
      </c>
      <c s="429">
        <f>SUM(Q111:Q117)</f>
        <v>0</v>
      </c>
      <c s="429">
        <f>SUM(R111:R117)</f>
        <v>0</v>
      </c>
      <c s="372">
        <f>SUM(S111:S117)</f>
        <v>0</v>
      </c>
      <c s="158">
        <v>1030135</v>
      </c>
      <c s="112" t="s">
        <v>2552</v>
      </c>
      <c s="372">
        <f>SUM(C110:E110,G110:J110)-SUM(M110:N110,P110:S110)</f>
        <v>0</v>
      </c>
    </row>
    <row customHeight="1" ht="17.25">
      <c s="73">
        <v>103013501</v>
      </c>
      <c s="85" t="s">
        <v>2553</v>
      </c>
      <c s="376"/>
      <c s="376"/>
      <c s="411"/>
      <c s="430"/>
      <c s="430"/>
      <c s="411"/>
      <c s="430"/>
      <c s="376"/>
      <c s="147">
        <v>2136101</v>
      </c>
      <c s="85" t="s">
        <v>1724</v>
      </c>
      <c s="376"/>
      <c s="430"/>
      <c s="430"/>
      <c s="430"/>
      <c s="430"/>
      <c s="430"/>
      <c s="376"/>
      <c s="158">
        <v>103013501</v>
      </c>
      <c s="73" t="s">
        <v>2554</v>
      </c>
      <c s="376"/>
    </row>
    <row customHeight="1" ht="17.25">
      <c s="73">
        <v>103013502</v>
      </c>
      <c s="85" t="s">
        <v>2555</v>
      </c>
      <c s="376">
        <v>374</v>
      </c>
      <c s="376"/>
      <c s="411">
        <v>25</v>
      </c>
      <c s="430"/>
      <c s="430"/>
      <c s="411"/>
      <c s="430"/>
      <c s="376"/>
      <c s="147">
        <v>2136102</v>
      </c>
      <c s="85" t="s">
        <v>1734</v>
      </c>
      <c s="376"/>
      <c s="430"/>
      <c s="430"/>
      <c s="430"/>
      <c s="430"/>
      <c s="430"/>
      <c s="376"/>
      <c s="158">
        <v>103013502</v>
      </c>
      <c s="73" t="s">
        <v>2556</v>
      </c>
      <c s="376"/>
    </row>
    <row customHeight="1" ht="17.25">
      <c s="73"/>
      <c s="112"/>
      <c s="148"/>
      <c s="148"/>
      <c s="148"/>
      <c s="148"/>
      <c s="148"/>
      <c s="148"/>
      <c s="148"/>
      <c s="148"/>
      <c s="138">
        <v>2136103</v>
      </c>
      <c s="85" t="s">
        <v>1733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2136104</v>
      </c>
      <c s="85" t="s">
        <v>1727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2136105</v>
      </c>
      <c s="85" t="s">
        <v>1725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2136106</v>
      </c>
      <c s="85" t="s">
        <v>1745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54"/>
      <c s="154"/>
      <c s="154"/>
      <c s="154"/>
      <c s="154"/>
      <c s="154"/>
      <c s="154"/>
      <c s="154"/>
      <c s="138">
        <v>2136199</v>
      </c>
      <c s="85" t="s">
        <v>2557</v>
      </c>
      <c s="376">
        <v>399</v>
      </c>
      <c s="430"/>
      <c s="430"/>
      <c s="430"/>
      <c s="430"/>
      <c s="430"/>
      <c s="376"/>
      <c s="158"/>
      <c s="112"/>
      <c s="144"/>
    </row>
    <row customHeight="1" ht="17.25">
      <c s="73">
        <v>1030136</v>
      </c>
      <c s="83" t="s">
        <v>2558</v>
      </c>
      <c s="372">
        <f>SUM(C119:C120)</f>
        <v>260</v>
      </c>
      <c s="372">
        <f>SUM(D119:D120)</f>
        <v>0</v>
      </c>
      <c s="372">
        <f>SUM(E119:E120)</f>
        <v>96</v>
      </c>
      <c s="429">
        <f>SUM(F119:F120)</f>
        <v>0</v>
      </c>
      <c s="429">
        <f>SUM(G119:G120)</f>
        <v>0</v>
      </c>
      <c s="372">
        <f>SUM(H119:H120)</f>
        <v>0</v>
      </c>
      <c s="429">
        <f>SUM(I119:I120)</f>
        <v>0</v>
      </c>
      <c s="372">
        <f>SUM(J119:J120)</f>
        <v>0</v>
      </c>
      <c s="147">
        <v>21362</v>
      </c>
      <c s="83" t="s">
        <v>2559</v>
      </c>
      <c s="372">
        <f>SUM(M119:M125)</f>
        <v>356</v>
      </c>
      <c s="429">
        <f>SUM(N119:N125)</f>
        <v>0</v>
      </c>
      <c s="429">
        <f>SUM(O119:O125)</f>
        <v>0</v>
      </c>
      <c s="429">
        <f>SUM(P119:P125)</f>
        <v>0</v>
      </c>
      <c s="429">
        <f>SUM(Q119:Q125)</f>
        <v>0</v>
      </c>
      <c s="429">
        <f>SUM(R119:R125)</f>
        <v>0</v>
      </c>
      <c s="372">
        <f>SUM(S119:S125)</f>
        <v>0</v>
      </c>
      <c s="158">
        <v>1030136</v>
      </c>
      <c s="112" t="s">
        <v>2558</v>
      </c>
      <c s="372">
        <f>SUM(C118:E118,G118:J118)-SUM(M118:N118,P118:S118)</f>
        <v>0</v>
      </c>
    </row>
    <row customHeight="1" ht="17.25">
      <c s="73">
        <v>103013601</v>
      </c>
      <c s="85" t="s">
        <v>2560</v>
      </c>
      <c s="376"/>
      <c s="376"/>
      <c s="411"/>
      <c s="430"/>
      <c s="430"/>
      <c s="411"/>
      <c s="430"/>
      <c s="376"/>
      <c s="147">
        <v>2136201</v>
      </c>
      <c s="85" t="s">
        <v>2561</v>
      </c>
      <c s="376"/>
      <c s="430"/>
      <c s="430"/>
      <c s="430"/>
      <c s="430"/>
      <c s="430"/>
      <c s="376"/>
      <c s="158">
        <v>103013601</v>
      </c>
      <c s="73" t="s">
        <v>2560</v>
      </c>
      <c s="376"/>
    </row>
    <row customHeight="1" ht="17.25">
      <c s="73">
        <v>103013602</v>
      </c>
      <c s="85" t="s">
        <v>2562</v>
      </c>
      <c s="376">
        <v>260</v>
      </c>
      <c s="376"/>
      <c s="411">
        <v>96</v>
      </c>
      <c s="430"/>
      <c s="430"/>
      <c s="411"/>
      <c s="430"/>
      <c s="376"/>
      <c s="147">
        <v>2136202</v>
      </c>
      <c s="85" t="s">
        <v>2563</v>
      </c>
      <c s="376"/>
      <c s="430"/>
      <c s="430"/>
      <c s="430"/>
      <c s="430"/>
      <c s="430"/>
      <c s="376"/>
      <c s="158">
        <v>103013602</v>
      </c>
      <c s="73" t="s">
        <v>2562</v>
      </c>
      <c s="376"/>
    </row>
    <row customHeight="1" ht="17.25">
      <c s="73"/>
      <c s="112"/>
      <c s="148"/>
      <c s="148"/>
      <c s="148"/>
      <c s="148"/>
      <c s="148"/>
      <c s="148"/>
      <c s="148"/>
      <c s="148"/>
      <c s="138">
        <v>2136203</v>
      </c>
      <c s="85" t="s">
        <v>2564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2136204</v>
      </c>
      <c s="85" t="s">
        <v>2565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2136205</v>
      </c>
      <c s="85" t="s">
        <v>2566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2136206</v>
      </c>
      <c s="85" t="s">
        <v>2567</v>
      </c>
      <c s="376">
        <v>11</v>
      </c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2136299</v>
      </c>
      <c s="85" t="s">
        <v>2568</v>
      </c>
      <c s="376">
        <v>345</v>
      </c>
      <c s="430"/>
      <c s="430"/>
      <c s="430"/>
      <c s="430"/>
      <c s="430"/>
      <c s="376"/>
      <c s="158"/>
      <c s="112"/>
      <c s="142"/>
    </row>
    <row customHeight="1" ht="17.25">
      <c s="73">
        <v>1030137</v>
      </c>
      <c s="83" t="s">
        <v>2569</v>
      </c>
      <c s="372">
        <f>SUM(C127:C128)</f>
        <v>0</v>
      </c>
      <c s="372">
        <f>SUM(D127:D128)</f>
        <v>0</v>
      </c>
      <c s="372">
        <f>SUM(E127:E128)</f>
        <v>110</v>
      </c>
      <c s="429">
        <f>SUM(F127:F128)</f>
        <v>0</v>
      </c>
      <c s="429">
        <f>SUM(G127:G128)</f>
        <v>0</v>
      </c>
      <c s="372">
        <f>SUM(H127:H128)</f>
        <v>0</v>
      </c>
      <c s="429">
        <f>SUM(I127:I128)</f>
        <v>0</v>
      </c>
      <c s="372">
        <f>SUM(J127:J128)</f>
        <v>0</v>
      </c>
      <c s="147">
        <v>21363</v>
      </c>
      <c s="83" t="s">
        <v>2570</v>
      </c>
      <c s="372">
        <f>SUM(M127:M130)</f>
        <v>110</v>
      </c>
      <c s="429">
        <f>SUM(N127:N130)</f>
        <v>0</v>
      </c>
      <c s="429">
        <f>SUM(O127:O130)</f>
        <v>0</v>
      </c>
      <c s="429">
        <f>SUM(P127:P130)</f>
        <v>0</v>
      </c>
      <c s="429">
        <f>SUM(Q127:Q130)</f>
        <v>0</v>
      </c>
      <c s="429">
        <f>SUM(R127:R130)</f>
        <v>0</v>
      </c>
      <c s="372">
        <f>SUM(S127:S130)</f>
        <v>0</v>
      </c>
      <c s="158">
        <v>1030137</v>
      </c>
      <c s="112" t="s">
        <v>2571</v>
      </c>
      <c s="372">
        <f>SUM(C126:E126,G126:J126)-SUM(M126:N126,P126:S126)</f>
        <v>0</v>
      </c>
    </row>
    <row customHeight="1" ht="17.25">
      <c s="73">
        <v>103013701</v>
      </c>
      <c s="85" t="s">
        <v>2572</v>
      </c>
      <c s="376"/>
      <c s="376"/>
      <c s="411"/>
      <c s="430"/>
      <c s="430"/>
      <c s="411"/>
      <c s="430"/>
      <c s="376"/>
      <c s="147">
        <v>2136301</v>
      </c>
      <c s="85" t="s">
        <v>1753</v>
      </c>
      <c s="376"/>
      <c s="430"/>
      <c s="430"/>
      <c s="430"/>
      <c s="430"/>
      <c s="430"/>
      <c s="376"/>
      <c s="158">
        <v>103013701</v>
      </c>
      <c s="73" t="s">
        <v>2573</v>
      </c>
      <c s="376"/>
    </row>
    <row customHeight="1" ht="17.25">
      <c s="73">
        <v>103013702</v>
      </c>
      <c s="85" t="s">
        <v>2574</v>
      </c>
      <c s="376"/>
      <c s="376"/>
      <c s="411">
        <v>110</v>
      </c>
      <c s="430"/>
      <c s="430"/>
      <c s="411"/>
      <c s="430"/>
      <c s="376"/>
      <c s="147">
        <v>2136302</v>
      </c>
      <c s="85" t="s">
        <v>2575</v>
      </c>
      <c s="376"/>
      <c s="430"/>
      <c s="430"/>
      <c s="430"/>
      <c s="430"/>
      <c s="430"/>
      <c s="376"/>
      <c s="158">
        <v>103013702</v>
      </c>
      <c s="73" t="s">
        <v>2576</v>
      </c>
      <c s="376"/>
    </row>
    <row customHeight="1" ht="17.25">
      <c s="73"/>
      <c s="139"/>
      <c s="148"/>
      <c s="148"/>
      <c s="141"/>
      <c s="141"/>
      <c s="141"/>
      <c s="148"/>
      <c s="148"/>
      <c s="148"/>
      <c s="138">
        <v>2136303</v>
      </c>
      <c s="85" t="s">
        <v>2577</v>
      </c>
      <c s="376">
        <v>30</v>
      </c>
      <c s="430"/>
      <c s="430"/>
      <c s="430"/>
      <c s="430"/>
      <c s="430"/>
      <c s="376"/>
      <c s="158"/>
      <c s="73"/>
      <c s="142"/>
    </row>
    <row customHeight="1" ht="17.25">
      <c s="73"/>
      <c s="139"/>
      <c s="143"/>
      <c s="143"/>
      <c s="143"/>
      <c s="143"/>
      <c s="143"/>
      <c s="143"/>
      <c s="143"/>
      <c s="143"/>
      <c s="138">
        <v>2136399</v>
      </c>
      <c s="85" t="s">
        <v>2578</v>
      </c>
      <c s="376">
        <v>80</v>
      </c>
      <c s="430"/>
      <c s="430"/>
      <c s="430"/>
      <c s="430"/>
      <c s="430"/>
      <c s="376"/>
      <c s="158"/>
      <c s="73"/>
      <c s="142"/>
    </row>
    <row customHeight="1" ht="17.25">
      <c s="73">
        <v>1030138</v>
      </c>
      <c s="83" t="s">
        <v>2579</v>
      </c>
      <c s="372">
        <f>SUM(C132:C133)</f>
        <v>225</v>
      </c>
      <c s="372">
        <f>SUM(D132:D133)</f>
        <v>6</v>
      </c>
      <c s="372">
        <f>SUM(E132:E133)</f>
        <v>327</v>
      </c>
      <c s="429">
        <f>SUM(F132:F133)</f>
        <v>0</v>
      </c>
      <c s="429">
        <f>SUM(G132:G133)</f>
        <v>0</v>
      </c>
      <c s="372">
        <f>SUM(H132:H133)</f>
        <v>0</v>
      </c>
      <c s="429">
        <f>SUM(I132:I133)</f>
        <v>0</v>
      </c>
      <c s="372">
        <f>SUM(J132:J133)</f>
        <v>166</v>
      </c>
      <c s="147">
        <v>21364</v>
      </c>
      <c s="83" t="s">
        <v>2580</v>
      </c>
      <c s="372">
        <f>SUM(M132:M136)</f>
        <v>724</v>
      </c>
      <c s="429">
        <f>SUM(N132:N136)</f>
        <v>0</v>
      </c>
      <c s="429">
        <f>SUM(O132:O136)</f>
        <v>0</v>
      </c>
      <c s="429">
        <f>SUM(P132:P136)</f>
        <v>0</v>
      </c>
      <c s="429">
        <f>SUM(Q132:Q136)</f>
        <v>0</v>
      </c>
      <c s="429">
        <f>SUM(R132:R136)</f>
        <v>0</v>
      </c>
      <c s="372">
        <f>SUM(S132:S136)</f>
        <v>0</v>
      </c>
      <c s="158">
        <v>1030138</v>
      </c>
      <c s="112" t="s">
        <v>2581</v>
      </c>
      <c s="372">
        <f>SUM(C131:E131,G131:J131)-SUM(M131:N131,P131:S131)</f>
        <v>0</v>
      </c>
    </row>
    <row customHeight="1" ht="17.25">
      <c s="73">
        <v>103013801</v>
      </c>
      <c s="85" t="s">
        <v>2582</v>
      </c>
      <c s="376"/>
      <c s="376"/>
      <c s="411"/>
      <c s="430"/>
      <c s="430"/>
      <c s="411"/>
      <c s="430"/>
      <c s="376"/>
      <c s="147">
        <v>2136401</v>
      </c>
      <c s="85" t="s">
        <v>1753</v>
      </c>
      <c s="376">
        <v>171</v>
      </c>
      <c s="430"/>
      <c s="430"/>
      <c s="430"/>
      <c s="430"/>
      <c s="430"/>
      <c s="376"/>
      <c s="158">
        <v>103013801</v>
      </c>
      <c s="73" t="s">
        <v>2583</v>
      </c>
      <c s="376"/>
    </row>
    <row customHeight="1" ht="17.25">
      <c s="267">
        <v>103013802</v>
      </c>
      <c s="85" t="s">
        <v>2584</v>
      </c>
      <c s="376">
        <v>225</v>
      </c>
      <c s="376">
        <v>6</v>
      </c>
      <c s="411">
        <v>327</v>
      </c>
      <c s="430"/>
      <c s="430"/>
      <c s="411"/>
      <c s="430"/>
      <c s="376">
        <v>166</v>
      </c>
      <c s="147">
        <v>2136402</v>
      </c>
      <c s="85" t="s">
        <v>2575</v>
      </c>
      <c s="376">
        <v>43</v>
      </c>
      <c s="430"/>
      <c s="430"/>
      <c s="430"/>
      <c s="430"/>
      <c s="430"/>
      <c s="376"/>
      <c s="158">
        <v>103013802</v>
      </c>
      <c s="73" t="s">
        <v>2585</v>
      </c>
      <c s="376"/>
    </row>
    <row customHeight="1" ht="17.25">
      <c s="267"/>
      <c s="139"/>
      <c s="141"/>
      <c s="148"/>
      <c s="141"/>
      <c s="141"/>
      <c s="141"/>
      <c s="148"/>
      <c s="148"/>
      <c s="141"/>
      <c s="138">
        <v>2136403</v>
      </c>
      <c s="85" t="s">
        <v>1758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39"/>
      <c s="140"/>
      <c s="142"/>
      <c s="140"/>
      <c s="140"/>
      <c s="140"/>
      <c s="142"/>
      <c s="142"/>
      <c s="140"/>
      <c s="138">
        <v>2136404</v>
      </c>
      <c s="85" t="s">
        <v>2518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139"/>
      <c s="143"/>
      <c s="143"/>
      <c s="143"/>
      <c s="143"/>
      <c s="143"/>
      <c s="143"/>
      <c s="143"/>
      <c s="143"/>
      <c s="138">
        <v>2136499</v>
      </c>
      <c s="85" t="s">
        <v>2586</v>
      </c>
      <c s="376">
        <v>510</v>
      </c>
      <c s="430"/>
      <c s="430"/>
      <c s="430"/>
      <c s="430"/>
      <c s="430"/>
      <c s="376"/>
      <c s="158"/>
      <c s="73"/>
      <c s="142"/>
    </row>
    <row customHeight="1" ht="17.25">
      <c s="73">
        <v>1030150</v>
      </c>
      <c s="83" t="s">
        <v>2587</v>
      </c>
      <c s="372">
        <f>SUM(C138:C139)</f>
        <v>0</v>
      </c>
      <c s="372">
        <f>SUM(D138:D139)</f>
        <v>0</v>
      </c>
      <c s="372">
        <f>SUM(E138:E139)</f>
        <v>121</v>
      </c>
      <c s="429">
        <f>SUM(F138:F139)</f>
        <v>0</v>
      </c>
      <c s="429">
        <f>SUM(G138:G139)</f>
        <v>0</v>
      </c>
      <c s="372">
        <f>SUM(H138:H139)</f>
        <v>0</v>
      </c>
      <c s="429">
        <f>SUM(I138:I139)</f>
        <v>0</v>
      </c>
      <c s="372">
        <f>SUM(J138:J139)</f>
        <v>0</v>
      </c>
      <c s="147">
        <v>21366</v>
      </c>
      <c s="83" t="s">
        <v>2588</v>
      </c>
      <c s="372">
        <f>SUM(M138:M141)</f>
        <v>121</v>
      </c>
      <c s="429">
        <f>SUM(N138:N141)</f>
        <v>0</v>
      </c>
      <c s="429">
        <f>SUM(O138:O141)</f>
        <v>0</v>
      </c>
      <c s="429">
        <f>SUM(P138:P141)</f>
        <v>0</v>
      </c>
      <c s="429">
        <f>SUM(Q138:Q141)</f>
        <v>0</v>
      </c>
      <c s="429">
        <f>SUM(R138:R141)</f>
        <v>0</v>
      </c>
      <c s="372">
        <f>SUM(S138:S141)</f>
        <v>0</v>
      </c>
      <c s="158">
        <v>1030150</v>
      </c>
      <c s="112" t="s">
        <v>2589</v>
      </c>
      <c s="372">
        <f>SUM(C137:E137,G137:J137)-SUM(M137:N137,P137:S137)</f>
        <v>0</v>
      </c>
    </row>
    <row customHeight="1" ht="17.25">
      <c s="267">
        <v>103015001</v>
      </c>
      <c s="85" t="s">
        <v>2590</v>
      </c>
      <c s="376"/>
      <c s="376"/>
      <c s="411"/>
      <c s="430"/>
      <c s="430"/>
      <c s="411"/>
      <c s="430"/>
      <c s="376"/>
      <c s="147">
        <v>2136601</v>
      </c>
      <c s="85" t="s">
        <v>2440</v>
      </c>
      <c s="376">
        <v>121</v>
      </c>
      <c s="430"/>
      <c s="430"/>
      <c s="430"/>
      <c s="430"/>
      <c s="430"/>
      <c s="376"/>
      <c s="158">
        <v>103015001</v>
      </c>
      <c s="73" t="s">
        <v>2591</v>
      </c>
      <c s="376"/>
    </row>
    <row customHeight="1" ht="17.25">
      <c s="267">
        <v>103015002</v>
      </c>
      <c s="85" t="s">
        <v>2592</v>
      </c>
      <c s="376"/>
      <c s="376"/>
      <c s="411">
        <v>121</v>
      </c>
      <c s="430"/>
      <c s="430"/>
      <c s="411"/>
      <c s="430"/>
      <c s="376"/>
      <c s="147">
        <v>2136602</v>
      </c>
      <c s="85" t="s">
        <v>2593</v>
      </c>
      <c s="376"/>
      <c s="430"/>
      <c s="430"/>
      <c s="430"/>
      <c s="430"/>
      <c s="430"/>
      <c s="376"/>
      <c s="158">
        <v>103015002</v>
      </c>
      <c s="73" t="s">
        <v>2594</v>
      </c>
      <c s="376"/>
    </row>
    <row customHeight="1" ht="17.25">
      <c s="267"/>
      <c s="73"/>
      <c s="148"/>
      <c s="148"/>
      <c s="148"/>
      <c s="148"/>
      <c s="148"/>
      <c s="148"/>
      <c s="148"/>
      <c s="148"/>
      <c s="138">
        <v>2136603</v>
      </c>
      <c s="85" t="s">
        <v>2595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2136699</v>
      </c>
      <c s="85" t="s">
        <v>2596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1030152</v>
      </c>
      <c s="83" t="s">
        <v>2597</v>
      </c>
      <c s="376"/>
      <c s="376"/>
      <c s="411"/>
      <c s="430"/>
      <c s="430"/>
      <c s="411"/>
      <c s="430"/>
      <c s="376"/>
      <c s="147">
        <v>21367</v>
      </c>
      <c s="83" t="s">
        <v>2598</v>
      </c>
      <c s="372">
        <f>SUM(M143:M146)</f>
        <v>0</v>
      </c>
      <c s="429">
        <f>SUM(N143:N146)</f>
        <v>0</v>
      </c>
      <c s="429">
        <f>SUM(O143:O146)</f>
        <v>0</v>
      </c>
      <c s="429">
        <f>SUM(P143:P146)</f>
        <v>0</v>
      </c>
      <c s="429">
        <f>SUM(Q143:Q146)</f>
        <v>0</v>
      </c>
      <c s="429">
        <f>SUM(R143:R146)</f>
        <v>0</v>
      </c>
      <c s="372">
        <f>SUM(S143:S146)</f>
        <v>0</v>
      </c>
      <c s="158">
        <v>1030152</v>
      </c>
      <c s="112" t="s">
        <v>2599</v>
      </c>
      <c s="372">
        <f>SUM(C142:E142,G142:J142)-SUM(M142:N142,P142:S142)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2136701</v>
      </c>
      <c s="85" t="s">
        <v>2440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2136702</v>
      </c>
      <c s="85" t="s">
        <v>2593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2136703</v>
      </c>
      <c s="85" t="s">
        <v>2600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2136799</v>
      </c>
      <c s="85" t="s">
        <v>2601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1030139</v>
      </c>
      <c s="83" t="s">
        <v>2602</v>
      </c>
      <c s="376"/>
      <c s="376"/>
      <c s="411"/>
      <c s="430"/>
      <c s="430"/>
      <c s="411"/>
      <c s="430"/>
      <c s="376"/>
      <c s="147">
        <v>21368</v>
      </c>
      <c s="83" t="s">
        <v>2603</v>
      </c>
      <c s="372">
        <f>SUM(M148:M149)</f>
        <v>0</v>
      </c>
      <c s="429">
        <f>SUM(N148:N149)</f>
        <v>0</v>
      </c>
      <c s="429">
        <f>SUM(O148:O149)</f>
        <v>0</v>
      </c>
      <c s="429">
        <f>SUM(P148:P149)</f>
        <v>0</v>
      </c>
      <c s="429">
        <f>SUM(Q148:Q149)</f>
        <v>0</v>
      </c>
      <c s="429">
        <f>SUM(R148:R149)</f>
        <v>0</v>
      </c>
      <c s="372">
        <f>SUM(S148:S149)</f>
        <v>0</v>
      </c>
      <c s="158">
        <v>1030139</v>
      </c>
      <c s="112" t="s">
        <v>2604</v>
      </c>
      <c s="372">
        <f>SUM(C147:E147,G147:J147)-SUM(M147:N147,P147:S147)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2136801</v>
      </c>
      <c s="85" t="s">
        <v>1776</v>
      </c>
      <c s="376"/>
      <c s="430"/>
      <c s="430"/>
      <c s="430"/>
      <c s="430"/>
      <c s="430"/>
      <c s="376"/>
      <c s="59"/>
      <c s="150"/>
      <c s="142"/>
    </row>
    <row customHeight="1" ht="17.25">
      <c s="73"/>
      <c s="112"/>
      <c s="154"/>
      <c s="154"/>
      <c s="154"/>
      <c s="154"/>
      <c s="154"/>
      <c s="154"/>
      <c s="154"/>
      <c s="154"/>
      <c s="138">
        <v>2136802</v>
      </c>
      <c s="85" t="s">
        <v>2605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1030158</v>
      </c>
      <c s="83" t="s">
        <v>2606</v>
      </c>
      <c s="372">
        <f>SUM(C151:C153)</f>
        <v>0</v>
      </c>
      <c s="372">
        <f>SUM(D151:D153)</f>
        <v>0</v>
      </c>
      <c s="372">
        <f>SUM(E151:E153)</f>
        <v>0</v>
      </c>
      <c s="429">
        <f>SUM(F151:F153)</f>
        <v>0</v>
      </c>
      <c s="429">
        <f>SUM(G151:G153)</f>
        <v>0</v>
      </c>
      <c s="372">
        <f>SUM(H151:H153)</f>
        <v>0</v>
      </c>
      <c s="429">
        <f>SUM(I151:I153)</f>
        <v>0</v>
      </c>
      <c s="372">
        <f>SUM(J151:J153)</f>
        <v>0</v>
      </c>
      <c s="147">
        <v>21369</v>
      </c>
      <c s="83" t="s">
        <v>2607</v>
      </c>
      <c s="372">
        <f>SUM(M151:M154)</f>
        <v>0</v>
      </c>
      <c s="429">
        <f>SUM(N151:N154)</f>
        <v>0</v>
      </c>
      <c s="429">
        <f>SUM(O151:O154)</f>
        <v>0</v>
      </c>
      <c s="429">
        <f>SUM(P151:P154)</f>
        <v>0</v>
      </c>
      <c s="429">
        <f>SUM(Q151:Q154)</f>
        <v>0</v>
      </c>
      <c s="429">
        <f>SUM(R151:R154)</f>
        <v>0</v>
      </c>
      <c s="372">
        <f>SUM(S151:S154)</f>
        <v>0</v>
      </c>
      <c s="158">
        <v>1030158</v>
      </c>
      <c s="112" t="s">
        <v>2608</v>
      </c>
      <c s="372">
        <f>SUM(C150:E150,G150:J150)-SUM(M150:N150,P150:S150)</f>
        <v>0</v>
      </c>
    </row>
    <row customHeight="1" ht="17.25">
      <c s="73">
        <v>103015801</v>
      </c>
      <c s="85" t="s">
        <v>2609</v>
      </c>
      <c s="376"/>
      <c s="376"/>
      <c s="411"/>
      <c s="430"/>
      <c s="430"/>
      <c s="411"/>
      <c s="430"/>
      <c s="376"/>
      <c s="147">
        <v>2136901</v>
      </c>
      <c s="85" t="s">
        <v>1776</v>
      </c>
      <c s="376"/>
      <c s="430"/>
      <c s="430"/>
      <c s="430"/>
      <c s="430"/>
      <c s="430"/>
      <c s="376"/>
      <c s="158">
        <v>103015801</v>
      </c>
      <c s="73" t="s">
        <v>2609</v>
      </c>
      <c s="372">
        <f>SUM(C151:E151,G151:J151)-SUM(M151:N151,P151:S151)</f>
        <v>0</v>
      </c>
    </row>
    <row customHeight="1" ht="17.25">
      <c s="73">
        <v>103015802</v>
      </c>
      <c s="85" t="s">
        <v>2610</v>
      </c>
      <c s="376"/>
      <c s="376"/>
      <c s="411"/>
      <c s="430"/>
      <c s="430"/>
      <c s="411"/>
      <c s="430"/>
      <c s="376"/>
      <c s="147">
        <v>2136902</v>
      </c>
      <c s="85" t="s">
        <v>2611</v>
      </c>
      <c s="376"/>
      <c s="430"/>
      <c s="430"/>
      <c s="430"/>
      <c s="430"/>
      <c s="430"/>
      <c s="376"/>
      <c s="158">
        <v>103015802</v>
      </c>
      <c s="73" t="s">
        <v>2610</v>
      </c>
      <c s="372">
        <f>SUM(C152:E152,G152:J152)-SUM(M152:N152,P152:S152)</f>
        <v>0</v>
      </c>
    </row>
    <row customHeight="1" ht="17.25">
      <c s="73">
        <v>103015803</v>
      </c>
      <c s="85" t="s">
        <v>2612</v>
      </c>
      <c s="376"/>
      <c s="376"/>
      <c s="411"/>
      <c s="430"/>
      <c s="430"/>
      <c s="411"/>
      <c s="430"/>
      <c s="376"/>
      <c s="147">
        <v>2136903</v>
      </c>
      <c s="85" t="s">
        <v>2613</v>
      </c>
      <c s="376"/>
      <c s="430"/>
      <c s="430"/>
      <c s="430"/>
      <c s="430"/>
      <c s="430"/>
      <c s="376"/>
      <c s="158">
        <v>103015803</v>
      </c>
      <c s="73" t="s">
        <v>2612</v>
      </c>
      <c s="376"/>
    </row>
    <row customHeight="1" ht="17.25">
      <c s="73"/>
      <c s="73"/>
      <c s="148"/>
      <c s="148"/>
      <c s="148"/>
      <c s="148"/>
      <c s="148"/>
      <c s="148"/>
      <c s="148"/>
      <c s="148"/>
      <c s="138">
        <v>2136999</v>
      </c>
      <c s="85" t="s">
        <v>2614</v>
      </c>
      <c s="376"/>
      <c s="430"/>
      <c s="430"/>
      <c s="430"/>
      <c s="430"/>
      <c s="430"/>
      <c s="376"/>
      <c s="59"/>
      <c s="150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</v>
      </c>
      <c s="83" t="s">
        <v>1811</v>
      </c>
      <c s="372">
        <f>SUM(M156,M159,M161,M166,M170,M175,M180,M189,M196)</f>
        <v>0</v>
      </c>
      <c s="429">
        <f>SUM(N156,N159,N161,N166,N170,N175,N180,N189,N196)</f>
        <v>0</v>
      </c>
      <c s="429">
        <f>SUM(O156,O159,O161,O166,O170,O175,O180,O189,O196)</f>
        <v>0</v>
      </c>
      <c s="429">
        <f>SUM(P156,P159,P161,P166,P170,P175,P180,P189,P196)</f>
        <v>0</v>
      </c>
      <c s="429">
        <f>SUM(Q156,Q159,Q161,Q166,Q170,Q175,Q180,Q189,Q196)</f>
        <v>0</v>
      </c>
      <c s="429">
        <f>SUM(R156,R159,R161,R166,R170,R175,R180,R189,R196)</f>
        <v>0</v>
      </c>
      <c s="372">
        <f>SUM(S156,S159,S161,S166,S170,S175,S180,S189,S196)</f>
        <v>0</v>
      </c>
      <c s="158"/>
      <c s="112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21401</v>
      </c>
      <c s="83" t="s">
        <v>1812</v>
      </c>
      <c s="372">
        <f>SUM(M157:M158)</f>
        <v>0</v>
      </c>
      <c s="429">
        <f>SUM(N157:N158)</f>
        <v>0</v>
      </c>
      <c s="429">
        <f>SUM(O157:O158)</f>
        <v>0</v>
      </c>
      <c s="429">
        <f>SUM(P157:P158)</f>
        <v>0</v>
      </c>
      <c s="429">
        <f>SUM(Q157:Q158)</f>
        <v>0</v>
      </c>
      <c s="429">
        <f>SUM(R157:R158)</f>
        <v>0</v>
      </c>
      <c s="372">
        <f>SUM(S157:S158)</f>
        <v>0</v>
      </c>
      <c s="158"/>
      <c s="112"/>
      <c s="142"/>
    </row>
    <row customHeight="1" ht="17.25">
      <c s="73">
        <v>1030160</v>
      </c>
      <c s="83" t="s">
        <v>2615</v>
      </c>
      <c s="376"/>
      <c s="376"/>
      <c s="411"/>
      <c s="430"/>
      <c s="430"/>
      <c s="411"/>
      <c s="430"/>
      <c s="376"/>
      <c s="147">
        <v>2140190</v>
      </c>
      <c s="85" t="s">
        <v>2616</v>
      </c>
      <c s="376"/>
      <c s="430"/>
      <c s="430"/>
      <c s="430"/>
      <c s="430"/>
      <c s="430"/>
      <c s="376"/>
      <c s="158">
        <v>1030160</v>
      </c>
      <c s="112" t="s">
        <v>2615</v>
      </c>
      <c s="372">
        <f>SUM(C157:E157,G157:J157)-SUM(M157:N157,P157:S157)</f>
        <v>0</v>
      </c>
    </row>
    <row customHeight="1" ht="17.25">
      <c s="73">
        <v>1030170</v>
      </c>
      <c s="83" t="s">
        <v>2617</v>
      </c>
      <c s="376"/>
      <c s="376"/>
      <c s="411"/>
      <c s="430"/>
      <c s="430"/>
      <c s="411"/>
      <c s="430"/>
      <c s="376"/>
      <c s="147">
        <v>2140191</v>
      </c>
      <c s="85" t="s">
        <v>2618</v>
      </c>
      <c s="376"/>
      <c s="430"/>
      <c s="430"/>
      <c s="430"/>
      <c s="430"/>
      <c s="430"/>
      <c s="376"/>
      <c s="158">
        <v>1030170</v>
      </c>
      <c s="112" t="s">
        <v>2619</v>
      </c>
      <c s="372">
        <f>SUM(C158:E158,G158:J158)-SUM(M158:N158,P158:S158)</f>
        <v>0</v>
      </c>
    </row>
    <row customHeight="1" ht="17.25">
      <c s="73"/>
      <c s="73"/>
      <c s="224"/>
      <c s="224"/>
      <c s="224"/>
      <c s="224"/>
      <c s="224"/>
      <c s="224"/>
      <c s="224"/>
      <c s="224"/>
      <c s="138">
        <v>21402</v>
      </c>
      <c s="83" t="s">
        <v>1839</v>
      </c>
      <c s="372">
        <f>SUM(M160)</f>
        <v>0</v>
      </c>
      <c s="498">
        <f>SUM(N160)</f>
        <v>0</v>
      </c>
      <c s="429">
        <f>SUM(O160)</f>
        <v>0</v>
      </c>
      <c s="429">
        <f>SUM(P160)</f>
        <v>0</v>
      </c>
      <c s="429">
        <f>SUM(Q160)</f>
        <v>0</v>
      </c>
      <c s="429">
        <f>SUM(R160)</f>
        <v>0</v>
      </c>
      <c s="372">
        <f>SUM(S160)</f>
        <v>0</v>
      </c>
      <c s="158"/>
      <c s="112"/>
      <c s="142"/>
    </row>
    <row customHeight="1" ht="17.25">
      <c s="73">
        <v>1030172</v>
      </c>
      <c s="83" t="s">
        <v>2620</v>
      </c>
      <c s="376"/>
      <c s="376"/>
      <c s="411"/>
      <c s="430"/>
      <c s="430"/>
      <c s="411"/>
      <c s="430"/>
      <c s="376"/>
      <c s="147">
        <v>2140280</v>
      </c>
      <c s="85" t="s">
        <v>2621</v>
      </c>
      <c s="450"/>
      <c s="430"/>
      <c s="430"/>
      <c s="430"/>
      <c s="430"/>
      <c s="430"/>
      <c s="376"/>
      <c s="158">
        <v>1030172</v>
      </c>
      <c s="112" t="s">
        <v>2622</v>
      </c>
      <c s="372">
        <f>SUM(C160:E160,G160:J160)-SUM(M160:N160,P160:S160)</f>
        <v>0</v>
      </c>
    </row>
    <row customHeight="1" ht="17.25">
      <c s="73">
        <v>1030112</v>
      </c>
      <c s="83" t="s">
        <v>2623</v>
      </c>
      <c s="376"/>
      <c s="376"/>
      <c s="411"/>
      <c s="430"/>
      <c s="430"/>
      <c s="411"/>
      <c s="430"/>
      <c s="376"/>
      <c s="147">
        <v>21460</v>
      </c>
      <c s="83" t="s">
        <v>2624</v>
      </c>
      <c s="372">
        <f>SUM(M162:M165)</f>
        <v>0</v>
      </c>
      <c s="488">
        <f>SUM(N162:N165)</f>
        <v>0</v>
      </c>
      <c s="429">
        <f>SUM(O162:O165)</f>
        <v>0</v>
      </c>
      <c s="429">
        <f>SUM(P162:P165)</f>
        <v>0</v>
      </c>
      <c s="429">
        <f>SUM(Q162:Q165)</f>
        <v>0</v>
      </c>
      <c s="429">
        <f>SUM(R162:R165)</f>
        <v>0</v>
      </c>
      <c s="372">
        <f>SUM(S162:S165)</f>
        <v>0</v>
      </c>
      <c s="158">
        <v>1030112</v>
      </c>
      <c s="112" t="s">
        <v>2625</v>
      </c>
      <c s="372">
        <f>SUM(C161:E161,G161:J161)-SUM(M161:N161,P161:S161)</f>
        <v>0</v>
      </c>
    </row>
    <row customHeight="1" ht="17.25">
      <c s="73"/>
      <c s="73"/>
      <c s="148"/>
      <c s="148"/>
      <c s="148"/>
      <c s="148"/>
      <c s="148"/>
      <c s="148"/>
      <c s="148"/>
      <c s="148"/>
      <c s="138">
        <v>2146001</v>
      </c>
      <c s="85" t="s">
        <v>2626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2146002</v>
      </c>
      <c s="85" t="s">
        <v>1815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2146003</v>
      </c>
      <c s="85" t="s">
        <v>2627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2146099</v>
      </c>
      <c s="85" t="s">
        <v>2628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1030114</v>
      </c>
      <c s="83" t="s">
        <v>2629</v>
      </c>
      <c s="372">
        <f>SUM(C167:C168)</f>
        <v>0</v>
      </c>
      <c s="372">
        <f>SUM(D167:D168)</f>
        <v>0</v>
      </c>
      <c s="372">
        <f>SUM(E167:E168)</f>
        <v>0</v>
      </c>
      <c s="429">
        <f>SUM(F167:F168)</f>
        <v>0</v>
      </c>
      <c s="429">
        <f>SUM(G167:G168)</f>
        <v>0</v>
      </c>
      <c s="372">
        <f>SUM(H167:H168)</f>
        <v>0</v>
      </c>
      <c s="429">
        <f>SUM(I167:I168)</f>
        <v>0</v>
      </c>
      <c s="372">
        <f>SUM(J167:J168)</f>
        <v>0</v>
      </c>
      <c s="147">
        <v>21461</v>
      </c>
      <c s="83" t="s">
        <v>2630</v>
      </c>
      <c s="372">
        <f>SUM(M167:M169)</f>
        <v>0</v>
      </c>
      <c s="429">
        <f>SUM(N167:N169)</f>
        <v>0</v>
      </c>
      <c s="429">
        <f>SUM(O167:O169)</f>
        <v>0</v>
      </c>
      <c s="429">
        <f>SUM(P167:P169)</f>
        <v>0</v>
      </c>
      <c s="429">
        <f>SUM(Q167:Q169)</f>
        <v>0</v>
      </c>
      <c s="429">
        <f>SUM(R167:R169)</f>
        <v>0</v>
      </c>
      <c s="372">
        <f>SUM(S167:S169)</f>
        <v>0</v>
      </c>
      <c s="158">
        <v>1030114</v>
      </c>
      <c s="112" t="s">
        <v>2631</v>
      </c>
      <c s="372">
        <f>SUM(C166:E166,G166:J166)-SUM(M166:N166,P166:S166)</f>
        <v>0</v>
      </c>
    </row>
    <row customHeight="1" ht="17.25">
      <c s="73">
        <v>103011401</v>
      </c>
      <c s="85" t="s">
        <v>2632</v>
      </c>
      <c s="376"/>
      <c s="376"/>
      <c s="411"/>
      <c s="430"/>
      <c s="430"/>
      <c s="411"/>
      <c s="430"/>
      <c s="376"/>
      <c s="147">
        <v>2146101</v>
      </c>
      <c s="85" t="s">
        <v>2627</v>
      </c>
      <c s="376"/>
      <c s="430"/>
      <c s="430"/>
      <c s="430"/>
      <c s="430"/>
      <c s="430"/>
      <c s="376"/>
      <c s="158">
        <v>103011401</v>
      </c>
      <c s="73" t="s">
        <v>2633</v>
      </c>
      <c s="376"/>
    </row>
    <row customHeight="1" ht="17.25">
      <c s="73">
        <v>103011402</v>
      </c>
      <c s="85" t="s">
        <v>2634</v>
      </c>
      <c s="376"/>
      <c s="376"/>
      <c s="411"/>
      <c s="430"/>
      <c s="430"/>
      <c s="411"/>
      <c s="430"/>
      <c s="376"/>
      <c s="147">
        <v>2146102</v>
      </c>
      <c s="85" t="s">
        <v>2626</v>
      </c>
      <c s="376"/>
      <c s="430"/>
      <c s="430"/>
      <c s="430"/>
      <c s="430"/>
      <c s="430"/>
      <c s="376"/>
      <c s="158">
        <v>103011402</v>
      </c>
      <c s="73" t="s">
        <v>2635</v>
      </c>
      <c s="376"/>
    </row>
    <row customHeight="1" ht="17.25">
      <c s="73"/>
      <c s="73"/>
      <c s="224"/>
      <c s="224"/>
      <c s="224"/>
      <c s="224"/>
      <c s="224"/>
      <c s="224"/>
      <c s="224"/>
      <c s="224"/>
      <c s="138">
        <v>2146199</v>
      </c>
      <c s="85" t="s">
        <v>2636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1030159</v>
      </c>
      <c s="83" t="s">
        <v>2637</v>
      </c>
      <c s="376"/>
      <c s="376"/>
      <c s="411"/>
      <c s="430"/>
      <c s="430"/>
      <c s="411"/>
      <c s="430"/>
      <c s="376"/>
      <c s="147">
        <v>21462</v>
      </c>
      <c s="83" t="s">
        <v>2638</v>
      </c>
      <c s="372">
        <f>SUM(M171:M174)</f>
        <v>0</v>
      </c>
      <c s="429">
        <f>SUM(N171:N174)</f>
        <v>0</v>
      </c>
      <c s="429">
        <f>SUM(O171:O174)</f>
        <v>0</v>
      </c>
      <c s="429">
        <f>SUM(P171:P174)</f>
        <v>0</v>
      </c>
      <c s="429">
        <f>SUM(Q171:Q174)</f>
        <v>0</v>
      </c>
      <c s="429">
        <f>SUM(R171:R174)</f>
        <v>0</v>
      </c>
      <c s="372">
        <f>SUM(S171:S174)</f>
        <v>0</v>
      </c>
      <c s="158">
        <v>1030159</v>
      </c>
      <c s="112" t="s">
        <v>2637</v>
      </c>
      <c s="372">
        <f>SUM(C170:E170,G170:J170)-SUM(M170:N170,P170:S170)</f>
        <v>0</v>
      </c>
    </row>
    <row customHeight="1" ht="17.25">
      <c s="73"/>
      <c s="73"/>
      <c s="148"/>
      <c s="148"/>
      <c s="148"/>
      <c s="148"/>
      <c s="148"/>
      <c s="148"/>
      <c s="148"/>
      <c s="148"/>
      <c s="138">
        <v>2146201</v>
      </c>
      <c s="85" t="s">
        <v>2627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2146202</v>
      </c>
      <c s="85" t="s">
        <v>2639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2146203</v>
      </c>
      <c s="85" t="s">
        <v>2640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2146299</v>
      </c>
      <c s="85" t="s">
        <v>2641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1030115</v>
      </c>
      <c s="83" t="s">
        <v>2642</v>
      </c>
      <c s="376"/>
      <c s="376"/>
      <c s="411"/>
      <c s="430"/>
      <c s="430"/>
      <c s="411"/>
      <c s="430"/>
      <c s="376"/>
      <c s="147">
        <v>21463</v>
      </c>
      <c s="83" t="s">
        <v>2643</v>
      </c>
      <c s="372">
        <f>SUM(M176:M179)</f>
        <v>0</v>
      </c>
      <c s="429">
        <f>SUM(N176:N179)</f>
        <v>0</v>
      </c>
      <c s="429">
        <f>SUM(O176:O179)</f>
        <v>0</v>
      </c>
      <c s="429">
        <f>SUM(P176:P179)</f>
        <v>0</v>
      </c>
      <c s="429">
        <f>SUM(Q176:Q179)</f>
        <v>0</v>
      </c>
      <c s="429">
        <f>SUM(R176:R179)</f>
        <v>0</v>
      </c>
      <c s="372">
        <f>SUM(S176:S179)</f>
        <v>0</v>
      </c>
      <c s="158">
        <v>1030115</v>
      </c>
      <c s="112" t="s">
        <v>2644</v>
      </c>
      <c s="372">
        <f>SUM(C175:E175,G175:J175)-SUM(M175:N175,P175:S175)</f>
        <v>0</v>
      </c>
    </row>
    <row customHeight="1" ht="17.25">
      <c s="73"/>
      <c s="73"/>
      <c s="148"/>
      <c s="148"/>
      <c s="148"/>
      <c s="148"/>
      <c s="148"/>
      <c s="148"/>
      <c s="148"/>
      <c s="148"/>
      <c s="138">
        <v>2146301</v>
      </c>
      <c s="85" t="s">
        <v>1824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2146302</v>
      </c>
      <c s="85" t="s">
        <v>2645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2146303</v>
      </c>
      <c s="85" t="s">
        <v>2646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2146399</v>
      </c>
      <c s="85" t="s">
        <v>2647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1030106</v>
      </c>
      <c s="83" t="s">
        <v>2648</v>
      </c>
      <c s="376"/>
      <c s="376"/>
      <c s="411"/>
      <c s="430"/>
      <c s="430"/>
      <c s="411"/>
      <c s="430"/>
      <c s="376"/>
      <c s="147">
        <v>21464</v>
      </c>
      <c s="83" t="s">
        <v>2649</v>
      </c>
      <c s="372">
        <f>SUM(M181:M188)</f>
        <v>0</v>
      </c>
      <c s="429">
        <f>SUM(N181:N188)</f>
        <v>0</v>
      </c>
      <c s="429">
        <f>SUM(O181:O188)</f>
        <v>0</v>
      </c>
      <c s="429">
        <f>SUM(P181:P188)</f>
        <v>0</v>
      </c>
      <c s="429">
        <f>SUM(Q181:Q188)</f>
        <v>0</v>
      </c>
      <c s="429">
        <f>SUM(R181:R188)</f>
        <v>0</v>
      </c>
      <c s="372">
        <f>SUM(S181:S188)</f>
        <v>0</v>
      </c>
      <c s="158">
        <v>1030106</v>
      </c>
      <c s="112" t="s">
        <v>2650</v>
      </c>
      <c s="372">
        <f>SUM(C180:E180,G180:J180)-SUM(M180:N180,P180:S180)</f>
        <v>0</v>
      </c>
    </row>
    <row customHeight="1" ht="17.25">
      <c s="73"/>
      <c s="73"/>
      <c s="148"/>
      <c s="148"/>
      <c s="148"/>
      <c s="148"/>
      <c s="148"/>
      <c s="148"/>
      <c s="148"/>
      <c s="148"/>
      <c s="138">
        <v>2146401</v>
      </c>
      <c s="85" t="s">
        <v>2651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2146402</v>
      </c>
      <c s="85" t="s">
        <v>2652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2146403</v>
      </c>
      <c s="85" t="s">
        <v>2653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2146404</v>
      </c>
      <c s="85" t="s">
        <v>2654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2146405</v>
      </c>
      <c s="85" t="s">
        <v>2655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2146406</v>
      </c>
      <c s="85" t="s">
        <v>2656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2146407</v>
      </c>
      <c s="85" t="s">
        <v>2657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52"/>
      <c s="152"/>
      <c s="152"/>
      <c s="152"/>
      <c s="152"/>
      <c s="152"/>
      <c s="152"/>
      <c s="152"/>
      <c s="138">
        <v>2146499</v>
      </c>
      <c s="85" t="s">
        <v>2658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1030171</v>
      </c>
      <c s="83" t="s">
        <v>2659</v>
      </c>
      <c s="376"/>
      <c s="376"/>
      <c s="411"/>
      <c s="430"/>
      <c s="430"/>
      <c s="411"/>
      <c s="430"/>
      <c s="376"/>
      <c s="147">
        <v>21468</v>
      </c>
      <c s="83" t="s">
        <v>2660</v>
      </c>
      <c s="372">
        <f>SUM(M190:M195)</f>
        <v>0</v>
      </c>
      <c s="429">
        <f>SUM(N190:N195)</f>
        <v>0</v>
      </c>
      <c s="429">
        <f>SUM(O190:O195)</f>
        <v>0</v>
      </c>
      <c s="429">
        <f>SUM(P190:P195)</f>
        <v>0</v>
      </c>
      <c s="429">
        <f>SUM(Q190:Q195)</f>
        <v>0</v>
      </c>
      <c s="429">
        <f>SUM(R190:R195)</f>
        <v>0</v>
      </c>
      <c s="372">
        <f>SUM(S190:S195)</f>
        <v>0</v>
      </c>
      <c s="158">
        <v>1030171</v>
      </c>
      <c s="112" t="s">
        <v>2661</v>
      </c>
      <c s="372">
        <f>SUM(C189:E189,G189:J189)-SUM(M189:N189,P189:S189)</f>
        <v>0</v>
      </c>
    </row>
    <row customHeight="1" ht="17.25">
      <c s="73"/>
      <c s="83"/>
      <c s="157"/>
      <c s="157"/>
      <c s="157"/>
      <c s="229"/>
      <c s="157"/>
      <c s="157"/>
      <c s="157"/>
      <c s="157"/>
      <c s="147">
        <v>2146801</v>
      </c>
      <c s="85" t="s">
        <v>2662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2146802</v>
      </c>
      <c s="85" t="s">
        <v>2663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2146803</v>
      </c>
      <c s="85" t="s">
        <v>2664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2146804</v>
      </c>
      <c s="85" t="s">
        <v>2665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2146805</v>
      </c>
      <c s="85" t="s">
        <v>2666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76"/>
      <c s="176"/>
      <c s="176"/>
      <c s="177"/>
      <c s="176"/>
      <c s="176"/>
      <c s="176"/>
      <c s="176"/>
      <c s="147">
        <v>2146899</v>
      </c>
      <c s="85" t="s">
        <v>2667</v>
      </c>
      <c s="376"/>
      <c s="430"/>
      <c s="430"/>
      <c s="430"/>
      <c s="430"/>
      <c s="430"/>
      <c s="376"/>
      <c s="158" t="s">
        <v>2668</v>
      </c>
      <c s="83"/>
      <c s="150"/>
    </row>
    <row customHeight="1" ht="17.25">
      <c s="73">
        <v>1030110</v>
      </c>
      <c s="83" t="s">
        <v>2669</v>
      </c>
      <c s="376"/>
      <c s="376"/>
      <c s="411"/>
      <c s="430"/>
      <c s="430"/>
      <c s="411"/>
      <c s="430"/>
      <c s="376"/>
      <c s="147">
        <v>21469</v>
      </c>
      <c s="83" t="s">
        <v>2670</v>
      </c>
      <c s="372">
        <f>SUM(M197:M205)</f>
        <v>0</v>
      </c>
      <c s="429">
        <f>SUM(N197:N205)</f>
        <v>0</v>
      </c>
      <c s="429">
        <f>SUM(O197:O205)</f>
        <v>0</v>
      </c>
      <c s="429">
        <f>SUM(P197:P205)</f>
        <v>0</v>
      </c>
      <c s="429">
        <f>SUM(Q197:Q205)</f>
        <v>0</v>
      </c>
      <c s="429">
        <f>SUM(R197:R205)</f>
        <v>0</v>
      </c>
      <c s="372">
        <f>SUM(S197:S205)</f>
        <v>0</v>
      </c>
      <c s="158">
        <v>1030110</v>
      </c>
      <c s="112" t="s">
        <v>2671</v>
      </c>
      <c s="372">
        <f>SUM(C196:E196,G196:J196)-SUM(M196:N196,P196:S196)</f>
        <v>0</v>
      </c>
    </row>
    <row customHeight="1" ht="17.25">
      <c s="73"/>
      <c s="83"/>
      <c s="157"/>
      <c s="157"/>
      <c s="157"/>
      <c s="229"/>
      <c s="157"/>
      <c s="157"/>
      <c s="157"/>
      <c s="157"/>
      <c s="147">
        <v>2146901</v>
      </c>
      <c s="85" t="s">
        <v>2672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2146902</v>
      </c>
      <c s="85" t="s">
        <v>1847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2146903</v>
      </c>
      <c s="85" t="s">
        <v>2673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2146904</v>
      </c>
      <c s="85" t="s">
        <v>2674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2146905</v>
      </c>
      <c s="85" t="s">
        <v>2675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2146906</v>
      </c>
      <c s="85" t="s">
        <v>2676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2146907</v>
      </c>
      <c s="85" t="s">
        <v>2677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2146908</v>
      </c>
      <c s="85" t="s">
        <v>2678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83"/>
      <c s="150"/>
      <c s="150"/>
      <c s="150"/>
      <c s="155"/>
      <c s="150"/>
      <c s="150"/>
      <c s="150"/>
      <c s="150"/>
      <c s="147">
        <v>2146999</v>
      </c>
      <c s="85" t="s">
        <v>2679</v>
      </c>
      <c s="376"/>
      <c s="430"/>
      <c s="430"/>
      <c s="430"/>
      <c s="430"/>
      <c s="430"/>
      <c s="376"/>
      <c s="158"/>
      <c s="83"/>
      <c s="150"/>
    </row>
    <row customHeight="1" ht="17.25">
      <c s="73"/>
      <c s="73"/>
      <c s="148"/>
      <c s="148"/>
      <c s="148"/>
      <c s="148"/>
      <c s="148"/>
      <c s="148"/>
      <c s="148"/>
      <c s="148"/>
      <c s="138">
        <v>215</v>
      </c>
      <c s="83" t="s">
        <v>1871</v>
      </c>
      <c s="372">
        <f>SUM(M207,M209,M216,M222,M226,M231)</f>
        <v>21</v>
      </c>
      <c s="429">
        <f>SUM(N207,N209,N216,N222,N226,N231)</f>
        <v>0</v>
      </c>
      <c s="429">
        <f>SUM(O207,O209,O216,O222,O226,O231)</f>
        <v>0</v>
      </c>
      <c s="429">
        <f>SUM(P207,P209,P216,P222,P226,P231)</f>
        <v>0</v>
      </c>
      <c s="429">
        <f>SUM(Q207,Q209,Q216,Q222,Q226,Q231)</f>
        <v>0</v>
      </c>
      <c s="429">
        <f>SUM(R207,R209,R216,R222,R226,R231)</f>
        <v>0</v>
      </c>
      <c s="372">
        <f>SUM(S207,S209,S216,S222,S226,S231)</f>
        <v>0</v>
      </c>
      <c s="158"/>
      <c s="112"/>
      <c s="148"/>
    </row>
    <row customHeight="1" ht="17.25">
      <c s="73"/>
      <c s="164"/>
      <c s="152"/>
      <c s="152"/>
      <c s="152"/>
      <c s="152"/>
      <c s="152"/>
      <c s="152"/>
      <c s="152"/>
      <c s="152"/>
      <c s="138">
        <v>21505</v>
      </c>
      <c s="83" t="s">
        <v>1905</v>
      </c>
      <c s="372">
        <f>M208</f>
        <v>0</v>
      </c>
      <c s="429">
        <f>N208</f>
        <v>0</v>
      </c>
      <c s="429">
        <f>O208</f>
        <v>0</v>
      </c>
      <c s="429">
        <f>P208</f>
        <v>0</v>
      </c>
      <c s="429">
        <f>Q208</f>
        <v>0</v>
      </c>
      <c s="429">
        <f>R208</f>
        <v>0</v>
      </c>
      <c s="372">
        <f>S208</f>
        <v>0</v>
      </c>
      <c s="158"/>
      <c s="112"/>
      <c s="142"/>
    </row>
    <row customHeight="1" ht="17.25">
      <c s="73">
        <v>1030174</v>
      </c>
      <c s="83" t="s">
        <v>2680</v>
      </c>
      <c s="376"/>
      <c s="376"/>
      <c s="411"/>
      <c s="430"/>
      <c s="430"/>
      <c s="411"/>
      <c s="430"/>
      <c s="376"/>
      <c s="147">
        <v>2150570</v>
      </c>
      <c s="85" t="s">
        <v>2681</v>
      </c>
      <c s="376"/>
      <c s="430"/>
      <c s="430"/>
      <c s="430"/>
      <c s="430"/>
      <c s="430"/>
      <c s="376"/>
      <c s="158">
        <v>1030174</v>
      </c>
      <c s="112" t="s">
        <v>2680</v>
      </c>
      <c s="372">
        <f>SUM(C208:E208,G208:J208)-SUM(M208:N208,P208:S208)</f>
        <v>0</v>
      </c>
    </row>
    <row customHeight="1" ht="17.25">
      <c s="73">
        <v>1030118</v>
      </c>
      <c s="102" t="s">
        <v>2682</v>
      </c>
      <c s="376"/>
      <c s="376"/>
      <c s="411"/>
      <c s="430"/>
      <c s="430"/>
      <c s="411"/>
      <c s="430"/>
      <c s="376"/>
      <c s="147">
        <v>21560</v>
      </c>
      <c s="83" t="s">
        <v>2683</v>
      </c>
      <c s="372">
        <f>SUM(M210:M215)</f>
        <v>0</v>
      </c>
      <c s="429">
        <f>SUM(N210:N215)</f>
        <v>0</v>
      </c>
      <c s="429">
        <f>SUM(O210:O215)</f>
        <v>0</v>
      </c>
      <c s="429">
        <f>SUM(P210:P215)</f>
        <v>0</v>
      </c>
      <c s="429">
        <f>SUM(Q210:Q215)</f>
        <v>0</v>
      </c>
      <c s="429">
        <f>SUM(R210:R215)</f>
        <v>0</v>
      </c>
      <c s="372">
        <f>SUM(S210:S215)</f>
        <v>0</v>
      </c>
      <c s="158">
        <v>1030118</v>
      </c>
      <c s="112" t="s">
        <v>2684</v>
      </c>
      <c s="372">
        <f>SUM(C209:E209,G209:J209)-SUM(M209:N209,P209:S209)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2156001</v>
      </c>
      <c s="85" t="s">
        <v>2685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2156002</v>
      </c>
      <c s="85" t="s">
        <v>2686</v>
      </c>
      <c s="376"/>
      <c s="430"/>
      <c s="430"/>
      <c s="430"/>
      <c s="430"/>
      <c s="430"/>
      <c s="376"/>
      <c s="158"/>
      <c s="112"/>
      <c s="142"/>
    </row>
    <row customHeight="1" ht="17.25">
      <c s="85"/>
      <c s="112"/>
      <c s="142"/>
      <c s="142"/>
      <c s="142"/>
      <c s="142"/>
      <c s="142"/>
      <c s="142"/>
      <c s="142"/>
      <c s="142"/>
      <c s="138">
        <v>2156003</v>
      </c>
      <c s="85" t="s">
        <v>2025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2156004</v>
      </c>
      <c s="85" t="s">
        <v>2687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2156005</v>
      </c>
      <c s="85" t="s">
        <v>2688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52"/>
      <c s="152"/>
      <c s="152"/>
      <c s="152"/>
      <c s="152"/>
      <c s="152"/>
      <c s="152"/>
      <c s="152"/>
      <c s="138">
        <v>2156099</v>
      </c>
      <c s="85" t="s">
        <v>2689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1030119</v>
      </c>
      <c s="83" t="s">
        <v>2690</v>
      </c>
      <c s="376">
        <v>21</v>
      </c>
      <c s="376"/>
      <c s="411"/>
      <c s="430"/>
      <c s="430"/>
      <c s="411"/>
      <c s="430"/>
      <c s="376"/>
      <c s="147">
        <v>21561</v>
      </c>
      <c s="83" t="s">
        <v>2691</v>
      </c>
      <c s="372">
        <f>SUM(M217:M221)</f>
        <v>21</v>
      </c>
      <c s="429">
        <f>SUM(N217:N221)</f>
        <v>0</v>
      </c>
      <c s="429">
        <f>SUM(O217:O221)</f>
        <v>0</v>
      </c>
      <c s="429">
        <f>SUM(P217:P221)</f>
        <v>0</v>
      </c>
      <c s="429">
        <f>SUM(Q217:Q221)</f>
        <v>0</v>
      </c>
      <c s="429">
        <f>SUM(R217:R221)</f>
        <v>0</v>
      </c>
      <c s="372">
        <f>SUM(S217:S221)</f>
        <v>0</v>
      </c>
      <c s="158">
        <v>1030119</v>
      </c>
      <c s="112" t="s">
        <v>2692</v>
      </c>
      <c s="372">
        <f>SUM(C216:E216,G216:J216)-SUM(M216:N216,P216:S216)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2156101</v>
      </c>
      <c s="85" t="s">
        <v>2693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2156102</v>
      </c>
      <c s="85" t="s">
        <v>2694</v>
      </c>
      <c s="376"/>
      <c s="430"/>
      <c s="430"/>
      <c s="430"/>
      <c s="430"/>
      <c s="430"/>
      <c s="376"/>
      <c s="158"/>
      <c s="112"/>
      <c s="142"/>
    </row>
    <row customHeight="1" ht="16.5">
      <c s="73"/>
      <c s="112"/>
      <c s="142"/>
      <c s="142"/>
      <c s="142"/>
      <c s="142"/>
      <c s="142"/>
      <c s="142"/>
      <c s="142"/>
      <c s="142"/>
      <c s="138">
        <v>2156103</v>
      </c>
      <c s="85" t="s">
        <v>2695</v>
      </c>
      <c s="376"/>
      <c s="430"/>
      <c s="430"/>
      <c s="430"/>
      <c s="430"/>
      <c s="430"/>
      <c s="376"/>
      <c s="158"/>
      <c s="112"/>
      <c s="142"/>
    </row>
    <row customHeight="1" ht="16.5">
      <c s="73"/>
      <c s="112"/>
      <c s="142"/>
      <c s="142"/>
      <c s="142"/>
      <c s="142"/>
      <c s="142"/>
      <c s="142"/>
      <c s="142"/>
      <c s="142"/>
      <c s="138">
        <v>2156104</v>
      </c>
      <c s="85" t="s">
        <v>2696</v>
      </c>
      <c s="376"/>
      <c s="430"/>
      <c s="430"/>
      <c s="430"/>
      <c s="430"/>
      <c s="430"/>
      <c s="376"/>
      <c s="158"/>
      <c s="112"/>
      <c s="142"/>
    </row>
    <row customHeight="1" ht="16.5">
      <c s="73"/>
      <c s="112"/>
      <c s="152"/>
      <c s="152"/>
      <c s="152"/>
      <c s="152"/>
      <c s="152"/>
      <c s="152"/>
      <c s="152"/>
      <c s="152"/>
      <c s="138">
        <v>2156199</v>
      </c>
      <c s="85" t="s">
        <v>2697</v>
      </c>
      <c s="376">
        <v>21</v>
      </c>
      <c s="430"/>
      <c s="430"/>
      <c s="430"/>
      <c s="430"/>
      <c s="430"/>
      <c s="376"/>
      <c s="158"/>
      <c s="112"/>
      <c s="142"/>
    </row>
    <row customHeight="1" ht="16.5">
      <c s="73">
        <v>1030102</v>
      </c>
      <c s="83" t="s">
        <v>2698</v>
      </c>
      <c s="372">
        <f>SUM(C223:C224)</f>
        <v>0</v>
      </c>
      <c s="380">
        <f>SUM(D223:D224)</f>
        <v>0</v>
      </c>
      <c s="372">
        <f>SUM(E223:E224)</f>
        <v>0</v>
      </c>
      <c s="429">
        <f>SUM(F223:F224)</f>
        <v>0</v>
      </c>
      <c s="429">
        <f>SUM(G223:G224)</f>
        <v>0</v>
      </c>
      <c s="372">
        <f>SUM(H223:H224)</f>
        <v>0</v>
      </c>
      <c s="429">
        <f>SUM(I223:I224)</f>
        <v>0</v>
      </c>
      <c s="372">
        <f>SUM(J223:J224)</f>
        <v>0</v>
      </c>
      <c s="147">
        <v>21562</v>
      </c>
      <c s="83" t="s">
        <v>2699</v>
      </c>
      <c s="372">
        <f>SUM(M223:M225)</f>
        <v>0</v>
      </c>
      <c s="429">
        <f>SUM(N223:N225)</f>
        <v>0</v>
      </c>
      <c s="429">
        <f>SUM(O223:O225)</f>
        <v>0</v>
      </c>
      <c s="429">
        <f>SUM(P223:P225)</f>
        <v>0</v>
      </c>
      <c s="429">
        <f>SUM(Q223:Q225)</f>
        <v>0</v>
      </c>
      <c s="429">
        <f>SUM(R223:R225)</f>
        <v>0</v>
      </c>
      <c s="372">
        <f>SUM(S223:S225)</f>
        <v>0</v>
      </c>
      <c s="158">
        <v>1030102</v>
      </c>
      <c s="112" t="s">
        <v>2700</v>
      </c>
      <c s="380">
        <f>SUM(C222:E222,G222:J222)-SUM(M222:N222,P222:S222)</f>
        <v>0</v>
      </c>
    </row>
    <row customHeight="1" ht="17.25">
      <c s="73">
        <v>103010201</v>
      </c>
      <c s="85" t="s">
        <v>2701</v>
      </c>
      <c s="450"/>
      <c s="376"/>
      <c s="411"/>
      <c s="430"/>
      <c s="430"/>
      <c s="411"/>
      <c s="430"/>
      <c s="376"/>
      <c s="147">
        <v>2156201</v>
      </c>
      <c s="85" t="s">
        <v>2702</v>
      </c>
      <c s="376"/>
      <c s="430"/>
      <c s="430"/>
      <c s="430"/>
      <c s="430"/>
      <c s="430"/>
      <c s="376"/>
      <c s="158">
        <v>103010201</v>
      </c>
      <c s="85" t="s">
        <v>2703</v>
      </c>
      <c s="376"/>
    </row>
    <row customHeight="1" ht="17.25">
      <c s="73">
        <v>103010202</v>
      </c>
      <c s="85" t="s">
        <v>2704</v>
      </c>
      <c s="376"/>
      <c s="378"/>
      <c s="411"/>
      <c s="430"/>
      <c s="430"/>
      <c s="411"/>
      <c s="430"/>
      <c s="376"/>
      <c s="147">
        <v>2156202</v>
      </c>
      <c s="85" t="s">
        <v>2705</v>
      </c>
      <c s="376"/>
      <c s="430"/>
      <c s="430"/>
      <c s="430"/>
      <c s="430"/>
      <c s="430"/>
      <c s="376"/>
      <c s="158">
        <v>103010202</v>
      </c>
      <c s="85" t="s">
        <v>2706</v>
      </c>
      <c s="376"/>
    </row>
    <row customHeight="1" ht="17.25">
      <c s="73"/>
      <c s="112"/>
      <c s="224"/>
      <c s="224"/>
      <c s="224"/>
      <c s="224"/>
      <c s="224"/>
      <c s="224"/>
      <c s="224"/>
      <c s="224"/>
      <c s="138">
        <v>2156299</v>
      </c>
      <c s="85" t="s">
        <v>2707</v>
      </c>
      <c s="376"/>
      <c s="430"/>
      <c s="430"/>
      <c s="430"/>
      <c s="430"/>
      <c s="430"/>
      <c s="376"/>
      <c s="158"/>
      <c s="73"/>
      <c s="148"/>
    </row>
    <row customHeight="1" ht="17.25">
      <c s="73">
        <v>1030103</v>
      </c>
      <c s="83" t="s">
        <v>2708</v>
      </c>
      <c s="450"/>
      <c s="376"/>
      <c s="411"/>
      <c s="430"/>
      <c s="430"/>
      <c s="411"/>
      <c s="430"/>
      <c s="376"/>
      <c s="89">
        <v>21563</v>
      </c>
      <c s="83" t="s">
        <v>2709</v>
      </c>
      <c s="372">
        <f>SUM(M227:M230)</f>
        <v>0</v>
      </c>
      <c s="429">
        <f>SUM(N227:N230)</f>
        <v>0</v>
      </c>
      <c s="429">
        <f>SUM(O227:O230)</f>
        <v>0</v>
      </c>
      <c s="429">
        <f>SUM(P227:P230)</f>
        <v>0</v>
      </c>
      <c s="429">
        <f>SUM(Q227:Q230)</f>
        <v>0</v>
      </c>
      <c s="429">
        <f>SUM(R227:R230)</f>
        <v>0</v>
      </c>
      <c s="372">
        <f>SUM(S227:S230)</f>
        <v>0</v>
      </c>
      <c s="158">
        <v>1030103</v>
      </c>
      <c s="83" t="s">
        <v>2710</v>
      </c>
      <c s="372">
        <f>SUM(C226:E226,G226:J226)-SUM(M226:N226,P226:S226)</f>
        <v>0</v>
      </c>
    </row>
    <row customHeight="1" ht="16.5">
      <c s="73"/>
      <c s="112"/>
      <c s="148"/>
      <c s="148"/>
      <c s="148"/>
      <c s="148"/>
      <c s="148"/>
      <c s="148"/>
      <c s="148"/>
      <c s="148"/>
      <c s="138">
        <v>2156301</v>
      </c>
      <c s="85" t="s">
        <v>2711</v>
      </c>
      <c s="376"/>
      <c s="430"/>
      <c s="430"/>
      <c s="430"/>
      <c s="430"/>
      <c s="430"/>
      <c s="376"/>
      <c s="158"/>
      <c s="112"/>
      <c s="148"/>
    </row>
    <row customHeight="1" ht="16.5">
      <c s="73"/>
      <c s="112"/>
      <c s="142"/>
      <c s="142"/>
      <c s="142"/>
      <c s="142"/>
      <c s="142"/>
      <c s="142"/>
      <c s="142"/>
      <c s="142"/>
      <c s="138">
        <v>2156302</v>
      </c>
      <c s="85" t="s">
        <v>2712</v>
      </c>
      <c s="376"/>
      <c s="430"/>
      <c s="430"/>
      <c s="430"/>
      <c s="430"/>
      <c s="430"/>
      <c s="376"/>
      <c s="158"/>
      <c s="112"/>
      <c s="142"/>
    </row>
    <row customHeight="1" ht="16.5">
      <c s="73"/>
      <c s="112"/>
      <c s="142"/>
      <c s="142"/>
      <c s="142"/>
      <c s="142"/>
      <c s="142"/>
      <c s="142"/>
      <c s="142"/>
      <c s="142"/>
      <c s="138">
        <v>2156303</v>
      </c>
      <c s="85" t="s">
        <v>2713</v>
      </c>
      <c s="376"/>
      <c s="430"/>
      <c s="430"/>
      <c s="430"/>
      <c s="430"/>
      <c s="430"/>
      <c s="376"/>
      <c s="158"/>
      <c s="112"/>
      <c s="142"/>
    </row>
    <row customHeight="1" ht="16.5">
      <c s="73"/>
      <c s="112"/>
      <c s="152"/>
      <c s="152"/>
      <c s="152"/>
      <c s="152"/>
      <c s="152"/>
      <c s="152"/>
      <c s="152"/>
      <c s="152"/>
      <c s="138">
        <v>2156399</v>
      </c>
      <c s="85" t="s">
        <v>2714</v>
      </c>
      <c s="376"/>
      <c s="430"/>
      <c s="430"/>
      <c s="430"/>
      <c s="430"/>
      <c s="430"/>
      <c s="376"/>
      <c s="158"/>
      <c s="112"/>
      <c s="142"/>
    </row>
    <row customHeight="1" ht="17.25">
      <c s="73">
        <v>1030173</v>
      </c>
      <c s="83" t="s">
        <v>2715</v>
      </c>
      <c s="376"/>
      <c s="376"/>
      <c s="411"/>
      <c s="430"/>
      <c s="430"/>
      <c s="411"/>
      <c s="430"/>
      <c s="376"/>
      <c s="147">
        <v>21564</v>
      </c>
      <c s="83" t="s">
        <v>2716</v>
      </c>
      <c s="372">
        <f>SUM(M232:M233)</f>
        <v>0</v>
      </c>
      <c s="429">
        <f>SUM(N232:N233)</f>
        <v>0</v>
      </c>
      <c s="429">
        <f>SUM(O232:O233)</f>
        <v>0</v>
      </c>
      <c s="429">
        <f>SUM(P232:P233)</f>
        <v>0</v>
      </c>
      <c s="429">
        <f>SUM(Q232:Q233)</f>
        <v>0</v>
      </c>
      <c s="429">
        <f>SUM(R232:R233)</f>
        <v>0</v>
      </c>
      <c s="372">
        <f>SUM(S232:S233)</f>
        <v>0</v>
      </c>
      <c s="158">
        <v>1030173</v>
      </c>
      <c s="112" t="s">
        <v>2717</v>
      </c>
      <c s="372">
        <f>SUM(C231:E231,G231:J231)-SUM(M231:N231,P231:S231)</f>
        <v>0</v>
      </c>
    </row>
    <row customHeight="1" ht="17.25">
      <c s="73"/>
      <c s="112"/>
      <c s="148"/>
      <c s="148"/>
      <c s="148"/>
      <c s="148"/>
      <c s="148"/>
      <c s="148"/>
      <c s="148"/>
      <c s="148"/>
      <c s="138">
        <v>2156401</v>
      </c>
      <c s="85" t="s">
        <v>2718</v>
      </c>
      <c s="376"/>
      <c s="430"/>
      <c s="430"/>
      <c s="430"/>
      <c s="430"/>
      <c s="430"/>
      <c s="376"/>
      <c s="158"/>
      <c s="73"/>
      <c s="150"/>
    </row>
    <row customHeight="1" ht="17.25">
      <c s="73"/>
      <c s="112"/>
      <c s="142"/>
      <c s="142"/>
      <c s="142"/>
      <c s="142"/>
      <c s="142"/>
      <c s="142"/>
      <c s="142"/>
      <c s="142"/>
      <c s="138">
        <v>2156402</v>
      </c>
      <c s="85" t="s">
        <v>2719</v>
      </c>
      <c s="376"/>
      <c s="430"/>
      <c s="430"/>
      <c s="430"/>
      <c s="430"/>
      <c s="430"/>
      <c s="376"/>
      <c s="158"/>
      <c s="73"/>
      <c s="150"/>
    </row>
    <row customHeight="1" ht="17.25">
      <c s="73"/>
      <c s="112"/>
      <c s="152"/>
      <c s="152"/>
      <c s="152"/>
      <c s="152"/>
      <c s="152"/>
      <c s="152"/>
      <c s="152"/>
      <c s="152"/>
      <c s="138">
        <v>216</v>
      </c>
      <c s="83" t="s">
        <v>1937</v>
      </c>
      <c s="372">
        <f>M235</f>
        <v>0</v>
      </c>
      <c s="429">
        <f>N235</f>
        <v>0</v>
      </c>
      <c s="429">
        <f>O235</f>
        <v>0</v>
      </c>
      <c s="429">
        <f>P235</f>
        <v>0</v>
      </c>
      <c s="429">
        <f>Q235</f>
        <v>0</v>
      </c>
      <c s="429">
        <f>R235</f>
        <v>0</v>
      </c>
      <c s="372">
        <f>S235</f>
        <v>0</v>
      </c>
      <c s="158"/>
      <c s="73"/>
      <c s="150"/>
    </row>
    <row customHeight="1" ht="17.25">
      <c s="73">
        <v>1030121</v>
      </c>
      <c s="83" t="s">
        <v>2720</v>
      </c>
      <c s="376"/>
      <c s="376"/>
      <c s="411"/>
      <c s="430"/>
      <c s="430"/>
      <c s="411"/>
      <c s="430"/>
      <c s="376"/>
      <c s="147">
        <v>21660</v>
      </c>
      <c s="83" t="s">
        <v>2721</v>
      </c>
      <c s="372">
        <f>SUM(M236:M240)</f>
        <v>0</v>
      </c>
      <c s="429">
        <f>SUM(N236:N240)</f>
        <v>0</v>
      </c>
      <c s="429">
        <f>SUM(O236:O240)</f>
        <v>0</v>
      </c>
      <c s="429">
        <f>SUM(P236:P240)</f>
        <v>0</v>
      </c>
      <c s="429">
        <f>SUM(Q236:Q240)</f>
        <v>0</v>
      </c>
      <c s="429">
        <f>SUM(R236:R240)</f>
        <v>0</v>
      </c>
      <c s="372">
        <f>SUM(S236:S240)</f>
        <v>0</v>
      </c>
      <c s="158">
        <v>1030121</v>
      </c>
      <c s="112" t="s">
        <v>2722</v>
      </c>
      <c s="372">
        <f>SUM(C235:E235,G235:J235)-SUM(M235:N235,P235:S235)</f>
        <v>0</v>
      </c>
    </row>
    <row customHeight="1" ht="17.25">
      <c s="73"/>
      <c s="112"/>
      <c s="148"/>
      <c s="148"/>
      <c s="148"/>
      <c s="148"/>
      <c s="148"/>
      <c s="148" t="s">
        <v>56</v>
      </c>
      <c s="148"/>
      <c s="148"/>
      <c s="138">
        <v>2166001</v>
      </c>
      <c s="85" t="s">
        <v>2723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2166002</v>
      </c>
      <c s="85" t="s">
        <v>2724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2166003</v>
      </c>
      <c s="85" t="s">
        <v>2725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2166004</v>
      </c>
      <c s="85" t="s">
        <v>2726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112"/>
      <c s="142"/>
      <c s="142"/>
      <c s="142"/>
      <c s="142"/>
      <c s="142"/>
      <c s="142"/>
      <c s="142"/>
      <c s="142"/>
      <c s="138">
        <v>2166099</v>
      </c>
      <c s="85" t="s">
        <v>2727</v>
      </c>
      <c s="376"/>
      <c s="430"/>
      <c s="430"/>
      <c s="430"/>
      <c s="430"/>
      <c s="430"/>
      <c s="376"/>
      <c s="158"/>
      <c s="112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217</v>
      </c>
      <c s="83" t="s">
        <v>1953</v>
      </c>
      <c s="372">
        <f>M242</f>
        <v>0</v>
      </c>
      <c s="429">
        <f>N242</f>
        <v>0</v>
      </c>
      <c s="429">
        <f>O242</f>
        <v>0</v>
      </c>
      <c s="429">
        <f>P242</f>
        <v>0</v>
      </c>
      <c s="429">
        <f>Q242</f>
        <v>0</v>
      </c>
      <c s="429">
        <f>R242</f>
        <v>0</v>
      </c>
      <c s="372">
        <f>S242</f>
        <v>0</v>
      </c>
      <c s="158"/>
      <c s="73"/>
      <c s="152"/>
    </row>
    <row customHeight="1" ht="17.25">
      <c s="73"/>
      <c s="73"/>
      <c s="152"/>
      <c s="152"/>
      <c s="152"/>
      <c s="152"/>
      <c s="152"/>
      <c s="152"/>
      <c s="152"/>
      <c s="152"/>
      <c s="138">
        <v>21704</v>
      </c>
      <c s="83" t="s">
        <v>1973</v>
      </c>
      <c s="372">
        <f>SUM(M243:M244)</f>
        <v>0</v>
      </c>
      <c s="429">
        <f>SUM(N243:N244)</f>
        <v>0</v>
      </c>
      <c s="429">
        <f>SUM(O243:O244)</f>
        <v>0</v>
      </c>
      <c s="429">
        <f>SUM(P243:P244)</f>
        <v>0</v>
      </c>
      <c s="429">
        <f>SUM(Q243:Q244)</f>
        <v>0</v>
      </c>
      <c s="429">
        <f>SUM(R243:R244)</f>
        <v>0</v>
      </c>
      <c s="372">
        <f>SUM(S243:S244)</f>
        <v>0</v>
      </c>
      <c s="158"/>
      <c s="85"/>
      <c s="150"/>
    </row>
    <row customHeight="1" ht="17.25">
      <c s="73">
        <v>1030153</v>
      </c>
      <c s="83" t="s">
        <v>2728</v>
      </c>
      <c s="376"/>
      <c s="376"/>
      <c s="411"/>
      <c s="430"/>
      <c s="430"/>
      <c s="411"/>
      <c s="430"/>
      <c s="376"/>
      <c s="147">
        <v>2170402</v>
      </c>
      <c s="85" t="s">
        <v>2729</v>
      </c>
      <c s="376"/>
      <c s="430"/>
      <c s="430"/>
      <c s="430"/>
      <c s="430"/>
      <c s="430"/>
      <c s="376"/>
      <c s="158">
        <v>1030153</v>
      </c>
      <c s="112" t="s">
        <v>2730</v>
      </c>
      <c s="372">
        <f>SUM(C243:E243,G243:J243)-SUM(M243:N243,P243:S243)</f>
        <v>0</v>
      </c>
    </row>
    <row customHeight="1" ht="17.25">
      <c s="73">
        <v>1030154</v>
      </c>
      <c s="83" t="s">
        <v>2731</v>
      </c>
      <c s="376"/>
      <c s="376"/>
      <c s="411"/>
      <c s="430"/>
      <c s="430"/>
      <c s="411"/>
      <c s="430"/>
      <c s="376"/>
      <c s="147">
        <v>2170403</v>
      </c>
      <c s="85" t="s">
        <v>2732</v>
      </c>
      <c s="376"/>
      <c s="430"/>
      <c s="430"/>
      <c s="430"/>
      <c s="430"/>
      <c s="430"/>
      <c s="376"/>
      <c s="158">
        <v>1030154</v>
      </c>
      <c s="112" t="s">
        <v>2733</v>
      </c>
      <c s="372">
        <f>SUM(C244:E244,G244:J244)-SUM(M244:N244,P244:S244)</f>
        <v>0</v>
      </c>
    </row>
    <row customHeight="1" ht="17.25">
      <c s="73"/>
      <c s="73"/>
      <c s="224"/>
      <c s="224"/>
      <c s="224"/>
      <c s="224"/>
      <c s="224"/>
      <c s="224"/>
      <c s="224"/>
      <c s="224"/>
      <c s="138">
        <v>229</v>
      </c>
      <c s="83" t="s">
        <v>2734</v>
      </c>
      <c s="372">
        <f>SUM(M246,M259)</f>
        <v>1413</v>
      </c>
      <c s="429">
        <f>SUM(N246,N259)</f>
        <v>0</v>
      </c>
      <c s="429">
        <f>SUM(O246,O259)</f>
        <v>0</v>
      </c>
      <c s="429">
        <f>SUM(P246,P259)</f>
        <v>0</v>
      </c>
      <c s="429">
        <f>SUM(Q246,Q259)</f>
        <v>0</v>
      </c>
      <c s="429">
        <f>SUM(R246,R259)</f>
        <v>0</v>
      </c>
      <c s="372">
        <f>SUM(S246,S259)</f>
        <v>0</v>
      </c>
      <c s="158"/>
      <c s="73"/>
      <c s="150"/>
    </row>
    <row customHeight="1" ht="17.25">
      <c s="73">
        <v>1030155</v>
      </c>
      <c s="83" t="s">
        <v>2735</v>
      </c>
      <c s="372">
        <f>SUM(C247:C248)</f>
        <v>0</v>
      </c>
      <c s="372">
        <f>SUM(D247:D248)</f>
        <v>7</v>
      </c>
      <c s="372">
        <f>SUM(E247:E248)</f>
        <v>737</v>
      </c>
      <c s="429">
        <f>SUM(F247:F248)</f>
        <v>0</v>
      </c>
      <c s="429">
        <f>SUM(G247:G248)</f>
        <v>0</v>
      </c>
      <c s="372">
        <f>SUM(H247:H248)</f>
        <v>0</v>
      </c>
      <c s="429">
        <f>SUM(I247:I248)</f>
        <v>0</v>
      </c>
      <c s="372">
        <f>SUM(J247:J248)</f>
        <v>0</v>
      </c>
      <c s="147">
        <v>22960</v>
      </c>
      <c s="145" t="s">
        <v>2736</v>
      </c>
      <c s="498">
        <f>SUM(M247:M258)</f>
        <v>744</v>
      </c>
      <c s="429">
        <f>SUM(N247:N258)</f>
        <v>0</v>
      </c>
      <c s="429">
        <f>SUM(O247:O258)</f>
        <v>0</v>
      </c>
      <c s="429">
        <f>SUM(P247:P258)</f>
        <v>0</v>
      </c>
      <c s="429">
        <f>SUM(Q247:Q258)</f>
        <v>0</v>
      </c>
      <c s="429">
        <f>SUM(R247:R258)</f>
        <v>0</v>
      </c>
      <c s="429">
        <f>SUM(S247:S258)</f>
        <v>0</v>
      </c>
      <c s="158">
        <v>1030155</v>
      </c>
      <c s="112" t="s">
        <v>2737</v>
      </c>
      <c s="372">
        <f>SUM(C246:E246,G246:J246)-SUM(M246:N246,P246:S246)</f>
        <v>0</v>
      </c>
    </row>
    <row customHeight="1" ht="17.25">
      <c s="73">
        <v>103015501</v>
      </c>
      <c s="85" t="s">
        <v>2738</v>
      </c>
      <c s="376"/>
      <c s="376">
        <v>7</v>
      </c>
      <c s="411">
        <v>598</v>
      </c>
      <c s="430"/>
      <c s="430"/>
      <c s="411"/>
      <c s="430"/>
      <c s="376"/>
      <c s="147">
        <v>2296001</v>
      </c>
      <c s="149" t="s">
        <v>2739</v>
      </c>
      <c s="376"/>
      <c s="430"/>
      <c s="430"/>
      <c s="430"/>
      <c s="430"/>
      <c s="430"/>
      <c s="376"/>
      <c s="158">
        <v>103015501</v>
      </c>
      <c s="73" t="s">
        <v>2740</v>
      </c>
      <c s="376"/>
    </row>
    <row customHeight="1" ht="17.25">
      <c s="73">
        <v>103015502</v>
      </c>
      <c s="85" t="s">
        <v>2741</v>
      </c>
      <c s="376"/>
      <c s="376"/>
      <c s="411">
        <v>139</v>
      </c>
      <c s="430"/>
      <c s="430"/>
      <c s="411"/>
      <c s="430"/>
      <c s="376"/>
      <c s="147">
        <v>2296002</v>
      </c>
      <c s="149" t="s">
        <v>2742</v>
      </c>
      <c s="378">
        <v>360</v>
      </c>
      <c s="430"/>
      <c s="430"/>
      <c s="430"/>
      <c s="430"/>
      <c s="430"/>
      <c s="376"/>
      <c s="158">
        <v>103015502</v>
      </c>
      <c s="73" t="s">
        <v>2743</v>
      </c>
      <c s="376"/>
    </row>
    <row customHeight="1" ht="17.25">
      <c s="73"/>
      <c s="73"/>
      <c s="148"/>
      <c s="148"/>
      <c s="148"/>
      <c s="148"/>
      <c s="148"/>
      <c s="148"/>
      <c s="148"/>
      <c s="148"/>
      <c s="138">
        <v>2296003</v>
      </c>
      <c s="149" t="s">
        <v>2744</v>
      </c>
      <c s="376">
        <v>139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2296004</v>
      </c>
      <c s="149" t="s">
        <v>2745</v>
      </c>
      <c s="376">
        <v>190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2296005</v>
      </c>
      <c s="149" t="s">
        <v>2746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2296006</v>
      </c>
      <c s="149" t="s">
        <v>2747</v>
      </c>
      <c s="376">
        <v>7</v>
      </c>
      <c s="430"/>
      <c s="430"/>
      <c s="430"/>
      <c s="430"/>
      <c s="430"/>
      <c s="376"/>
      <c s="158"/>
      <c s="73"/>
      <c s="150"/>
    </row>
    <row customHeight="1" ht="17.25">
      <c s="73"/>
      <c s="73"/>
      <c s="142"/>
      <c s="142"/>
      <c s="142"/>
      <c s="142"/>
      <c s="142"/>
      <c s="142"/>
      <c s="142"/>
      <c s="142"/>
      <c s="138">
        <v>2296007</v>
      </c>
      <c s="149" t="s">
        <v>2748</v>
      </c>
      <c s="376">
        <v>15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2296008</v>
      </c>
      <c s="149" t="s">
        <v>2749</v>
      </c>
      <c s="376">
        <v>33</v>
      </c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2296010</v>
      </c>
      <c s="149" t="s">
        <v>2750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2296011</v>
      </c>
      <c s="149" t="s">
        <v>2751</v>
      </c>
      <c s="376"/>
      <c s="430"/>
      <c s="430"/>
      <c s="430"/>
      <c s="430"/>
      <c s="430"/>
      <c s="376"/>
      <c s="158"/>
      <c s="73"/>
      <c s="142"/>
    </row>
    <row customHeight="1" ht="17.25">
      <c s="73"/>
      <c s="73"/>
      <c s="142"/>
      <c s="142"/>
      <c s="142"/>
      <c s="142"/>
      <c s="142"/>
      <c s="142"/>
      <c s="142"/>
      <c s="142"/>
      <c s="138">
        <v>2296012</v>
      </c>
      <c s="149" t="s">
        <v>2752</v>
      </c>
      <c s="376"/>
      <c s="430"/>
      <c s="430"/>
      <c s="430"/>
      <c s="430"/>
      <c s="430"/>
      <c s="376"/>
      <c s="158"/>
      <c s="73"/>
      <c s="142"/>
    </row>
    <row customHeight="1" ht="17.25">
      <c s="99"/>
      <c s="99"/>
      <c s="152"/>
      <c s="152"/>
      <c s="152"/>
      <c s="152"/>
      <c s="152"/>
      <c s="152"/>
      <c s="152"/>
      <c s="152"/>
      <c s="161">
        <v>2296099</v>
      </c>
      <c s="265" t="s">
        <v>2753</v>
      </c>
      <c s="377"/>
      <c s="430"/>
      <c s="430"/>
      <c s="430"/>
      <c s="430"/>
      <c s="430"/>
      <c s="377"/>
      <c s="266"/>
      <c s="99"/>
      <c s="152"/>
    </row>
    <row customHeight="1" ht="17.25">
      <c s="73">
        <v>1030199</v>
      </c>
      <c s="83" t="s">
        <v>2754</v>
      </c>
      <c s="376">
        <v>395</v>
      </c>
      <c s="452"/>
      <c s="411">
        <v>274</v>
      </c>
      <c s="430"/>
      <c s="430"/>
      <c s="411"/>
      <c s="430"/>
      <c s="376"/>
      <c s="138">
        <v>22904</v>
      </c>
      <c s="112" t="s">
        <v>2755</v>
      </c>
      <c s="376">
        <v>669</v>
      </c>
      <c s="430"/>
      <c s="430"/>
      <c s="430"/>
      <c s="430"/>
      <c s="430"/>
      <c s="376"/>
      <c s="73">
        <v>1030199</v>
      </c>
      <c s="112" t="s">
        <v>2756</v>
      </c>
      <c s="372">
        <f>SUM(C259:E259,G259:J259)-SUM(M259:N259,P259:S259)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V1"/>
    <mergeCell ref="A2:V2"/>
    <mergeCell ref="A3:V3"/>
  </mergeCells>
  <dataValidations count="1">
    <dataValidation type="decimal" allowBlank="1" showInputMessage="1" showErrorMessage="1" sqref="C5:J5 M5:S56 V5 C7:J7 V7 C15:J15 V15 C23:J25 V23:V25 C30:J30 V30 C36:J36 V36 C40:J40 V40 C44:J44 V44 C51:J51 V51 C56:J58 V56:V58 M59:S259 C60:J74 V60:V74 C81:J81 V81 C87:J87 V87 C91:J94 V91:V94 C97:J97 V97 C104:J104 V104 C110:J112 V110:V112 C118:J120 V118:V120 C126:J128 V126:V128 C131:J133 V131:V133 C137:J139 V137:V139 C142:J142 V142 C147:J147 V147 C150:J153 V150:V153 C157:J158 V157:V158 C160:J161 V160:V161 C166:J168 V166:V168 C170:J170 V170 C175:J175 V175 C180:J180 V180 C189:J189 V189 C196:J196 V196 C208:J209 V208:V209 C216:J216 V216 C222:J224 V222:V224 C226:J226 V226 C231:J231 V231 C235:J235 V235 C243:J244 V243:V244 C246:J248 V246:V248 C259:J259 V259">
      <formula1>-99999999999999</formula1>
      <formula2>99999999999999</formula2>
    </dataValidation>
  </dataValidations>
  <printOptions gridLines="1"/>
  <pageMargins left="3.00" right="2.00" top="1.00" bottom="1.00" header="0.00" footer="0.00"/>
  <pageSetup scale="90" pageOrder="overThenDown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8B62728-CAD9-D406-7ECC-1B6BAA07CC2B}" mc:Ignorable="x14ac">
  <dimension ref="A1:D16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35.00390625" customWidth="1"/>
    <col min="2" max="2" style="336" width="19.25390625" customWidth="1"/>
    <col min="3" max="3" style="336" width="35.125" customWidth="1"/>
    <col min="4" max="4" style="336" width="19.25390625" customWidth="1"/>
  </cols>
  <sheetData>
    <row customHeight="1" ht="33.75">
      <c s="366" t="str">
        <f>'##BASEINFO'!$B$2&amp;"度"&amp;'##BASEINFO'!$B$7&amp;"政府性基金转移性收支决算录入表"</f>
        <v>2013年度芷江侗族自治县政府性基金转移性收支决算录入表</v>
      </c>
      <c s="68"/>
      <c s="68"/>
      <c s="68"/>
    </row>
    <row customHeight="1" ht="17.25">
      <c s="67" t="s">
        <v>179</v>
      </c>
      <c s="67"/>
      <c s="67"/>
      <c s="67"/>
    </row>
    <row customHeight="1" ht="17.25">
      <c s="67" t="s">
        <v>204</v>
      </c>
      <c s="67"/>
      <c s="67"/>
      <c s="67"/>
    </row>
    <row customHeight="1" ht="17.25">
      <c s="72" t="s">
        <v>2200</v>
      </c>
      <c s="86" t="s">
        <v>207</v>
      </c>
      <c s="72" t="s">
        <v>2200</v>
      </c>
      <c s="86" t="s">
        <v>207</v>
      </c>
    </row>
    <row customHeight="1" ht="17.25">
      <c s="85" t="s">
        <v>2400</v>
      </c>
      <c s="372">
        <f>L06!C5</f>
        <v>67938</v>
      </c>
      <c s="158" t="s">
        <v>2401</v>
      </c>
      <c s="372">
        <f>L06!M5</f>
        <v>77628</v>
      </c>
    </row>
    <row customHeight="1" ht="17.25">
      <c s="84" t="s">
        <v>2757</v>
      </c>
      <c s="411">
        <v>9676</v>
      </c>
      <c s="167" t="s">
        <v>2758</v>
      </c>
      <c s="411"/>
    </row>
    <row customHeight="1" ht="17.25">
      <c s="84" t="s">
        <v>2759</v>
      </c>
      <c s="411"/>
      <c s="167" t="s">
        <v>2760</v>
      </c>
      <c s="411"/>
    </row>
    <row customHeight="1" ht="17.25">
      <c s="84" t="s">
        <v>2761</v>
      </c>
      <c s="411"/>
      <c s="167" t="s">
        <v>2762</v>
      </c>
      <c s="411"/>
    </row>
    <row customHeight="1" ht="17.25">
      <c s="84" t="s">
        <v>2763</v>
      </c>
      <c s="411"/>
      <c s="167" t="s">
        <v>2764</v>
      </c>
      <c s="411">
        <v>172</v>
      </c>
    </row>
    <row customHeight="1" ht="17.25">
      <c s="84" t="s">
        <v>2765</v>
      </c>
      <c s="411"/>
      <c s="167" t="s">
        <v>2766</v>
      </c>
      <c s="411"/>
    </row>
    <row customHeight="1" ht="17.25">
      <c s="84" t="s">
        <v>2767</v>
      </c>
      <c s="376">
        <v>34</v>
      </c>
      <c s="167" t="s">
        <v>2768</v>
      </c>
      <c s="377"/>
    </row>
    <row customHeight="1" ht="17.25">
      <c s="84" t="s">
        <v>2769</v>
      </c>
      <c s="372">
        <f>SUM(B13:B15)</f>
        <v>166</v>
      </c>
      <c s="167" t="s">
        <v>2770</v>
      </c>
      <c s="372">
        <f>B16-D5-D6-D8-D9-D10-D11</f>
        <v>14</v>
      </c>
    </row>
    <row customHeight="1" ht="17.25">
      <c s="84" t="s">
        <v>2771</v>
      </c>
      <c s="377">
        <v>166</v>
      </c>
      <c s="167"/>
      <c s="148"/>
    </row>
    <row customHeight="1" ht="17.25">
      <c s="84" t="s">
        <v>2772</v>
      </c>
      <c s="376"/>
      <c s="167"/>
      <c s="142"/>
    </row>
    <row customHeight="1" ht="17.25">
      <c s="84" t="s">
        <v>2773</v>
      </c>
      <c s="381"/>
      <c s="167"/>
      <c s="152"/>
    </row>
    <row customHeight="1" ht="17.25">
      <c s="90" t="s">
        <v>2774</v>
      </c>
      <c s="372">
        <f>SUM(B5:B6,B8:B12)</f>
        <v>77814</v>
      </c>
      <c s="168" t="s">
        <v>2775</v>
      </c>
      <c s="372">
        <f>SUM(D5:D6,D8:D12)</f>
        <v>77814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D1"/>
    <mergeCell ref="A2:D2"/>
    <mergeCell ref="A3:D3"/>
  </mergeCells>
  <dataValidations count="1">
    <dataValidation type="decimal" allowBlank="1" showInputMessage="1" showErrorMessage="1" sqref="B5:B16 D5:D12 D16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89DA5C6-EB12-4408-0664-AFC3A26A872A}" mc:Ignorable="x14ac">
  <dimension ref="A1:E89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6" width="9.125"/>
    <col min="2" max="2" style="336" width="39.75390625" customWidth="1"/>
    <col min="3" max="3" style="336" width="18.50390625" customWidth="1"/>
    <col min="4" max="4" style="336" width="15.00390625" customWidth="1"/>
    <col min="5" max="5" style="336" width="16.50390625" customWidth="1"/>
  </cols>
  <sheetData>
    <row customHeight="1" ht="33.75">
      <c s="366" t="str">
        <f>'##BASEINFO'!$B$2&amp;"度"&amp;'##BASEINFO'!$B$7&amp;"政府性基金收入预算变动情况录入表"</f>
        <v>2013年度芷江侗族自治县政府性基金收入预算变动情况录入表</v>
      </c>
      <c s="68"/>
      <c s="68"/>
      <c s="68"/>
      <c s="68"/>
    </row>
    <row customHeight="1" ht="17.25">
      <c s="67" t="s">
        <v>180</v>
      </c>
      <c s="67"/>
      <c s="67"/>
      <c s="67"/>
      <c s="67"/>
    </row>
    <row customHeight="1" ht="17.25">
      <c s="67" t="s">
        <v>204</v>
      </c>
      <c s="67"/>
      <c s="67"/>
      <c s="67"/>
      <c s="67"/>
    </row>
    <row customHeight="1" ht="27">
      <c s="72" t="s">
        <v>205</v>
      </c>
      <c s="72" t="s">
        <v>2200</v>
      </c>
      <c s="86" t="s">
        <v>2315</v>
      </c>
      <c s="137" t="s">
        <v>2776</v>
      </c>
      <c s="86" t="s">
        <v>2317</v>
      </c>
    </row>
    <row customHeight="1" ht="17.25">
      <c s="73">
        <v>10301</v>
      </c>
      <c s="79" t="s">
        <v>2400</v>
      </c>
      <c s="372">
        <f>SUM(C6,C9:C13,C16:C20,C23:C26,C29,C32,C35,C38,C41:C43,C50:C53,C61:C62,C65:C68,C71:C73,C77:C86,C89)</f>
        <v>17858</v>
      </c>
      <c s="429">
        <f>SUM(D6,D9:D13,D16:D20,D23:D26,D29,D32,D35,D38,D41:D43,D50:D53,D61:D62,D65:D68,D71:D73,D77:D86,D89)</f>
        <v>0</v>
      </c>
      <c s="372">
        <f>SUM(E6,E9:E13,E16:E20,E23:E26,E29,E32,E35,E38,E41:E43,E50:E53,E61:E62,E65:E68,E71:E73,E77:E86,E89)</f>
        <v>17858</v>
      </c>
    </row>
    <row customHeight="1" ht="17.25">
      <c s="73">
        <v>1030102</v>
      </c>
      <c s="83" t="s">
        <v>2698</v>
      </c>
      <c s="372">
        <f>SUM(C7:C8)</f>
        <v>0</v>
      </c>
      <c s="429">
        <f>SUM(D7:D8)</f>
        <v>0</v>
      </c>
      <c s="372">
        <f>SUM(E7:E8)</f>
        <v>0</v>
      </c>
    </row>
    <row customHeight="1" ht="17.25">
      <c s="73">
        <v>103010201</v>
      </c>
      <c s="85" t="s">
        <v>2701</v>
      </c>
      <c s="411"/>
      <c s="430"/>
      <c s="372">
        <f>SUM(C7:D7)</f>
        <v>0</v>
      </c>
    </row>
    <row customHeight="1" ht="17.25">
      <c s="73">
        <v>103010202</v>
      </c>
      <c s="85" t="s">
        <v>2704</v>
      </c>
      <c s="411"/>
      <c s="430"/>
      <c s="372">
        <f>SUM(C8:D8)</f>
        <v>0</v>
      </c>
    </row>
    <row customHeight="1" ht="17.25">
      <c s="73">
        <v>1030103</v>
      </c>
      <c s="83" t="s">
        <v>2708</v>
      </c>
      <c s="411"/>
      <c s="430"/>
      <c s="380">
        <f>SUM(C9:D9)</f>
        <v>0</v>
      </c>
    </row>
    <row customHeight="1" ht="17.25">
      <c s="73">
        <v>1030106</v>
      </c>
      <c s="83" t="s">
        <v>2648</v>
      </c>
      <c s="411"/>
      <c s="430"/>
      <c s="372">
        <f>SUM(C10:D10)</f>
        <v>0</v>
      </c>
    </row>
    <row customHeight="1" ht="17.25">
      <c s="73">
        <v>1030110</v>
      </c>
      <c s="83" t="s">
        <v>2669</v>
      </c>
      <c s="411"/>
      <c s="430"/>
      <c s="372">
        <f>SUM(C11:D11)</f>
        <v>0</v>
      </c>
    </row>
    <row customHeight="1" ht="17.25">
      <c s="73">
        <v>1030112</v>
      </c>
      <c s="83" t="s">
        <v>2623</v>
      </c>
      <c s="411"/>
      <c s="430"/>
      <c s="372">
        <f>SUM(C12:D12)</f>
        <v>0</v>
      </c>
    </row>
    <row customHeight="1" ht="17.25">
      <c s="73">
        <v>1030114</v>
      </c>
      <c s="83" t="s">
        <v>2629</v>
      </c>
      <c s="508">
        <f>SUM(C14:C15)</f>
        <v>0</v>
      </c>
      <c s="488">
        <f>SUM(D14:D15)</f>
        <v>0</v>
      </c>
      <c s="379">
        <f>SUM(E14:E15)</f>
        <v>0</v>
      </c>
    </row>
    <row customHeight="1" ht="17.25">
      <c s="73">
        <v>103011401</v>
      </c>
      <c s="85" t="s">
        <v>2632</v>
      </c>
      <c s="411"/>
      <c s="430"/>
      <c s="372">
        <f>SUM(C14:D14)</f>
        <v>0</v>
      </c>
    </row>
    <row customHeight="1" ht="17.25">
      <c s="73">
        <v>103011402</v>
      </c>
      <c s="85" t="s">
        <v>2634</v>
      </c>
      <c s="411"/>
      <c s="430"/>
      <c s="372">
        <f>SUM(C15:D15)</f>
        <v>0</v>
      </c>
    </row>
    <row customHeight="1" ht="17.25">
      <c s="73">
        <v>1030115</v>
      </c>
      <c s="83" t="s">
        <v>2642</v>
      </c>
      <c s="411"/>
      <c s="430"/>
      <c s="372">
        <f>SUM(C16:D16)</f>
        <v>0</v>
      </c>
    </row>
    <row customHeight="1" ht="17.25">
      <c s="73">
        <v>1030118</v>
      </c>
      <c s="83" t="s">
        <v>2682</v>
      </c>
      <c s="411"/>
      <c s="430"/>
      <c s="372">
        <f>SUM(C17:D17)</f>
        <v>0</v>
      </c>
    </row>
    <row customHeight="1" ht="17.25">
      <c s="73">
        <v>1030119</v>
      </c>
      <c s="83" t="s">
        <v>2690</v>
      </c>
      <c s="411"/>
      <c s="430"/>
      <c s="372">
        <f>SUM(C18:D18)</f>
        <v>0</v>
      </c>
    </row>
    <row customHeight="1" ht="17.25">
      <c s="73">
        <v>1030121</v>
      </c>
      <c s="83" t="s">
        <v>2720</v>
      </c>
      <c s="411"/>
      <c s="430"/>
      <c s="372">
        <f>SUM(C19:D19)</f>
        <v>0</v>
      </c>
    </row>
    <row customHeight="1" ht="17.25">
      <c s="73">
        <v>1030126</v>
      </c>
      <c s="83" t="s">
        <v>2416</v>
      </c>
      <c s="509">
        <f>SUM(C21:C22)</f>
        <v>0</v>
      </c>
      <c s="429">
        <f>SUM(D21:D22)</f>
        <v>0</v>
      </c>
      <c s="440">
        <f>SUM(E21:E22)</f>
        <v>0</v>
      </c>
    </row>
    <row customHeight="1" ht="17.25">
      <c s="73">
        <v>103012601</v>
      </c>
      <c s="85" t="s">
        <v>2419</v>
      </c>
      <c s="411"/>
      <c s="430"/>
      <c s="372">
        <f>SUM(C21:D21)</f>
        <v>0</v>
      </c>
    </row>
    <row customHeight="1" ht="17.25">
      <c s="73">
        <v>103012602</v>
      </c>
      <c s="85" t="s">
        <v>2422</v>
      </c>
      <c s="411"/>
      <c s="430"/>
      <c s="372">
        <f>SUM(C22:D22)</f>
        <v>0</v>
      </c>
    </row>
    <row customHeight="1" ht="17.25">
      <c s="73">
        <v>1030127</v>
      </c>
      <c s="83" t="s">
        <v>2403</v>
      </c>
      <c s="411">
        <v>92</v>
      </c>
      <c s="430"/>
      <c s="372">
        <f>SUM(C23:D23)</f>
        <v>92</v>
      </c>
    </row>
    <row customHeight="1" ht="17.25">
      <c s="73">
        <v>1030129</v>
      </c>
      <c s="83" t="s">
        <v>2429</v>
      </c>
      <c s="411"/>
      <c s="430"/>
      <c s="372">
        <f>SUM(C24:D24)</f>
        <v>0</v>
      </c>
    </row>
    <row customHeight="1" ht="17.25">
      <c s="73">
        <v>1030131</v>
      </c>
      <c s="83" t="s">
        <v>2542</v>
      </c>
      <c s="411"/>
      <c s="430"/>
      <c s="372">
        <f>SUM(C25:D25)</f>
        <v>0</v>
      </c>
    </row>
    <row customHeight="1" ht="17.25">
      <c s="73">
        <v>1030133</v>
      </c>
      <c s="83" t="s">
        <v>2527</v>
      </c>
      <c s="372">
        <f>SUM(C27:C28)</f>
        <v>0</v>
      </c>
      <c s="429">
        <f>SUM(D27:D28)</f>
        <v>0</v>
      </c>
      <c s="372">
        <f>SUM(E27:E28)</f>
        <v>0</v>
      </c>
    </row>
    <row customHeight="1" ht="17.25">
      <c s="73">
        <v>103013301</v>
      </c>
      <c s="85" t="s">
        <v>2530</v>
      </c>
      <c s="411"/>
      <c s="430"/>
      <c s="372">
        <f>SUM(C27:D27)</f>
        <v>0</v>
      </c>
    </row>
    <row customHeight="1" ht="17.25">
      <c s="73">
        <v>103013302</v>
      </c>
      <c s="85" t="s">
        <v>2533</v>
      </c>
      <c s="411"/>
      <c s="430"/>
      <c s="372">
        <f>SUM(C28:D28)</f>
        <v>0</v>
      </c>
    </row>
    <row customHeight="1" ht="17.25">
      <c s="73">
        <v>1030135</v>
      </c>
      <c s="83" t="s">
        <v>2550</v>
      </c>
      <c s="372">
        <f>SUM(C30:C31)</f>
        <v>381</v>
      </c>
      <c s="429">
        <f>SUM(D30:D31)</f>
        <v>0</v>
      </c>
      <c s="372">
        <f>SUM(E30:E31)</f>
        <v>381</v>
      </c>
    </row>
    <row customHeight="1" ht="17.25">
      <c s="73">
        <v>103013501</v>
      </c>
      <c s="85" t="s">
        <v>2553</v>
      </c>
      <c s="411"/>
      <c s="430"/>
      <c s="372">
        <f>SUM(C30:D30)</f>
        <v>0</v>
      </c>
    </row>
    <row customHeight="1" ht="17.25">
      <c s="73">
        <v>103013502</v>
      </c>
      <c s="85" t="s">
        <v>2555</v>
      </c>
      <c s="411">
        <v>381</v>
      </c>
      <c s="430"/>
      <c s="372">
        <f>SUM(C31:D31)</f>
        <v>381</v>
      </c>
    </row>
    <row customHeight="1" ht="17.25">
      <c s="73">
        <v>1030136</v>
      </c>
      <c s="83" t="s">
        <v>2558</v>
      </c>
      <c s="372">
        <f>SUM(C33:C34)</f>
        <v>338</v>
      </c>
      <c s="429">
        <f>SUM(D33:D34)</f>
        <v>0</v>
      </c>
      <c s="372">
        <f>SUM(E33:E34)</f>
        <v>338</v>
      </c>
    </row>
    <row customHeight="1" ht="17.25">
      <c s="73">
        <v>103013601</v>
      </c>
      <c s="85" t="s">
        <v>2560</v>
      </c>
      <c s="411"/>
      <c s="430"/>
      <c s="372">
        <f>SUM(C33:D33)</f>
        <v>0</v>
      </c>
    </row>
    <row customHeight="1" ht="17.25">
      <c s="73">
        <v>103013602</v>
      </c>
      <c s="85" t="s">
        <v>2562</v>
      </c>
      <c s="411">
        <v>338</v>
      </c>
      <c s="430"/>
      <c s="372">
        <f>SUM(C34:D34)</f>
        <v>338</v>
      </c>
    </row>
    <row customHeight="1" ht="17.25">
      <c s="73">
        <v>1030137</v>
      </c>
      <c s="83" t="s">
        <v>2569</v>
      </c>
      <c s="372">
        <f>SUM(C36:C37)</f>
        <v>0</v>
      </c>
      <c s="429">
        <f>SUM(D36:D37)</f>
        <v>0</v>
      </c>
      <c s="372">
        <f>SUM(E36:E37)</f>
        <v>0</v>
      </c>
    </row>
    <row customHeight="1" ht="17.25">
      <c s="73">
        <v>103013701</v>
      </c>
      <c s="85" t="s">
        <v>2572</v>
      </c>
      <c s="411"/>
      <c s="430"/>
      <c s="372">
        <f>SUM(C36:D36)</f>
        <v>0</v>
      </c>
    </row>
    <row customHeight="1" ht="17.25">
      <c s="73">
        <v>103013702</v>
      </c>
      <c s="85" t="s">
        <v>2574</v>
      </c>
      <c s="411"/>
      <c s="430"/>
      <c s="372">
        <f>SUM(C37:D37)</f>
        <v>0</v>
      </c>
    </row>
    <row customHeight="1" ht="17.25">
      <c s="73">
        <v>1030138</v>
      </c>
      <c s="83" t="s">
        <v>2579</v>
      </c>
      <c s="372">
        <f>SUM(C39:C40)</f>
        <v>189</v>
      </c>
      <c s="429">
        <f>SUM(D39:D40)</f>
        <v>0</v>
      </c>
      <c s="372">
        <f>SUM(E39:E40)</f>
        <v>189</v>
      </c>
    </row>
    <row customHeight="1" ht="17.25">
      <c s="73">
        <v>103013801</v>
      </c>
      <c s="85" t="s">
        <v>2582</v>
      </c>
      <c s="411"/>
      <c s="430"/>
      <c s="372">
        <f>SUM(C39:D39)</f>
        <v>0</v>
      </c>
    </row>
    <row customHeight="1" ht="17.25">
      <c s="73">
        <v>103013802</v>
      </c>
      <c s="85" t="s">
        <v>2584</v>
      </c>
      <c s="411">
        <v>189</v>
      </c>
      <c s="430"/>
      <c s="372">
        <f>SUM(C40:D40)</f>
        <v>189</v>
      </c>
    </row>
    <row customHeight="1" ht="17.25">
      <c s="73">
        <v>1030139</v>
      </c>
      <c s="83" t="s">
        <v>2602</v>
      </c>
      <c s="411"/>
      <c s="430"/>
      <c s="372">
        <f>SUM(C41:D41)</f>
        <v>0</v>
      </c>
    </row>
    <row customHeight="1" ht="17.25">
      <c s="73">
        <v>1030142</v>
      </c>
      <c s="83" t="s">
        <v>2446</v>
      </c>
      <c s="411"/>
      <c s="430"/>
      <c s="372">
        <f>SUM(C42:D42)</f>
        <v>0</v>
      </c>
    </row>
    <row customHeight="1" ht="17.25">
      <c s="73">
        <v>1030143</v>
      </c>
      <c s="83" t="s">
        <v>2468</v>
      </c>
      <c s="372">
        <f>SUM(C44:C49)</f>
        <v>0</v>
      </c>
      <c s="429">
        <f>SUM(D44:D49)</f>
        <v>0</v>
      </c>
      <c s="372">
        <f>SUM(E44:E49)</f>
        <v>0</v>
      </c>
    </row>
    <row customHeight="1" ht="17.25">
      <c s="73">
        <v>103014301</v>
      </c>
      <c s="85" t="s">
        <v>2471</v>
      </c>
      <c s="411"/>
      <c s="430"/>
      <c s="372">
        <f>SUM(C44:D44)</f>
        <v>0</v>
      </c>
    </row>
    <row customHeight="1" ht="17.25">
      <c s="73">
        <v>103014302</v>
      </c>
      <c s="85" t="s">
        <v>2473</v>
      </c>
      <c s="411"/>
      <c s="430"/>
      <c s="372">
        <f>SUM(C45:D45)</f>
        <v>0</v>
      </c>
    </row>
    <row customHeight="1" ht="17.25">
      <c s="73">
        <v>103014303</v>
      </c>
      <c s="85" t="s">
        <v>2475</v>
      </c>
      <c s="411"/>
      <c s="430"/>
      <c s="372">
        <f>SUM(C46:D46)</f>
        <v>0</v>
      </c>
    </row>
    <row customHeight="1" ht="17.25">
      <c s="73">
        <v>103014304</v>
      </c>
      <c s="85" t="s">
        <v>2478</v>
      </c>
      <c s="411"/>
      <c s="430"/>
      <c s="372">
        <f>SUM(C47:D47)</f>
        <v>0</v>
      </c>
    </row>
    <row customHeight="1" ht="17.25">
      <c s="73">
        <v>103014305</v>
      </c>
      <c s="85" t="s">
        <v>2481</v>
      </c>
      <c s="411"/>
      <c s="430"/>
      <c s="372">
        <f>SUM(C48:D48)</f>
        <v>0</v>
      </c>
    </row>
    <row customHeight="1" ht="17.25">
      <c s="73">
        <v>103014399</v>
      </c>
      <c s="85" t="s">
        <v>2483</v>
      </c>
      <c s="411"/>
      <c s="430"/>
      <c s="372">
        <f>SUM(C49:D49)</f>
        <v>0</v>
      </c>
    </row>
    <row customHeight="1" ht="17.25">
      <c s="73">
        <v>1030144</v>
      </c>
      <c s="87" t="s">
        <v>2512</v>
      </c>
      <c s="411">
        <v>88</v>
      </c>
      <c s="430"/>
      <c s="372">
        <f>SUM(C50:D50)</f>
        <v>88</v>
      </c>
    </row>
    <row customHeight="1" ht="17.25">
      <c s="73">
        <v>1030146</v>
      </c>
      <c s="87" t="s">
        <v>2520</v>
      </c>
      <c s="411"/>
      <c s="430"/>
      <c s="372">
        <f>SUM(C51:D51)</f>
        <v>0</v>
      </c>
    </row>
    <row customHeight="1" ht="17.25">
      <c s="73">
        <v>1030147</v>
      </c>
      <c s="87" t="s">
        <v>2524</v>
      </c>
      <c s="411"/>
      <c s="430"/>
      <c s="372">
        <f>SUM(C52:D52)</f>
        <v>0</v>
      </c>
    </row>
    <row customHeight="1" ht="17.25">
      <c s="73">
        <v>1030148</v>
      </c>
      <c s="87" t="s">
        <v>2486</v>
      </c>
      <c s="372">
        <f>SUM(C54:C60)</f>
        <v>15740</v>
      </c>
      <c s="429">
        <f>SUM(D54:D60)</f>
        <v>0</v>
      </c>
      <c s="372">
        <f>SUM(E54:E60)</f>
        <v>15740</v>
      </c>
    </row>
    <row customHeight="1" ht="17.25">
      <c s="73">
        <v>103014801</v>
      </c>
      <c s="84" t="s">
        <v>2489</v>
      </c>
      <c s="411">
        <v>10481</v>
      </c>
      <c s="430"/>
      <c s="372">
        <f>SUM(C54:D54)</f>
        <v>10481</v>
      </c>
    </row>
    <row customHeight="1" ht="17.25">
      <c s="73">
        <v>103014802</v>
      </c>
      <c s="84" t="s">
        <v>2492</v>
      </c>
      <c s="411">
        <v>1060</v>
      </c>
      <c s="430"/>
      <c s="372">
        <f>SUM(C55:D55)</f>
        <v>1060</v>
      </c>
    </row>
    <row customHeight="1" ht="17.25">
      <c s="73">
        <v>103014803</v>
      </c>
      <c s="84" t="s">
        <v>2494</v>
      </c>
      <c s="411">
        <v>4154</v>
      </c>
      <c s="430"/>
      <c s="372">
        <f>SUM(C56:D56)</f>
        <v>4154</v>
      </c>
    </row>
    <row customHeight="1" ht="17.25">
      <c s="73">
        <v>103014804</v>
      </c>
      <c s="84" t="s">
        <v>2497</v>
      </c>
      <c s="411"/>
      <c s="430"/>
      <c s="372">
        <f>SUM(C57:D57)</f>
        <v>0</v>
      </c>
    </row>
    <row customHeight="1" ht="17.25">
      <c s="73">
        <v>103014805</v>
      </c>
      <c s="84" t="s">
        <v>2500</v>
      </c>
      <c s="411"/>
      <c s="430"/>
      <c s="372">
        <f>SUM(C58:D58)</f>
        <v>0</v>
      </c>
    </row>
    <row customHeight="1" ht="17.25">
      <c s="73">
        <v>103014898</v>
      </c>
      <c s="84" t="s">
        <v>2503</v>
      </c>
      <c s="411"/>
      <c s="430"/>
      <c s="372">
        <f>SUM(C59:D59)</f>
        <v>0</v>
      </c>
    </row>
    <row customHeight="1" ht="17.25">
      <c s="73">
        <v>103014899</v>
      </c>
      <c s="84" t="s">
        <v>2505</v>
      </c>
      <c s="411">
        <v>45</v>
      </c>
      <c s="430"/>
      <c s="372">
        <f>SUM(C60:D60)</f>
        <v>45</v>
      </c>
    </row>
    <row customHeight="1" ht="17.25">
      <c s="73">
        <v>1030149</v>
      </c>
      <c s="87" t="s">
        <v>2436</v>
      </c>
      <c s="411"/>
      <c s="430"/>
      <c s="372">
        <f>SUM(C61:D61)</f>
        <v>0</v>
      </c>
    </row>
    <row customHeight="1" ht="17.25">
      <c s="73">
        <v>1030150</v>
      </c>
      <c s="87" t="s">
        <v>2587</v>
      </c>
      <c s="372">
        <f>SUM(C63:C64)</f>
        <v>0</v>
      </c>
      <c s="429">
        <f>SUM(D63:D64)</f>
        <v>0</v>
      </c>
      <c s="372">
        <f>SUM(E63:E64)</f>
        <v>0</v>
      </c>
    </row>
    <row customHeight="1" ht="17.25">
      <c s="73">
        <v>103015001</v>
      </c>
      <c s="84" t="s">
        <v>2590</v>
      </c>
      <c s="411"/>
      <c s="430"/>
      <c s="372">
        <f>SUM(C63:D63)</f>
        <v>0</v>
      </c>
    </row>
    <row customHeight="1" ht="17.25">
      <c s="73">
        <v>103015002</v>
      </c>
      <c s="84" t="s">
        <v>2592</v>
      </c>
      <c s="411"/>
      <c s="430"/>
      <c s="372">
        <f>SUM(C64:D64)</f>
        <v>0</v>
      </c>
    </row>
    <row customHeight="1" ht="17.25">
      <c s="73">
        <v>1030152</v>
      </c>
      <c s="87" t="s">
        <v>2597</v>
      </c>
      <c s="411"/>
      <c s="430"/>
      <c s="372">
        <f>SUM(C65:D65)</f>
        <v>0</v>
      </c>
    </row>
    <row customHeight="1" ht="17.25">
      <c s="73">
        <v>1030153</v>
      </c>
      <c s="87" t="s">
        <v>2728</v>
      </c>
      <c s="411"/>
      <c s="430"/>
      <c s="372">
        <f>SUM(C66:D66)</f>
        <v>0</v>
      </c>
    </row>
    <row customHeight="1" ht="17.25">
      <c s="73">
        <v>1030154</v>
      </c>
      <c s="87" t="s">
        <v>2731</v>
      </c>
      <c s="411"/>
      <c s="430"/>
      <c s="372">
        <f>SUM(C67:D67)</f>
        <v>0</v>
      </c>
    </row>
    <row customHeight="1" ht="17.25">
      <c s="73">
        <v>1030155</v>
      </c>
      <c s="87" t="s">
        <v>2735</v>
      </c>
      <c s="372">
        <f>SUM(C69:C70)</f>
        <v>0</v>
      </c>
      <c s="429">
        <f>SUM(D69:D70)</f>
        <v>0</v>
      </c>
      <c s="372">
        <f>SUM(E69:E70)</f>
        <v>0</v>
      </c>
    </row>
    <row customHeight="1" ht="17.25">
      <c s="73">
        <v>103015501</v>
      </c>
      <c s="84" t="s">
        <v>2738</v>
      </c>
      <c s="411"/>
      <c s="430"/>
      <c s="372">
        <f>SUM(C69:D69)</f>
        <v>0</v>
      </c>
    </row>
    <row customHeight="1" ht="17.25">
      <c s="73">
        <v>103015502</v>
      </c>
      <c s="84" t="s">
        <v>2741</v>
      </c>
      <c s="411"/>
      <c s="430"/>
      <c s="372">
        <f>SUM(C70:D70)</f>
        <v>0</v>
      </c>
    </row>
    <row customHeight="1" ht="17.25">
      <c s="73">
        <v>1030156</v>
      </c>
      <c s="87" t="s">
        <v>2538</v>
      </c>
      <c s="411">
        <v>862</v>
      </c>
      <c s="430"/>
      <c s="372">
        <f>SUM(C71:D71)</f>
        <v>862</v>
      </c>
    </row>
    <row customHeight="1" ht="17.25">
      <c s="73">
        <v>1030157</v>
      </c>
      <c s="87" t="s">
        <v>2442</v>
      </c>
      <c s="411">
        <v>155</v>
      </c>
      <c s="430"/>
      <c s="372">
        <f>SUM(C72:D72)</f>
        <v>155</v>
      </c>
    </row>
    <row customHeight="1" ht="17.25">
      <c s="73">
        <v>1030158</v>
      </c>
      <c s="87" t="s">
        <v>2606</v>
      </c>
      <c s="372">
        <f>SUM(C74:C76)</f>
        <v>0</v>
      </c>
      <c s="429">
        <f>SUM(D74:D76)</f>
        <v>0</v>
      </c>
      <c s="372">
        <f>SUM(E74:E76)</f>
        <v>0</v>
      </c>
    </row>
    <row customHeight="1" ht="17.25">
      <c s="73">
        <v>103015801</v>
      </c>
      <c s="84" t="s">
        <v>2609</v>
      </c>
      <c s="411"/>
      <c s="430"/>
      <c s="372">
        <f>SUM(C74:D74)</f>
        <v>0</v>
      </c>
    </row>
    <row customHeight="1" ht="17.25">
      <c s="73">
        <v>103015802</v>
      </c>
      <c s="84" t="s">
        <v>2610</v>
      </c>
      <c s="411"/>
      <c s="430"/>
      <c s="372">
        <f>SUM(C75:D75)</f>
        <v>0</v>
      </c>
    </row>
    <row customHeight="1" ht="17.25">
      <c s="73">
        <v>103015803</v>
      </c>
      <c s="84" t="s">
        <v>2612</v>
      </c>
      <c s="411"/>
      <c s="430"/>
      <c s="372">
        <f>SUM(C76:D76)</f>
        <v>0</v>
      </c>
    </row>
    <row customHeight="1" ht="17.25">
      <c s="73">
        <v>1030159</v>
      </c>
      <c s="87" t="s">
        <v>2637</v>
      </c>
      <c s="411"/>
      <c s="430"/>
      <c s="372">
        <f>SUM(C77:D77)</f>
        <v>0</v>
      </c>
    </row>
    <row customHeight="1" ht="17.25">
      <c s="73">
        <v>1030160</v>
      </c>
      <c s="87" t="s">
        <v>2615</v>
      </c>
      <c s="411"/>
      <c s="430"/>
      <c s="372">
        <f>SUM(C78:D78)</f>
        <v>0</v>
      </c>
    </row>
    <row customHeight="1" ht="17.25">
      <c s="73">
        <v>1030166</v>
      </c>
      <c s="87" t="s">
        <v>2407</v>
      </c>
      <c s="411"/>
      <c s="430"/>
      <c s="372">
        <f>SUM(C79:D79)</f>
        <v>0</v>
      </c>
    </row>
    <row customHeight="1" ht="17.25">
      <c s="73">
        <v>1030168</v>
      </c>
      <c s="87" t="s">
        <v>2454</v>
      </c>
      <c s="411"/>
      <c s="430"/>
      <c s="372">
        <f>SUM(C80:D80)</f>
        <v>0</v>
      </c>
    </row>
    <row customHeight="1" ht="17.25">
      <c s="73">
        <v>1030170</v>
      </c>
      <c s="87" t="s">
        <v>2617</v>
      </c>
      <c s="411"/>
      <c s="430"/>
      <c s="372">
        <f>SUM(C81:D81)</f>
        <v>0</v>
      </c>
    </row>
    <row customHeight="1" ht="17.25">
      <c s="73">
        <v>1030171</v>
      </c>
      <c s="87" t="s">
        <v>2659</v>
      </c>
      <c s="411"/>
      <c s="430"/>
      <c s="372">
        <f>SUM(C82:D82)</f>
        <v>0</v>
      </c>
    </row>
    <row customHeight="1" ht="17.25">
      <c s="73">
        <v>1030172</v>
      </c>
      <c s="87" t="s">
        <v>2620</v>
      </c>
      <c s="411"/>
      <c s="430"/>
      <c s="372">
        <f>SUM(C83:D83)</f>
        <v>0</v>
      </c>
    </row>
    <row customHeight="1" ht="17.25">
      <c s="73">
        <v>1030173</v>
      </c>
      <c s="87" t="s">
        <v>2715</v>
      </c>
      <c s="411"/>
      <c s="430"/>
      <c s="372">
        <f>SUM(C84:D84)</f>
        <v>0</v>
      </c>
    </row>
    <row customHeight="1" ht="17.25">
      <c s="73">
        <v>1030174</v>
      </c>
      <c s="87" t="s">
        <v>2680</v>
      </c>
      <c s="411"/>
      <c s="430"/>
      <c s="372">
        <f>SUM(C85:D85)</f>
        <v>0</v>
      </c>
    </row>
    <row customHeight="1" ht="17.25">
      <c s="73">
        <v>1030175</v>
      </c>
      <c s="87" t="s">
        <v>2461</v>
      </c>
      <c s="379">
        <f>SUM(C87:C88)</f>
        <v>0</v>
      </c>
      <c s="429">
        <f>SUM(D87:D88)</f>
        <v>0</v>
      </c>
      <c s="372">
        <f>SUM(E87:E88)</f>
        <v>0</v>
      </c>
    </row>
    <row customHeight="1" ht="17.25">
      <c s="73">
        <v>103017501</v>
      </c>
      <c s="84" t="s">
        <v>2464</v>
      </c>
      <c s="411"/>
      <c s="430"/>
      <c s="372">
        <f>SUM(C87:D87)</f>
        <v>0</v>
      </c>
    </row>
    <row customHeight="1" ht="17.25">
      <c s="73">
        <v>103017502</v>
      </c>
      <c s="84" t="s">
        <v>2466</v>
      </c>
      <c s="411"/>
      <c s="430"/>
      <c s="372">
        <f>SUM(C88:D88)</f>
        <v>0</v>
      </c>
    </row>
    <row customHeight="1" ht="17.25">
      <c s="73">
        <v>1030199</v>
      </c>
      <c s="87" t="s">
        <v>2754</v>
      </c>
      <c s="411">
        <v>13</v>
      </c>
      <c s="430"/>
      <c s="372">
        <f>SUM(C89:D89)</f>
        <v>13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E1"/>
    <mergeCell ref="A2:E2"/>
    <mergeCell ref="A3:E3"/>
  </mergeCells>
  <dataValidations count="1">
    <dataValidation type="decimal" allowBlank="1" showInputMessage="1" showErrorMessage="1" sqref="C5:E89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61B52E1-FD48-DB08-6F28-CC34C14274C5}" mc:Ignorable="x14ac">
  <dimension ref="A1:N258"/>
  <sheetViews>
    <sheetView defaultGridColor="0" colorId="8" topLeftCell="A1" workbookViewId="0" showZeros="0">
      <pane xSplit="2" topLeftCell="J1" activePane="topRight" state="frozen"/>
      <selection pane="topRight" activeCell="A1" sqref="A1"/>
    </sheetView>
  </sheetViews>
  <sheetFormatPr defaultColWidth="9.125" customHeight="1" defaultRowHeight="12.75"/>
  <cols>
    <col min="1" max="1" style="336" width="9.125"/>
    <col min="2" max="2" style="336" width="39.625" customWidth="1"/>
    <col min="3" max="5" style="336" width="11.625" customWidth="1"/>
    <col min="6" max="6" style="336" width="12.50390625" customWidth="1"/>
    <col min="7" max="8" style="336" width="11.625" customWidth="1"/>
    <col min="9" max="9" style="514" width="11.625" customWidth="1"/>
    <col min="10" max="10" style="336" width="11.625" customWidth="1"/>
    <col min="11" max="11" style="336" width="14.50390625" customWidth="1"/>
    <col min="12" max="12" style="336" width="11.625" customWidth="1"/>
    <col min="13" max="13" style="336" width="11.125" customWidth="1"/>
    <col min="14" max="14" style="336" width="13.50390625" customWidth="1"/>
  </cols>
  <sheetData>
    <row customHeight="1" ht="33.75">
      <c s="398" t="str">
        <f>'##BASEINFO'!$B$2&amp;"度"&amp;'##BASEINFO'!$B$7&amp;"政府性基金支出预算变动情况录入表"</f>
        <v>2013年度芷江侗族自治县政府性基金支出预算变动情况录入表</v>
      </c>
      <c s="66"/>
      <c s="66"/>
      <c s="66"/>
      <c s="66"/>
      <c s="66"/>
      <c s="66"/>
      <c s="66"/>
      <c s="66"/>
      <c s="66"/>
      <c s="66"/>
      <c s="66"/>
      <c s="66"/>
      <c s="66"/>
    </row>
    <row customHeight="1" ht="17.25">
      <c s="135" t="s">
        <v>181</v>
      </c>
      <c s="135"/>
      <c s="135"/>
      <c s="135"/>
      <c s="135"/>
      <c s="135"/>
      <c s="135"/>
      <c s="135"/>
      <c s="135"/>
      <c s="135"/>
      <c s="135"/>
      <c s="135"/>
      <c s="135"/>
      <c s="135"/>
    </row>
    <row customHeight="1" ht="17.25">
      <c s="135" t="s">
        <v>204</v>
      </c>
      <c s="135"/>
      <c s="135"/>
      <c s="135"/>
      <c s="135"/>
      <c s="135"/>
      <c s="135"/>
      <c s="135"/>
      <c s="135"/>
      <c s="135"/>
      <c s="135"/>
      <c s="135"/>
      <c s="135"/>
      <c s="135"/>
    </row>
    <row customHeight="1" ht="17.25">
      <c s="69" t="s">
        <v>205</v>
      </c>
      <c s="69" t="s">
        <v>206</v>
      </c>
      <c s="70" t="s">
        <v>2315</v>
      </c>
      <c s="69" t="s">
        <v>2316</v>
      </c>
      <c s="69"/>
      <c s="69"/>
      <c s="69"/>
      <c s="69"/>
      <c s="69"/>
      <c s="69"/>
      <c s="69"/>
      <c s="69"/>
      <c s="69" t="s">
        <v>2317</v>
      </c>
      <c s="69" t="s">
        <v>207</v>
      </c>
    </row>
    <row customHeight="1" ht="28.5">
      <c s="97"/>
      <c s="97"/>
      <c s="98"/>
      <c s="137" t="s">
        <v>2320</v>
      </c>
      <c s="137" t="s">
        <v>2777</v>
      </c>
      <c s="137" t="s">
        <v>2778</v>
      </c>
      <c s="137" t="s">
        <v>2779</v>
      </c>
      <c s="137" t="s">
        <v>2344</v>
      </c>
      <c s="137" t="s">
        <v>2346</v>
      </c>
      <c s="137" t="s">
        <v>2780</v>
      </c>
      <c s="137" t="s">
        <v>2781</v>
      </c>
      <c s="137" t="s">
        <v>2782</v>
      </c>
      <c s="97"/>
      <c s="97"/>
    </row>
    <row customHeight="1" ht="17.25">
      <c s="55"/>
      <c s="169" t="s">
        <v>2401</v>
      </c>
      <c s="372">
        <f>SUM(C7,C15,C23,C36,C51,C58,C102,C154,C205,C233,C240,C244)</f>
        <v>17858</v>
      </c>
      <c s="372">
        <f>SUM(E6,G6:J6,L6)</f>
        <v>59770</v>
      </c>
      <c s="372">
        <f>SUM(E7,E15,E23,E36,E51,E58,E102,E154,E205,E233,E240,E244)</f>
        <v>9665</v>
      </c>
      <c s="372">
        <f>SUM(F7,F15,F23,F36,F51,F58,F102,F154,F205,F233,F240,F244)</f>
        <v>0</v>
      </c>
      <c s="372">
        <f>SUM(G7,G15,G23,G36,G51,G58,G102,G154,G205,G233,G240,G244)</f>
        <v>34</v>
      </c>
      <c s="372">
        <f>SUM(H7,H15,H23,H36,H51,H58,H102,H154,H205,H233,H240,H244)</f>
        <v>50080</v>
      </c>
      <c s="372">
        <f>SUM(I7,I15,I23,I36,I51,I58,I102,I154,I205,I233,I240,I244)</f>
        <v>166</v>
      </c>
      <c s="372">
        <f>SUM(J7,J15,J23,J36,J51,J58,J102,J154,J205,J233,J240,J244)</f>
        <v>0</v>
      </c>
      <c s="372">
        <f>SUM(K7,K15,K23,K36,K51,K58,K102,K154,K205,K233,K240,K244)</f>
        <v>0</v>
      </c>
      <c s="429">
        <f>SUM(L7,L15,L23,L36,L51,L58,L102,L154,L205,L233,L240,L244)</f>
        <v>-175</v>
      </c>
      <c s="372">
        <f>SUM(C6:D6)</f>
        <v>77628</v>
      </c>
      <c s="372">
        <f>SUM(N7,N15,N23,N36,N51,N58,N102,N154,N205,N233,N240,N244)</f>
        <v>77628</v>
      </c>
    </row>
    <row customHeight="1" ht="17.25">
      <c s="138">
        <v>205</v>
      </c>
      <c s="87" t="s">
        <v>1302</v>
      </c>
      <c s="372">
        <f>C8</f>
        <v>92</v>
      </c>
      <c s="372">
        <f>SUM(E7,G7:J7,L7)</f>
        <v>329</v>
      </c>
      <c s="372">
        <f>E8</f>
        <v>0</v>
      </c>
      <c s="372">
        <f>F8</f>
        <v>0</v>
      </c>
      <c s="372">
        <f>G8</f>
        <v>8</v>
      </c>
      <c s="372">
        <f>H8</f>
        <v>367</v>
      </c>
      <c s="372">
        <f>I8</f>
        <v>0</v>
      </c>
      <c s="372">
        <f>J8</f>
        <v>0</v>
      </c>
      <c s="372">
        <f>K8</f>
        <v>0</v>
      </c>
      <c s="429">
        <f>L8</f>
        <v>-46</v>
      </c>
      <c s="372">
        <f>SUM(C7:D7)</f>
        <v>421</v>
      </c>
      <c s="440">
        <f>N8</f>
        <v>421</v>
      </c>
    </row>
    <row customHeight="1" ht="17.25">
      <c s="138">
        <v>20510</v>
      </c>
      <c s="87" t="s">
        <v>2404</v>
      </c>
      <c s="372">
        <f>SUM(C9:C14)</f>
        <v>92</v>
      </c>
      <c s="372">
        <f>SUM(E8,G8:J8,L8)</f>
        <v>329</v>
      </c>
      <c s="372">
        <f>SUM(E9:E14)</f>
        <v>0</v>
      </c>
      <c s="372">
        <f>SUM(F9:F14)</f>
        <v>0</v>
      </c>
      <c s="372">
        <f>SUM(G9:G14)</f>
        <v>8</v>
      </c>
      <c s="372">
        <f>SUM(H9:H14)</f>
        <v>367</v>
      </c>
      <c s="372">
        <f>SUM(I9:I14)</f>
        <v>0</v>
      </c>
      <c s="372">
        <f>SUM(J9:J14)</f>
        <v>0</v>
      </c>
      <c s="372">
        <f>SUM(K9:K14)</f>
        <v>0</v>
      </c>
      <c s="429">
        <f>SUM(L9:L14)</f>
        <v>-46</v>
      </c>
      <c s="372">
        <f>SUM(C8:D8)</f>
        <v>421</v>
      </c>
      <c s="440">
        <f>SUM(N9:N14)</f>
        <v>421</v>
      </c>
    </row>
    <row customHeight="1" ht="17.25">
      <c s="138">
        <v>2051001</v>
      </c>
      <c s="84" t="s">
        <v>1343</v>
      </c>
      <c s="411"/>
      <c s="372">
        <f>SUM(E9,G9:J9,L9)</f>
        <v>0</v>
      </c>
      <c s="411"/>
      <c s="411"/>
      <c s="376"/>
      <c s="411"/>
      <c s="376"/>
      <c s="411"/>
      <c s="411"/>
      <c s="430"/>
      <c s="372">
        <f>SUM(C9:D9)</f>
        <v>0</v>
      </c>
      <c s="440">
        <f>L06!M8</f>
        <v>0</v>
      </c>
    </row>
    <row customHeight="1" ht="17.25">
      <c s="138">
        <v>2051002</v>
      </c>
      <c s="84" t="s">
        <v>1344</v>
      </c>
      <c s="411"/>
      <c s="372">
        <f>SUM(E10,G10:J10,L10)</f>
        <v>0</v>
      </c>
      <c s="411"/>
      <c s="411"/>
      <c s="376"/>
      <c s="411"/>
      <c s="376"/>
      <c s="411"/>
      <c s="411"/>
      <c s="430"/>
      <c s="372">
        <f>SUM(C10:D10)</f>
        <v>0</v>
      </c>
      <c s="440">
        <f>L06!M9</f>
        <v>0</v>
      </c>
    </row>
    <row customHeight="1" ht="17.25">
      <c s="138">
        <v>2051003</v>
      </c>
      <c s="84" t="s">
        <v>1345</v>
      </c>
      <c s="411"/>
      <c s="372">
        <f>SUM(E11,G11:J11,L11)</f>
        <v>0</v>
      </c>
      <c s="411"/>
      <c s="411"/>
      <c s="376"/>
      <c s="411"/>
      <c s="376"/>
      <c s="411"/>
      <c s="411"/>
      <c s="430"/>
      <c s="372">
        <f>SUM(C11:D11)</f>
        <v>0</v>
      </c>
      <c s="440">
        <f>L06!M10</f>
        <v>0</v>
      </c>
    </row>
    <row customHeight="1" ht="17.25">
      <c s="138">
        <v>2051004</v>
      </c>
      <c s="84" t="s">
        <v>1346</v>
      </c>
      <c s="411"/>
      <c s="372">
        <f>SUM(E12,G12:J12,L12)</f>
        <v>0</v>
      </c>
      <c s="411"/>
      <c s="411"/>
      <c s="376"/>
      <c s="411"/>
      <c s="376"/>
      <c s="411"/>
      <c s="411"/>
      <c s="430"/>
      <c s="372">
        <f>SUM(C12:D12)</f>
        <v>0</v>
      </c>
      <c s="440">
        <f>L06!M11</f>
        <v>0</v>
      </c>
    </row>
    <row customHeight="1" ht="17.25">
      <c s="138">
        <v>2051005</v>
      </c>
      <c s="84" t="s">
        <v>1347</v>
      </c>
      <c s="411"/>
      <c s="372">
        <f>SUM(E13,G13:J13,L13)</f>
        <v>0</v>
      </c>
      <c s="411"/>
      <c s="411"/>
      <c s="376"/>
      <c s="411"/>
      <c s="376"/>
      <c s="411"/>
      <c s="411"/>
      <c s="430"/>
      <c s="372">
        <f>SUM(C13:D13)</f>
        <v>0</v>
      </c>
      <c s="440">
        <f>L06!M12</f>
        <v>0</v>
      </c>
    </row>
    <row customHeight="1" ht="17.25">
      <c s="138">
        <v>2051099</v>
      </c>
      <c s="84" t="s">
        <v>2406</v>
      </c>
      <c s="411">
        <v>92</v>
      </c>
      <c s="372">
        <f>SUM(E14,G14:J14,L14)</f>
        <v>329</v>
      </c>
      <c s="411"/>
      <c s="411"/>
      <c s="376">
        <v>8</v>
      </c>
      <c s="411">
        <v>367</v>
      </c>
      <c s="376"/>
      <c s="411"/>
      <c s="411"/>
      <c s="430">
        <v>-46</v>
      </c>
      <c s="372">
        <f>SUM(C14:D14)</f>
        <v>421</v>
      </c>
      <c s="440">
        <f>L06!M13</f>
        <v>421</v>
      </c>
    </row>
    <row customHeight="1" ht="17.25">
      <c s="138">
        <v>206</v>
      </c>
      <c s="87" t="s">
        <v>1351</v>
      </c>
      <c s="372">
        <f>C16</f>
        <v>0</v>
      </c>
      <c s="372">
        <f>SUM(E15,G15:J15,L15)</f>
        <v>0</v>
      </c>
      <c s="372">
        <f>E16</f>
        <v>0</v>
      </c>
      <c s="372">
        <f>F16</f>
        <v>0</v>
      </c>
      <c s="372">
        <f>G16</f>
        <v>0</v>
      </c>
      <c s="372">
        <f>H16</f>
        <v>0</v>
      </c>
      <c s="372">
        <f>I16</f>
        <v>0</v>
      </c>
      <c s="372">
        <f>J16</f>
        <v>0</v>
      </c>
      <c s="372">
        <f>K16</f>
        <v>0</v>
      </c>
      <c s="429">
        <f>L16</f>
        <v>0</v>
      </c>
      <c s="372">
        <f>SUM(C15:D15)</f>
        <v>0</v>
      </c>
      <c s="440">
        <f>N16</f>
        <v>0</v>
      </c>
    </row>
    <row customHeight="1" ht="17.25">
      <c s="138">
        <v>20610</v>
      </c>
      <c s="87" t="s">
        <v>2408</v>
      </c>
      <c s="372">
        <f>SUM(C17:C22)</f>
        <v>0</v>
      </c>
      <c s="372">
        <f>SUM(E16,G16:J16,L16)</f>
        <v>0</v>
      </c>
      <c s="372">
        <f>SUM(E17:E22)</f>
        <v>0</v>
      </c>
      <c s="372">
        <f>SUM(F17:F22)</f>
        <v>0</v>
      </c>
      <c s="372">
        <f>SUM(G17:G22)</f>
        <v>0</v>
      </c>
      <c s="372">
        <f>SUM(H17:H22)</f>
        <v>0</v>
      </c>
      <c s="372">
        <f>SUM(I17:I22)</f>
        <v>0</v>
      </c>
      <c s="372">
        <f>SUM(J17:J22)</f>
        <v>0</v>
      </c>
      <c s="372">
        <f>SUM(K17:K22)</f>
        <v>0</v>
      </c>
      <c s="429">
        <f>SUM(L17:L22)</f>
        <v>0</v>
      </c>
      <c s="372">
        <f>SUM(C16:D16)</f>
        <v>0</v>
      </c>
      <c s="440">
        <f>SUM(N17:N22)</f>
        <v>0</v>
      </c>
    </row>
    <row customHeight="1" ht="17.25">
      <c s="138">
        <v>2061001</v>
      </c>
      <c s="84" t="s">
        <v>2410</v>
      </c>
      <c s="411"/>
      <c s="372">
        <f>SUM(E17,G17:J17,L17)</f>
        <v>0</v>
      </c>
      <c s="411"/>
      <c s="411"/>
      <c s="376"/>
      <c s="411"/>
      <c s="376"/>
      <c s="411"/>
      <c s="411"/>
      <c s="430"/>
      <c s="372">
        <f>SUM(C17:D17)</f>
        <v>0</v>
      </c>
      <c s="440">
        <f>L06!M16</f>
        <v>0</v>
      </c>
    </row>
    <row customHeight="1" ht="17.25">
      <c s="138">
        <v>2061002</v>
      </c>
      <c s="84" t="s">
        <v>2411</v>
      </c>
      <c s="411"/>
      <c s="372">
        <f>SUM(E18,G18:J18,L18)</f>
        <v>0</v>
      </c>
      <c s="411"/>
      <c s="411"/>
      <c s="376"/>
      <c s="411"/>
      <c s="376"/>
      <c s="411"/>
      <c s="411"/>
      <c s="430"/>
      <c s="372">
        <f>SUM(C18:D18)</f>
        <v>0</v>
      </c>
      <c s="440">
        <f>L06!M17</f>
        <v>0</v>
      </c>
    </row>
    <row customHeight="1" ht="17.25">
      <c s="138">
        <v>2061003</v>
      </c>
      <c s="84" t="s">
        <v>2412</v>
      </c>
      <c s="411"/>
      <c s="372">
        <f>SUM(E19,G19:J19,L19)</f>
        <v>0</v>
      </c>
      <c s="411"/>
      <c s="411"/>
      <c s="376"/>
      <c s="411"/>
      <c s="376"/>
      <c s="411"/>
      <c s="411"/>
      <c s="430"/>
      <c s="372">
        <f>SUM(C19:D19)</f>
        <v>0</v>
      </c>
      <c s="440">
        <f>L06!M18</f>
        <v>0</v>
      </c>
    </row>
    <row customHeight="1" ht="17.25">
      <c s="138">
        <v>2061004</v>
      </c>
      <c s="84" t="s">
        <v>2413</v>
      </c>
      <c s="411"/>
      <c s="372">
        <f>SUM(E20,G20:J20,L20)</f>
        <v>0</v>
      </c>
      <c s="411"/>
      <c s="411"/>
      <c s="450"/>
      <c s="411"/>
      <c s="452"/>
      <c s="411"/>
      <c s="411"/>
      <c s="430"/>
      <c s="372">
        <f>SUM(C20:D20)</f>
        <v>0</v>
      </c>
      <c s="440">
        <f>L06!M19</f>
        <v>0</v>
      </c>
    </row>
    <row customHeight="1" ht="17.25">
      <c s="138">
        <v>2061005</v>
      </c>
      <c s="84" t="s">
        <v>2414</v>
      </c>
      <c s="411"/>
      <c s="372">
        <f>SUM(E21,G21:J21,L21)</f>
        <v>0</v>
      </c>
      <c s="411"/>
      <c s="411"/>
      <c s="376"/>
      <c s="411"/>
      <c s="376"/>
      <c s="411"/>
      <c s="411"/>
      <c s="430"/>
      <c s="372">
        <f>SUM(C21:D21)</f>
        <v>0</v>
      </c>
      <c s="440">
        <f>L06!M20</f>
        <v>0</v>
      </c>
    </row>
    <row customHeight="1" ht="17.25">
      <c s="138">
        <v>2061099</v>
      </c>
      <c s="84" t="s">
        <v>2415</v>
      </c>
      <c s="411"/>
      <c s="372">
        <f>SUM(E22,G22:J22,L22)</f>
        <v>0</v>
      </c>
      <c s="411"/>
      <c s="411"/>
      <c s="376"/>
      <c s="411"/>
      <c s="376"/>
      <c s="411"/>
      <c s="411"/>
      <c s="430"/>
      <c s="372">
        <f>SUM(C22:D22)</f>
        <v>0</v>
      </c>
      <c s="440">
        <f>L06!M21</f>
        <v>0</v>
      </c>
    </row>
    <row customHeight="1" ht="17.25">
      <c s="138">
        <v>207</v>
      </c>
      <c s="87" t="s">
        <v>1399</v>
      </c>
      <c s="372">
        <f>SUM(C24,C31)</f>
        <v>0</v>
      </c>
      <c s="372">
        <f>SUM(E23,G23:J23,L23)</f>
        <v>121</v>
      </c>
      <c s="372">
        <f>SUM(E24,E31)</f>
        <v>110</v>
      </c>
      <c s="372">
        <f>SUM(F24,F31)</f>
        <v>0</v>
      </c>
      <c s="372">
        <f>SUM(G24,G31)</f>
        <v>0</v>
      </c>
      <c s="372">
        <f>SUM(H24,H31)</f>
        <v>0</v>
      </c>
      <c s="372">
        <f>SUM(I24,I31)</f>
        <v>0</v>
      </c>
      <c s="372">
        <f>SUM(J24,J31)</f>
        <v>0</v>
      </c>
      <c s="372">
        <f>SUM(K24,K31)</f>
        <v>0</v>
      </c>
      <c s="429">
        <f>SUM(L24,L31)</f>
        <v>11</v>
      </c>
      <c s="372">
        <f>SUM(C23:D23)</f>
        <v>121</v>
      </c>
      <c s="372">
        <f>SUM(N24,N31)</f>
        <v>121</v>
      </c>
    </row>
    <row customHeight="1" ht="17.25">
      <c s="138">
        <v>20706</v>
      </c>
      <c s="87" t="s">
        <v>2417</v>
      </c>
      <c s="372">
        <f>SUM(C25:C30)</f>
        <v>0</v>
      </c>
      <c s="372">
        <f>SUM(E24,G24:J24,L24)</f>
        <v>121</v>
      </c>
      <c s="372">
        <f>SUM(E25:E30)</f>
        <v>110</v>
      </c>
      <c s="372">
        <f>SUM(F25:F30)</f>
        <v>0</v>
      </c>
      <c s="372">
        <f>SUM(G25:G30)</f>
        <v>0</v>
      </c>
      <c s="372">
        <f>SUM(H25:H30)</f>
        <v>0</v>
      </c>
      <c s="372">
        <f>SUM(I25:I30)</f>
        <v>0</v>
      </c>
      <c s="372">
        <f>SUM(J25:J30)</f>
        <v>0</v>
      </c>
      <c s="372">
        <f>SUM(K25:K30)</f>
        <v>0</v>
      </c>
      <c s="429">
        <f>SUM(L25:L30)</f>
        <v>11</v>
      </c>
      <c s="372">
        <f>SUM(C24:D24)</f>
        <v>121</v>
      </c>
      <c s="440">
        <f>SUM(N25:N30)</f>
        <v>121</v>
      </c>
    </row>
    <row customHeight="1" ht="17.25">
      <c s="138">
        <v>2070601</v>
      </c>
      <c s="84" t="s">
        <v>2420</v>
      </c>
      <c s="411"/>
      <c s="372">
        <f>SUM(E25,G25:J25,L25)</f>
        <v>0</v>
      </c>
      <c s="411"/>
      <c s="411"/>
      <c s="376"/>
      <c s="411"/>
      <c s="376"/>
      <c s="411"/>
      <c s="411"/>
      <c s="430"/>
      <c s="372">
        <f>SUM(C25:D25)</f>
        <v>0</v>
      </c>
      <c s="440">
        <f>L06!M24</f>
        <v>0</v>
      </c>
    </row>
    <row customHeight="1" ht="17.25">
      <c s="138">
        <v>2070602</v>
      </c>
      <c s="84" t="s">
        <v>2423</v>
      </c>
      <c s="411"/>
      <c s="372">
        <f>SUM(E26,G26:J26,L26)</f>
        <v>0</v>
      </c>
      <c s="411"/>
      <c s="411"/>
      <c s="376"/>
      <c s="411"/>
      <c s="376"/>
      <c s="411"/>
      <c s="411"/>
      <c s="430"/>
      <c s="372">
        <f>SUM(C26:D26)</f>
        <v>0</v>
      </c>
      <c s="440">
        <f>L06!M25</f>
        <v>0</v>
      </c>
    </row>
    <row customHeight="1" ht="17.25">
      <c s="138">
        <v>2070603</v>
      </c>
      <c s="84" t="s">
        <v>2425</v>
      </c>
      <c s="411"/>
      <c s="372">
        <f>SUM(E27,G27:J27,L27)</f>
        <v>0</v>
      </c>
      <c s="411"/>
      <c s="411"/>
      <c s="376"/>
      <c s="411"/>
      <c s="376"/>
      <c s="411"/>
      <c s="411"/>
      <c s="430"/>
      <c s="372">
        <f>SUM(C27:D27)</f>
        <v>0</v>
      </c>
      <c s="440">
        <f>L06!M26</f>
        <v>0</v>
      </c>
    </row>
    <row customHeight="1" ht="17.25">
      <c s="138">
        <v>2070604</v>
      </c>
      <c s="84" t="s">
        <v>2426</v>
      </c>
      <c s="411"/>
      <c s="372">
        <f>SUM(E28,G28:J28,L28)</f>
        <v>0</v>
      </c>
      <c s="411"/>
      <c s="411"/>
      <c s="376"/>
      <c s="411"/>
      <c s="376"/>
      <c s="411"/>
      <c s="411"/>
      <c s="430"/>
      <c s="372">
        <f>SUM(C28:D28)</f>
        <v>0</v>
      </c>
      <c s="440">
        <f>L06!M27</f>
        <v>0</v>
      </c>
    </row>
    <row customHeight="1" ht="17.25">
      <c s="138">
        <v>2070605</v>
      </c>
      <c s="84" t="s">
        <v>2427</v>
      </c>
      <c s="411"/>
      <c s="372">
        <f>SUM(E29,G29:J29,L29)</f>
        <v>0</v>
      </c>
      <c s="411"/>
      <c s="411"/>
      <c s="376"/>
      <c s="411"/>
      <c s="376"/>
      <c s="411"/>
      <c s="411"/>
      <c s="430"/>
      <c s="372">
        <f>SUM(C29:D29)</f>
        <v>0</v>
      </c>
      <c s="440">
        <f>L06!M28</f>
        <v>0</v>
      </c>
    </row>
    <row customHeight="1" ht="17.25">
      <c s="138">
        <v>2070699</v>
      </c>
      <c s="84" t="s">
        <v>2428</v>
      </c>
      <c s="411"/>
      <c s="372">
        <f>SUM(E30,G30:J30,L30)</f>
        <v>121</v>
      </c>
      <c s="411">
        <v>110</v>
      </c>
      <c s="411"/>
      <c s="376"/>
      <c s="411"/>
      <c s="376"/>
      <c s="411"/>
      <c s="411"/>
      <c s="430">
        <v>11</v>
      </c>
      <c s="372">
        <f>SUM(C30:D30)</f>
        <v>121</v>
      </c>
      <c s="440">
        <f>L06!M29</f>
        <v>121</v>
      </c>
    </row>
    <row customHeight="1" ht="17.25">
      <c s="138">
        <v>20707</v>
      </c>
      <c s="87" t="s">
        <v>2430</v>
      </c>
      <c s="372">
        <f>SUM(C32:C35)</f>
        <v>0</v>
      </c>
      <c s="372">
        <f>SUM(E31,G31:J31,L31)</f>
        <v>0</v>
      </c>
      <c s="372">
        <f>SUM(E32:E35)</f>
        <v>0</v>
      </c>
      <c s="372">
        <f>SUM(F32:F35)</f>
        <v>0</v>
      </c>
      <c s="372">
        <f>SUM(G32:G35)</f>
        <v>0</v>
      </c>
      <c s="372">
        <f>SUM(H32:H35)</f>
        <v>0</v>
      </c>
      <c s="372">
        <f>SUM(I32:I35)</f>
        <v>0</v>
      </c>
      <c s="372">
        <f>SUM(J32:J35)</f>
        <v>0</v>
      </c>
      <c s="372">
        <f>SUM(K32:K35)</f>
        <v>0</v>
      </c>
      <c s="429">
        <f>SUM(L32:L35)</f>
        <v>0</v>
      </c>
      <c s="372">
        <f>SUM(C31:D31)</f>
        <v>0</v>
      </c>
      <c s="440">
        <f>SUM(N32:N35)</f>
        <v>0</v>
      </c>
    </row>
    <row customHeight="1" ht="17.25">
      <c s="138">
        <v>2070701</v>
      </c>
      <c s="84" t="s">
        <v>2432</v>
      </c>
      <c s="411"/>
      <c s="372">
        <f>SUM(E32,G32:J32,L32)</f>
        <v>0</v>
      </c>
      <c s="411"/>
      <c s="411"/>
      <c s="376"/>
      <c s="411"/>
      <c s="376"/>
      <c s="411"/>
      <c s="411"/>
      <c s="430"/>
      <c s="372">
        <f>SUM(C32:D32)</f>
        <v>0</v>
      </c>
      <c s="440">
        <f>L06!M31</f>
        <v>0</v>
      </c>
    </row>
    <row customHeight="1" ht="17.25">
      <c s="138">
        <v>2070702</v>
      </c>
      <c s="84" t="s">
        <v>2433</v>
      </c>
      <c s="411"/>
      <c s="372">
        <f>SUM(E33,G33:J33,L33)</f>
        <v>0</v>
      </c>
      <c s="411"/>
      <c s="411"/>
      <c s="376"/>
      <c s="411"/>
      <c s="376"/>
      <c s="411"/>
      <c s="411"/>
      <c s="430"/>
      <c s="372">
        <f>SUM(C33:D33)</f>
        <v>0</v>
      </c>
      <c s="440">
        <f>L06!M32</f>
        <v>0</v>
      </c>
    </row>
    <row customHeight="1" ht="17.25">
      <c s="138">
        <v>2070703</v>
      </c>
      <c s="84" t="s">
        <v>2434</v>
      </c>
      <c s="411"/>
      <c s="372">
        <f>SUM(E34,G34:J34,L34)</f>
        <v>0</v>
      </c>
      <c s="411"/>
      <c s="411"/>
      <c s="376"/>
      <c s="411"/>
      <c s="376"/>
      <c s="411"/>
      <c s="411"/>
      <c s="430"/>
      <c s="372">
        <f>SUM(C34:D34)</f>
        <v>0</v>
      </c>
      <c s="440">
        <f>L06!M33</f>
        <v>0</v>
      </c>
    </row>
    <row customHeight="1" ht="17.25">
      <c s="138">
        <v>2070799</v>
      </c>
      <c s="84" t="s">
        <v>2435</v>
      </c>
      <c s="411"/>
      <c s="372">
        <f>SUM(E35,G35:J35,L35)</f>
        <v>0</v>
      </c>
      <c s="411"/>
      <c s="411"/>
      <c s="376"/>
      <c s="411"/>
      <c s="376"/>
      <c s="411"/>
      <c s="411"/>
      <c s="430"/>
      <c s="372">
        <f>SUM(C35:D35)</f>
        <v>0</v>
      </c>
      <c s="440">
        <f>L06!M34</f>
        <v>0</v>
      </c>
    </row>
    <row customHeight="1" ht="17.25">
      <c s="138">
        <v>208</v>
      </c>
      <c s="87" t="s">
        <v>1439</v>
      </c>
      <c s="372">
        <f>SUM(C37,C41,C45)</f>
        <v>155</v>
      </c>
      <c s="372">
        <f>SUM(E36,G36:J36,L36)</f>
        <v>2021</v>
      </c>
      <c s="372">
        <f>SUM(E37,E41,E45)</f>
        <v>1793</v>
      </c>
      <c s="372">
        <f>SUM(F37,F41,F45)</f>
        <v>0</v>
      </c>
      <c s="372">
        <f>SUM(G37,G41,G45)</f>
        <v>0</v>
      </c>
      <c s="372">
        <f>SUM(H37,H41,H45)</f>
        <v>228</v>
      </c>
      <c s="372">
        <f>SUM(I37,I41,I45)</f>
        <v>0</v>
      </c>
      <c s="372">
        <f>SUM(J37,J41,J45)</f>
        <v>0</v>
      </c>
      <c s="372">
        <f>SUM(K37,K41,K45)</f>
        <v>0</v>
      </c>
      <c s="429">
        <f>SUM(L37,L41,L45)</f>
        <v>0</v>
      </c>
      <c s="372">
        <f>SUM(C36:D36)</f>
        <v>2176</v>
      </c>
      <c s="440">
        <f>SUM(N37,N41,N45)</f>
        <v>2176</v>
      </c>
    </row>
    <row customHeight="1" ht="17.25">
      <c s="138">
        <v>20822</v>
      </c>
      <c s="87" t="s">
        <v>2437</v>
      </c>
      <c s="372">
        <f>SUM(C38:C40)</f>
        <v>0</v>
      </c>
      <c s="372">
        <f>SUM(E37,G37:J37,L37)</f>
        <v>1744</v>
      </c>
      <c s="372">
        <f>SUM(E38:E40)</f>
        <v>1744</v>
      </c>
      <c s="372">
        <f>SUM(F38:F40)</f>
        <v>0</v>
      </c>
      <c s="372">
        <f>SUM(G38:G40)</f>
        <v>0</v>
      </c>
      <c s="372">
        <f>SUM(H38:H40)</f>
        <v>0</v>
      </c>
      <c s="372">
        <f>SUM(I38:I40)</f>
        <v>0</v>
      </c>
      <c s="372">
        <f>SUM(J38:J40)</f>
        <v>0</v>
      </c>
      <c s="372">
        <f>SUM(K38:K40)</f>
        <v>0</v>
      </c>
      <c s="429">
        <f>SUM(L38:L40)</f>
        <v>0</v>
      </c>
      <c s="372">
        <f>SUM(C37:D37)</f>
        <v>1744</v>
      </c>
      <c s="440">
        <f>SUM(N38:N40)</f>
        <v>1744</v>
      </c>
    </row>
    <row customHeight="1" ht="17.25">
      <c s="138">
        <v>2082201</v>
      </c>
      <c s="84" t="s">
        <v>2439</v>
      </c>
      <c s="411"/>
      <c s="372">
        <f>SUM(E38,G38:J38,L38)</f>
        <v>757</v>
      </c>
      <c s="411">
        <v>757</v>
      </c>
      <c s="411"/>
      <c s="376"/>
      <c s="411"/>
      <c s="376"/>
      <c s="411"/>
      <c s="411"/>
      <c s="430"/>
      <c s="372">
        <f>SUM(C38:D38)</f>
        <v>757</v>
      </c>
      <c s="440">
        <f>L06!M37</f>
        <v>757</v>
      </c>
    </row>
    <row customHeight="1" ht="17.25">
      <c s="138">
        <v>2082202</v>
      </c>
      <c s="84" t="s">
        <v>2440</v>
      </c>
      <c s="411"/>
      <c s="372">
        <f>SUM(E39,G39:J39,L39)</f>
        <v>969</v>
      </c>
      <c s="411">
        <v>969</v>
      </c>
      <c s="411"/>
      <c s="376"/>
      <c s="411"/>
      <c s="376"/>
      <c s="411"/>
      <c s="411"/>
      <c s="430"/>
      <c s="372">
        <f>SUM(C39:D39)</f>
        <v>969</v>
      </c>
      <c s="440">
        <f>L06!M38</f>
        <v>969</v>
      </c>
    </row>
    <row customHeight="1" ht="17.25">
      <c s="138">
        <v>2082299</v>
      </c>
      <c s="84" t="s">
        <v>2441</v>
      </c>
      <c s="411"/>
      <c s="372">
        <f>SUM(E40,G40:J40,L40)</f>
        <v>18</v>
      </c>
      <c s="411">
        <v>18</v>
      </c>
      <c s="411"/>
      <c s="376"/>
      <c s="411"/>
      <c s="376"/>
      <c s="411"/>
      <c s="411"/>
      <c s="430"/>
      <c s="372">
        <f>SUM(C40:D40)</f>
        <v>18</v>
      </c>
      <c s="440">
        <f>L06!M39</f>
        <v>18</v>
      </c>
    </row>
    <row customHeight="1" ht="17.25">
      <c s="138">
        <v>20823</v>
      </c>
      <c s="87" t="s">
        <v>2443</v>
      </c>
      <c s="372">
        <f>SUM(C42:C44)</f>
        <v>155</v>
      </c>
      <c s="372">
        <f>SUM(E41,G41:J41,L41)</f>
        <v>118</v>
      </c>
      <c s="372">
        <f>SUM(E42:E44)</f>
        <v>33</v>
      </c>
      <c s="380">
        <f>SUM(F42:F44)</f>
        <v>0</v>
      </c>
      <c s="372">
        <f>SUM(G42:G44)</f>
        <v>0</v>
      </c>
      <c s="372">
        <f>SUM(H42:H44)</f>
        <v>85</v>
      </c>
      <c s="372">
        <f>SUM(I42:I44)</f>
        <v>0</v>
      </c>
      <c s="372">
        <f>SUM(J42:J44)</f>
        <v>0</v>
      </c>
      <c s="372">
        <f>SUM(K42:K44)</f>
        <v>0</v>
      </c>
      <c s="429">
        <f>SUM(L42:L44)</f>
        <v>0</v>
      </c>
      <c s="372">
        <f>SUM(C41:D41)</f>
        <v>273</v>
      </c>
      <c s="440">
        <f>SUM(N42:N44)</f>
        <v>273</v>
      </c>
    </row>
    <row customHeight="1" ht="17.25">
      <c s="138">
        <v>2082301</v>
      </c>
      <c s="84" t="s">
        <v>2439</v>
      </c>
      <c s="411"/>
      <c s="372">
        <f>SUM(E42,G42:J42,L42)</f>
        <v>31</v>
      </c>
      <c s="411">
        <v>31</v>
      </c>
      <c s="411"/>
      <c s="452"/>
      <c s="411"/>
      <c s="376"/>
      <c s="411"/>
      <c s="411"/>
      <c s="430"/>
      <c s="372">
        <f>SUM(C42:D42)</f>
        <v>31</v>
      </c>
      <c s="440">
        <f>L06!M41</f>
        <v>31</v>
      </c>
    </row>
    <row customHeight="1" ht="17.25">
      <c s="138">
        <v>2082302</v>
      </c>
      <c s="84" t="s">
        <v>2440</v>
      </c>
      <c s="411">
        <v>155</v>
      </c>
      <c s="372">
        <f>SUM(E43,G43:J43,L43)</f>
        <v>87</v>
      </c>
      <c s="411">
        <v>2</v>
      </c>
      <c s="411"/>
      <c s="376"/>
      <c s="411">
        <v>85</v>
      </c>
      <c s="376"/>
      <c s="411"/>
      <c s="411"/>
      <c s="430"/>
      <c s="372">
        <f>SUM(C43:D43)</f>
        <v>242</v>
      </c>
      <c s="440">
        <f>L06!M42</f>
        <v>242</v>
      </c>
    </row>
    <row customHeight="1" ht="17.25">
      <c s="138">
        <v>2082399</v>
      </c>
      <c s="84" t="s">
        <v>2445</v>
      </c>
      <c s="411"/>
      <c s="372">
        <f>SUM(E44,G44:J44,L44)</f>
        <v>0</v>
      </c>
      <c s="411"/>
      <c s="411"/>
      <c s="376"/>
      <c s="411"/>
      <c s="376"/>
      <c s="411"/>
      <c s="411"/>
      <c s="430"/>
      <c s="372">
        <f>SUM(C44:D44)</f>
        <v>0</v>
      </c>
      <c s="440">
        <f>L06!M43</f>
        <v>0</v>
      </c>
    </row>
    <row customHeight="1" ht="17.25">
      <c s="138">
        <v>20860</v>
      </c>
      <c s="87" t="s">
        <v>2447</v>
      </c>
      <c s="372">
        <f>SUM(C46:C50)</f>
        <v>0</v>
      </c>
      <c s="372">
        <f>SUM(E45,G45:J45,L45)</f>
        <v>159</v>
      </c>
      <c s="372">
        <f>SUM(E46:E50)</f>
        <v>16</v>
      </c>
      <c s="372">
        <f>SUM(F46:F50)</f>
        <v>0</v>
      </c>
      <c s="372">
        <f>SUM(G46:G50)</f>
        <v>0</v>
      </c>
      <c s="372">
        <f>SUM(H46:H50)</f>
        <v>143</v>
      </c>
      <c s="372">
        <f>SUM(I46:I50)</f>
        <v>0</v>
      </c>
      <c s="372">
        <f>SUM(J46:J50)</f>
        <v>0</v>
      </c>
      <c s="372">
        <f>SUM(K46:K50)</f>
        <v>0</v>
      </c>
      <c s="429">
        <f>SUM(L46:L50)</f>
        <v>0</v>
      </c>
      <c s="372">
        <f>SUM(C45:D45)</f>
        <v>159</v>
      </c>
      <c s="440">
        <f>SUM(N46:N50)</f>
        <v>159</v>
      </c>
    </row>
    <row customHeight="1" ht="17.25">
      <c s="138">
        <v>2086001</v>
      </c>
      <c s="84" t="s">
        <v>2449</v>
      </c>
      <c s="411"/>
      <c s="372">
        <f>SUM(E46,G46:J46,L46)</f>
        <v>16</v>
      </c>
      <c s="411">
        <v>16</v>
      </c>
      <c s="411"/>
      <c s="376"/>
      <c s="411"/>
      <c s="376"/>
      <c s="411"/>
      <c s="411"/>
      <c s="430"/>
      <c s="372">
        <f>SUM(C46:D46)</f>
        <v>16</v>
      </c>
      <c s="440">
        <f>L06!M45</f>
        <v>16</v>
      </c>
    </row>
    <row customHeight="1" ht="17.25">
      <c s="138">
        <v>2086002</v>
      </c>
      <c s="84" t="s">
        <v>2450</v>
      </c>
      <c s="411"/>
      <c s="372">
        <f>SUM(E47,G47:J47,L47)</f>
        <v>0</v>
      </c>
      <c s="411"/>
      <c s="411"/>
      <c s="376"/>
      <c s="411"/>
      <c s="376"/>
      <c s="411"/>
      <c s="411"/>
      <c s="430"/>
      <c s="372">
        <f>SUM(C47:D47)</f>
        <v>0</v>
      </c>
      <c s="440">
        <f>L06!M46</f>
        <v>0</v>
      </c>
    </row>
    <row customHeight="1" ht="17.25">
      <c s="138">
        <v>2086003</v>
      </c>
      <c s="84" t="s">
        <v>2451</v>
      </c>
      <c s="411"/>
      <c s="372">
        <f>SUM(E48,G48:J48,L48)</f>
        <v>0</v>
      </c>
      <c s="411"/>
      <c s="411"/>
      <c s="376"/>
      <c s="411"/>
      <c s="376"/>
      <c s="411"/>
      <c s="411"/>
      <c s="430"/>
      <c s="372">
        <f>SUM(C48:D48)</f>
        <v>0</v>
      </c>
      <c s="440">
        <f>L06!M47</f>
        <v>0</v>
      </c>
    </row>
    <row customHeight="1" ht="17.25">
      <c s="138">
        <v>2086004</v>
      </c>
      <c s="84" t="s">
        <v>2452</v>
      </c>
      <c s="411"/>
      <c s="372">
        <f>SUM(E49,G49:J49,L49)</f>
        <v>0</v>
      </c>
      <c s="411"/>
      <c s="411"/>
      <c s="376"/>
      <c s="411"/>
      <c s="376"/>
      <c s="411"/>
      <c s="411"/>
      <c s="430"/>
      <c s="372">
        <f>SUM(C49:D49)</f>
        <v>0</v>
      </c>
      <c s="440">
        <f>L06!M48</f>
        <v>0</v>
      </c>
    </row>
    <row customHeight="1" ht="17.25">
      <c s="138">
        <v>2086099</v>
      </c>
      <c s="84" t="s">
        <v>2453</v>
      </c>
      <c s="411"/>
      <c s="372">
        <f>SUM(E50,G50:J50,L50)</f>
        <v>143</v>
      </c>
      <c s="411"/>
      <c s="411"/>
      <c s="376"/>
      <c s="411">
        <v>143</v>
      </c>
      <c s="376"/>
      <c s="411"/>
      <c s="411"/>
      <c s="430"/>
      <c s="372">
        <f>SUM(C50:D50)</f>
        <v>143</v>
      </c>
      <c s="440">
        <f>L06!M49</f>
        <v>143</v>
      </c>
    </row>
    <row customHeight="1" ht="17.25">
      <c s="138">
        <v>211</v>
      </c>
      <c s="87" t="s">
        <v>1596</v>
      </c>
      <c s="372">
        <f>SUM(C52,C57)</f>
        <v>0</v>
      </c>
      <c s="372">
        <f>SUM(E51,G51:J51,L51)</f>
        <v>0</v>
      </c>
      <c s="372">
        <f>SUM(E52,E57)</f>
        <v>0</v>
      </c>
      <c s="372">
        <f>SUM(F52,F57)</f>
        <v>0</v>
      </c>
      <c s="372">
        <f>SUM(G52,G57)</f>
        <v>0</v>
      </c>
      <c s="372">
        <f>SUM(H52,H57)</f>
        <v>0</v>
      </c>
      <c s="372">
        <f>SUM(I52,I57)</f>
        <v>0</v>
      </c>
      <c s="372">
        <f>SUM(J52,J57)</f>
        <v>0</v>
      </c>
      <c s="372">
        <f>SUM(K52,K57)</f>
        <v>0</v>
      </c>
      <c s="429">
        <f>SUM(L52,L57)</f>
        <v>0</v>
      </c>
      <c s="372">
        <f>SUM(C51:D51)</f>
        <v>0</v>
      </c>
      <c s="372">
        <f>SUM(N52,N57)</f>
        <v>0</v>
      </c>
    </row>
    <row customHeight="1" ht="17.25">
      <c s="138">
        <v>21160</v>
      </c>
      <c s="87" t="s">
        <v>2455</v>
      </c>
      <c s="372">
        <f>SUM(C53:C56)</f>
        <v>0</v>
      </c>
      <c s="372">
        <f>SUM(E52,G52:J52,L52)</f>
        <v>0</v>
      </c>
      <c s="372">
        <f>SUM(E53:E56)</f>
        <v>0</v>
      </c>
      <c s="372">
        <f>SUM(F53:F56)</f>
        <v>0</v>
      </c>
      <c s="372">
        <f>SUM(G53:G56)</f>
        <v>0</v>
      </c>
      <c s="372">
        <f>SUM(H53:H56)</f>
        <v>0</v>
      </c>
      <c s="372">
        <f>SUM(I53:I56)</f>
        <v>0</v>
      </c>
      <c s="372">
        <f>SUM(J53:J56)</f>
        <v>0</v>
      </c>
      <c s="372">
        <f>SUM(K53:K56)</f>
        <v>0</v>
      </c>
      <c s="429">
        <f>SUM(L53:L56)</f>
        <v>0</v>
      </c>
      <c s="372">
        <f>SUM(C52:D52)</f>
        <v>0</v>
      </c>
      <c s="372">
        <f>SUM(N53:N56)</f>
        <v>0</v>
      </c>
    </row>
    <row customHeight="1" ht="17.25">
      <c s="138">
        <v>2116001</v>
      </c>
      <c s="84" t="s">
        <v>2457</v>
      </c>
      <c s="411"/>
      <c s="372">
        <f>SUM(E53,G53:J53,L53)</f>
        <v>0</v>
      </c>
      <c s="411"/>
      <c s="411"/>
      <c s="376"/>
      <c s="411"/>
      <c s="376"/>
      <c s="411"/>
      <c s="411"/>
      <c s="430"/>
      <c s="372">
        <f>SUM(C53:D53)</f>
        <v>0</v>
      </c>
      <c s="440">
        <f>L06!M52</f>
        <v>0</v>
      </c>
    </row>
    <row customHeight="1" ht="17.25">
      <c s="138">
        <v>2116002</v>
      </c>
      <c s="84" t="s">
        <v>2458</v>
      </c>
      <c s="411"/>
      <c s="372">
        <f>SUM(E54,G54:J54,L54)</f>
        <v>0</v>
      </c>
      <c s="411"/>
      <c s="411"/>
      <c s="376"/>
      <c s="411"/>
      <c s="376"/>
      <c s="411"/>
      <c s="411"/>
      <c s="430"/>
      <c s="372">
        <f>SUM(C54:D54)</f>
        <v>0</v>
      </c>
      <c s="440">
        <f>L06!M53</f>
        <v>0</v>
      </c>
    </row>
    <row customHeight="1" ht="17.25">
      <c s="138">
        <v>2116003</v>
      </c>
      <c s="84" t="s">
        <v>2459</v>
      </c>
      <c s="411"/>
      <c s="372">
        <f>SUM(E55,G55:J55,L55)</f>
        <v>0</v>
      </c>
      <c s="411"/>
      <c s="411"/>
      <c s="376"/>
      <c s="411"/>
      <c s="376"/>
      <c s="411"/>
      <c s="411"/>
      <c s="430"/>
      <c s="372">
        <f>SUM(C55:D55)</f>
        <v>0</v>
      </c>
      <c s="440">
        <f>L06!M54</f>
        <v>0</v>
      </c>
    </row>
    <row customHeight="1" ht="17.25">
      <c s="138">
        <v>2116099</v>
      </c>
      <c s="84" t="s">
        <v>2460</v>
      </c>
      <c s="411"/>
      <c s="372">
        <f>SUM(E56,G56:J56,L56)</f>
        <v>0</v>
      </c>
      <c s="411"/>
      <c s="411"/>
      <c s="376"/>
      <c s="411"/>
      <c s="376"/>
      <c s="411"/>
      <c s="411"/>
      <c s="430"/>
      <c s="372">
        <f>SUM(C56:D56)</f>
        <v>0</v>
      </c>
      <c s="440">
        <f>L06!M55</f>
        <v>0</v>
      </c>
    </row>
    <row customHeight="1" ht="17.25">
      <c s="138">
        <v>21161</v>
      </c>
      <c s="87" t="s">
        <v>2462</v>
      </c>
      <c s="411"/>
      <c s="372">
        <f>SUM(E57,G57:J57,L57)</f>
        <v>0</v>
      </c>
      <c s="411"/>
      <c s="411"/>
      <c s="376"/>
      <c s="411"/>
      <c s="376"/>
      <c s="411"/>
      <c s="411"/>
      <c s="430"/>
      <c s="372">
        <f>SUM(C57:D57)</f>
        <v>0</v>
      </c>
      <c s="440">
        <f>L06!M56</f>
        <v>0</v>
      </c>
    </row>
    <row customHeight="1" ht="17.25">
      <c s="138">
        <v>212</v>
      </c>
      <c s="87" t="s">
        <v>1675</v>
      </c>
      <c s="372">
        <f>SUM(C59,C66,C80,C86,C90:C91,C96)</f>
        <v>16690</v>
      </c>
      <c s="372">
        <f>SUM(E58,G58:J58,L58)</f>
        <v>55076</v>
      </c>
      <c s="372">
        <f>SUM(E59,E66,E80,E86,E90:E91,E96)</f>
        <v>6072</v>
      </c>
      <c s="372">
        <f>SUM(F59,F66,F80,F86,F90:F91,F96)</f>
        <v>0</v>
      </c>
      <c s="372">
        <f>SUM(G59,G66,G80,G86,G90:G91,G96)</f>
        <v>13</v>
      </c>
      <c s="372">
        <f>SUM(H59,H66,H80,H86,H90:H91,H96)</f>
        <v>49131</v>
      </c>
      <c s="372">
        <f>SUM(I59,I66,I80,I86,I90:I91,I96)</f>
        <v>0</v>
      </c>
      <c s="372">
        <f>SUM(J59,J66,J80,J86,J90:J91,J96)</f>
        <v>0</v>
      </c>
      <c s="372">
        <f>SUM(K59,K66,K80,K86,K90:K91,K96)</f>
        <v>0</v>
      </c>
      <c s="429">
        <f>SUM(L59,L66,L80,L86,L90:L91,L96)</f>
        <v>-140</v>
      </c>
      <c s="372">
        <f>SUM(C58:D58)</f>
        <v>71766</v>
      </c>
      <c s="440">
        <f>SUM(N59,N66,N80,N86,N90:N91,N96)</f>
        <v>71766</v>
      </c>
    </row>
    <row customHeight="1" ht="17.25">
      <c s="138">
        <v>21207</v>
      </c>
      <c s="87" t="s">
        <v>2469</v>
      </c>
      <c s="372">
        <f>SUM(C60:C65)</f>
        <v>0</v>
      </c>
      <c s="372">
        <f>SUM(E59,G59:J59,L59)</f>
        <v>0</v>
      </c>
      <c s="372">
        <f>SUM(E60:E65)</f>
        <v>0</v>
      </c>
      <c s="372">
        <f>SUM(F60:F65)</f>
        <v>0</v>
      </c>
      <c s="372">
        <f>SUM(G60:G65)</f>
        <v>0</v>
      </c>
      <c s="372">
        <f>SUM(H60:H65)</f>
        <v>0</v>
      </c>
      <c s="372">
        <f>SUM(I60:I65)</f>
        <v>0</v>
      </c>
      <c s="372">
        <f>SUM(J60:J65)</f>
        <v>0</v>
      </c>
      <c s="372">
        <f>SUM(K60:K65)</f>
        <v>0</v>
      </c>
      <c s="429">
        <f>SUM(L60:L65)</f>
        <v>0</v>
      </c>
      <c s="372">
        <f>SUM(C59:D59)</f>
        <v>0</v>
      </c>
      <c s="440">
        <f>SUM(N60:N65)</f>
        <v>0</v>
      </c>
    </row>
    <row customHeight="1" ht="17.25">
      <c s="138">
        <v>2120701</v>
      </c>
      <c s="84" t="s">
        <v>2472</v>
      </c>
      <c s="411"/>
      <c s="372">
        <f>SUM(E60,G60:J60,L60)</f>
        <v>0</v>
      </c>
      <c s="411"/>
      <c s="411"/>
      <c s="376"/>
      <c s="411"/>
      <c s="376"/>
      <c s="411"/>
      <c s="411"/>
      <c s="430"/>
      <c s="372">
        <f>SUM(C60:D60)</f>
        <v>0</v>
      </c>
      <c s="440">
        <f>L06!M61</f>
        <v>0</v>
      </c>
    </row>
    <row customHeight="1" ht="17.25">
      <c s="138">
        <v>2120702</v>
      </c>
      <c s="84" t="s">
        <v>2474</v>
      </c>
      <c s="411"/>
      <c s="372">
        <f>SUM(E61,G61:J61,L61)</f>
        <v>0</v>
      </c>
      <c s="411"/>
      <c s="411"/>
      <c s="376"/>
      <c s="411"/>
      <c s="376"/>
      <c s="411"/>
      <c s="411"/>
      <c s="430"/>
      <c s="372">
        <f>SUM(C61:D61)</f>
        <v>0</v>
      </c>
      <c s="440">
        <f>L06!M62</f>
        <v>0</v>
      </c>
    </row>
    <row customHeight="1" ht="17.25">
      <c s="138">
        <v>2120703</v>
      </c>
      <c s="84" t="s">
        <v>2476</v>
      </c>
      <c s="411"/>
      <c s="372">
        <f>SUM(E62,G62:J62,L62)</f>
        <v>0</v>
      </c>
      <c s="411"/>
      <c s="411"/>
      <c s="376"/>
      <c s="411"/>
      <c s="376"/>
      <c s="411"/>
      <c s="411"/>
      <c s="430"/>
      <c s="372">
        <f>SUM(C62:D62)</f>
        <v>0</v>
      </c>
      <c s="440">
        <f>L06!M63</f>
        <v>0</v>
      </c>
    </row>
    <row customHeight="1" ht="17.25">
      <c s="138">
        <v>2120704</v>
      </c>
      <c s="84" t="s">
        <v>2479</v>
      </c>
      <c s="411"/>
      <c s="380">
        <f>SUM(E63,G63:J63,L63)</f>
        <v>0</v>
      </c>
      <c s="411"/>
      <c s="411"/>
      <c s="376"/>
      <c s="411"/>
      <c s="376"/>
      <c s="411"/>
      <c s="411"/>
      <c s="430"/>
      <c s="372">
        <f>SUM(C63:D63)</f>
        <v>0</v>
      </c>
      <c s="440">
        <f>L06!M64</f>
        <v>0</v>
      </c>
    </row>
    <row customHeight="1" ht="17.25">
      <c s="138">
        <v>2120705</v>
      </c>
      <c s="84" t="s">
        <v>2482</v>
      </c>
      <c s="411"/>
      <c s="372">
        <f>SUM(E64,G64:J64,L64)</f>
        <v>0</v>
      </c>
      <c s="411"/>
      <c s="411"/>
      <c s="376"/>
      <c s="411"/>
      <c s="376"/>
      <c s="411"/>
      <c s="411"/>
      <c s="430"/>
      <c s="372">
        <f>SUM(C64:D64)</f>
        <v>0</v>
      </c>
      <c s="440">
        <f>L06!M65</f>
        <v>0</v>
      </c>
    </row>
    <row customHeight="1" ht="17.25">
      <c s="138">
        <v>2120799</v>
      </c>
      <c s="84" t="s">
        <v>2484</v>
      </c>
      <c s="411"/>
      <c s="379">
        <f>SUM(E65,G65:J65,L65)</f>
        <v>0</v>
      </c>
      <c s="411"/>
      <c s="411"/>
      <c s="376"/>
      <c s="411"/>
      <c s="376"/>
      <c s="411"/>
      <c s="411"/>
      <c s="430"/>
      <c s="372">
        <f>SUM(C65:D65)</f>
        <v>0</v>
      </c>
      <c s="440">
        <f>L06!M66</f>
        <v>0</v>
      </c>
    </row>
    <row customHeight="1" ht="17.25">
      <c s="138">
        <v>21208</v>
      </c>
      <c s="87" t="s">
        <v>2487</v>
      </c>
      <c s="372">
        <f>SUM(C67:C79)</f>
        <v>15740</v>
      </c>
      <c s="372">
        <f>SUM(E66,G66:J66,L66)</f>
        <v>46759</v>
      </c>
      <c s="372">
        <f>SUM(E67:E79)</f>
        <v>331</v>
      </c>
      <c s="372">
        <f>SUM(F67:F79)</f>
        <v>0</v>
      </c>
      <c s="372">
        <f>SUM(G67:G79)</f>
        <v>8</v>
      </c>
      <c s="372">
        <f>SUM(H67:H79)</f>
        <v>46480</v>
      </c>
      <c s="372">
        <f>SUM(I67:I79)</f>
        <v>0</v>
      </c>
      <c s="372">
        <f>SUM(J67:J79)</f>
        <v>0</v>
      </c>
      <c s="372">
        <f>SUM(K67:K79)</f>
        <v>0</v>
      </c>
      <c s="429">
        <f>SUM(L67:L79)</f>
        <v>-60</v>
      </c>
      <c s="372">
        <f>SUM(C66:D66)</f>
        <v>62499</v>
      </c>
      <c s="440">
        <f>SUM(N67:N79)</f>
        <v>62499</v>
      </c>
    </row>
    <row customHeight="1" ht="17.25">
      <c s="138">
        <v>2120801</v>
      </c>
      <c s="84" t="s">
        <v>2490</v>
      </c>
      <c s="411">
        <v>10481</v>
      </c>
      <c s="372">
        <f>SUM(E67,G67:J67,L67)</f>
        <v>5471</v>
      </c>
      <c s="411"/>
      <c s="411"/>
      <c s="376"/>
      <c s="411">
        <v>5485</v>
      </c>
      <c s="376"/>
      <c s="411"/>
      <c s="411"/>
      <c s="430">
        <v>-14</v>
      </c>
      <c s="372">
        <f>SUM(C67:D67)</f>
        <v>15952</v>
      </c>
      <c s="440">
        <f>L06!M68</f>
        <v>15952</v>
      </c>
    </row>
    <row customHeight="1" ht="17.25">
      <c s="138">
        <v>2120802</v>
      </c>
      <c s="84" t="s">
        <v>2493</v>
      </c>
      <c s="411">
        <v>5214</v>
      </c>
      <c s="372">
        <f>SUM(E68,G68:J68,L68)</f>
        <v>27705</v>
      </c>
      <c s="411"/>
      <c s="411"/>
      <c s="376"/>
      <c s="411">
        <v>27705</v>
      </c>
      <c s="376"/>
      <c s="411"/>
      <c s="411"/>
      <c s="430"/>
      <c s="372">
        <f>SUM(C68:D68)</f>
        <v>32919</v>
      </c>
      <c s="440">
        <f>L06!M69</f>
        <v>32919</v>
      </c>
    </row>
    <row customHeight="1" ht="17.25">
      <c s="138">
        <v>2120803</v>
      </c>
      <c s="84" t="s">
        <v>2495</v>
      </c>
      <c s="411"/>
      <c s="372">
        <f>SUM(E69,G69:J69,L69)</f>
        <v>0</v>
      </c>
      <c s="411"/>
      <c s="411"/>
      <c s="376"/>
      <c s="411"/>
      <c s="376"/>
      <c s="411"/>
      <c s="411"/>
      <c s="430"/>
      <c s="372">
        <f>SUM(C69:D69)</f>
        <v>0</v>
      </c>
      <c s="440">
        <f>L06!M70</f>
        <v>0</v>
      </c>
    </row>
    <row customHeight="1" ht="17.25">
      <c s="138">
        <v>2120804</v>
      </c>
      <c s="84" t="s">
        <v>2498</v>
      </c>
      <c s="411"/>
      <c s="372">
        <f>SUM(E70,G70:J70,L70)</f>
        <v>7</v>
      </c>
      <c s="411">
        <v>7</v>
      </c>
      <c s="411"/>
      <c s="376"/>
      <c s="411"/>
      <c s="376"/>
      <c s="411"/>
      <c s="411"/>
      <c s="430"/>
      <c s="372">
        <f>SUM(C70:D70)</f>
        <v>7</v>
      </c>
      <c s="440">
        <f>L06!M71</f>
        <v>7</v>
      </c>
    </row>
    <row customHeight="1" ht="17.25">
      <c s="138">
        <v>2120805</v>
      </c>
      <c s="84" t="s">
        <v>2501</v>
      </c>
      <c s="411"/>
      <c s="372">
        <f>SUM(E71,G71:J71,L71)</f>
        <v>2590</v>
      </c>
      <c s="411"/>
      <c s="411"/>
      <c s="376"/>
      <c s="411">
        <v>2590</v>
      </c>
      <c s="376"/>
      <c s="411"/>
      <c s="411"/>
      <c s="430"/>
      <c s="372">
        <f>SUM(C71:D71)</f>
        <v>2590</v>
      </c>
      <c s="440">
        <f>L06!M72</f>
        <v>2590</v>
      </c>
    </row>
    <row customHeight="1" ht="17.25">
      <c s="138">
        <v>2120806</v>
      </c>
      <c s="84" t="s">
        <v>2504</v>
      </c>
      <c s="411"/>
      <c s="372">
        <f>SUM(E72,G72:J72,L72)</f>
        <v>1119</v>
      </c>
      <c s="411"/>
      <c s="411"/>
      <c s="376"/>
      <c s="411">
        <v>1119</v>
      </c>
      <c s="376"/>
      <c s="411"/>
      <c s="411"/>
      <c s="430"/>
      <c s="372">
        <f>SUM(C72:D72)</f>
        <v>1119</v>
      </c>
      <c s="440">
        <f>L06!M73</f>
        <v>1119</v>
      </c>
    </row>
    <row customHeight="1" ht="17.25">
      <c s="138">
        <v>2120807</v>
      </c>
      <c s="84" t="s">
        <v>2474</v>
      </c>
      <c s="411"/>
      <c s="372">
        <f>SUM(E73,G73:J73,L73)</f>
        <v>2798</v>
      </c>
      <c s="411"/>
      <c s="411"/>
      <c s="376"/>
      <c s="411">
        <v>2798</v>
      </c>
      <c s="376"/>
      <c s="411"/>
      <c s="411"/>
      <c s="430"/>
      <c s="372">
        <f>SUM(C73:D73)</f>
        <v>2798</v>
      </c>
      <c s="440">
        <f>L06!M74</f>
        <v>2798</v>
      </c>
    </row>
    <row customHeight="1" ht="18.75">
      <c s="138">
        <v>2120808</v>
      </c>
      <c s="84" t="s">
        <v>2507</v>
      </c>
      <c s="411"/>
      <c s="372">
        <f>SUM(E74,G74:J74,L74)</f>
        <v>1476</v>
      </c>
      <c s="411"/>
      <c s="411"/>
      <c s="376"/>
      <c s="411">
        <v>1476</v>
      </c>
      <c s="376"/>
      <c s="411"/>
      <c s="411"/>
      <c s="430"/>
      <c s="372">
        <f>SUM(C74:D74)</f>
        <v>1476</v>
      </c>
      <c s="440">
        <f>L06!M75</f>
        <v>1476</v>
      </c>
    </row>
    <row customHeight="1" ht="18.75">
      <c s="138">
        <v>2120809</v>
      </c>
      <c s="84" t="s">
        <v>2508</v>
      </c>
      <c s="411"/>
      <c s="372">
        <f>SUM(E75,G75:J75,L75)</f>
        <v>0</v>
      </c>
      <c s="411"/>
      <c s="411"/>
      <c s="376"/>
      <c s="411"/>
      <c s="376"/>
      <c s="411"/>
      <c s="411"/>
      <c s="430"/>
      <c s="372">
        <f>SUM(C75:D75)</f>
        <v>0</v>
      </c>
      <c s="440">
        <f>L06!M76</f>
        <v>0</v>
      </c>
    </row>
    <row customHeight="1" ht="18.75">
      <c s="138">
        <v>2120810</v>
      </c>
      <c s="84" t="s">
        <v>2509</v>
      </c>
      <c s="411"/>
      <c s="372">
        <f>SUM(E76,G76:J76,L76)</f>
        <v>0</v>
      </c>
      <c s="411"/>
      <c s="411"/>
      <c s="376"/>
      <c s="411"/>
      <c s="376"/>
      <c s="411"/>
      <c s="411"/>
      <c s="430"/>
      <c s="372">
        <f>SUM(C76:D76)</f>
        <v>0</v>
      </c>
      <c s="440">
        <f>L06!M77</f>
        <v>0</v>
      </c>
    </row>
    <row customHeight="1" ht="17.25">
      <c s="138">
        <v>2120811</v>
      </c>
      <c s="84" t="s">
        <v>2479</v>
      </c>
      <c s="411"/>
      <c s="372">
        <f>SUM(E77,G77:J77,L77)</f>
        <v>0</v>
      </c>
      <c s="411"/>
      <c s="411"/>
      <c s="376"/>
      <c s="411"/>
      <c s="376"/>
      <c s="411"/>
      <c s="411"/>
      <c s="430"/>
      <c s="372">
        <f>SUM(C77:D77)</f>
        <v>0</v>
      </c>
      <c s="440">
        <f>L06!M78</f>
        <v>0</v>
      </c>
    </row>
    <row customHeight="1" ht="17.25">
      <c s="138">
        <v>2120812</v>
      </c>
      <c s="84" t="s">
        <v>2510</v>
      </c>
      <c s="411"/>
      <c s="372">
        <f>SUM(E78,G78:J78,L78)</f>
        <v>1218</v>
      </c>
      <c s="411">
        <v>324</v>
      </c>
      <c s="411"/>
      <c s="376">
        <v>8</v>
      </c>
      <c s="411">
        <v>886</v>
      </c>
      <c s="376"/>
      <c s="411"/>
      <c s="411"/>
      <c s="430"/>
      <c s="372">
        <f>SUM(C78:D78)</f>
        <v>1218</v>
      </c>
      <c s="440">
        <f>L06!M79</f>
        <v>1218</v>
      </c>
    </row>
    <row customHeight="1" ht="17.25">
      <c s="138">
        <v>2120899</v>
      </c>
      <c s="84" t="s">
        <v>2511</v>
      </c>
      <c s="411">
        <v>45</v>
      </c>
      <c s="372">
        <f>SUM(E79,G79:J79,L79)</f>
        <v>4375</v>
      </c>
      <c s="411"/>
      <c s="411"/>
      <c s="376"/>
      <c s="411">
        <v>4421</v>
      </c>
      <c s="376"/>
      <c s="411"/>
      <c s="411"/>
      <c s="430">
        <v>-46</v>
      </c>
      <c s="372">
        <f>SUM(C79:D79)</f>
        <v>4420</v>
      </c>
      <c s="440">
        <f>L06!M80</f>
        <v>4420</v>
      </c>
    </row>
    <row customHeight="1" ht="17.25">
      <c s="138">
        <v>21209</v>
      </c>
      <c s="87" t="s">
        <v>2513</v>
      </c>
      <c s="372">
        <f>SUM(C81:C85)</f>
        <v>88</v>
      </c>
      <c s="372">
        <f>SUM(E80,G80:J80,L80)</f>
        <v>45</v>
      </c>
      <c s="372">
        <f>SUM(E81:E85)</f>
        <v>0</v>
      </c>
      <c s="372">
        <f>SUM(F81:F85)</f>
        <v>0</v>
      </c>
      <c s="372">
        <f>SUM(G81:G85)</f>
        <v>0</v>
      </c>
      <c s="372">
        <f>SUM(H81:H85)</f>
        <v>45</v>
      </c>
      <c s="372">
        <f>SUM(I81:I85)</f>
        <v>0</v>
      </c>
      <c s="372">
        <f>SUM(J81:J85)</f>
        <v>0</v>
      </c>
      <c s="372">
        <f>SUM(K81:K85)</f>
        <v>0</v>
      </c>
      <c s="429">
        <f>SUM(L81:L85)</f>
        <v>0</v>
      </c>
      <c s="372">
        <f>SUM(C80:D80)</f>
        <v>133</v>
      </c>
      <c s="440">
        <f>SUM(N81:N85)</f>
        <v>133</v>
      </c>
    </row>
    <row customHeight="1" ht="17.25">
      <c s="138">
        <v>2120901</v>
      </c>
      <c s="84" t="s">
        <v>2515</v>
      </c>
      <c s="411">
        <v>68</v>
      </c>
      <c s="372">
        <f>SUM(E81,G81:J81,L81)</f>
        <v>45</v>
      </c>
      <c s="411"/>
      <c s="411"/>
      <c s="376"/>
      <c s="411">
        <v>45</v>
      </c>
      <c s="376"/>
      <c s="411"/>
      <c s="411"/>
      <c s="430"/>
      <c s="372">
        <f>SUM(C81:D81)</f>
        <v>113</v>
      </c>
      <c s="440">
        <f>L06!M82</f>
        <v>113</v>
      </c>
    </row>
    <row customHeight="1" ht="17.25">
      <c s="138">
        <v>2120902</v>
      </c>
      <c s="84" t="s">
        <v>2516</v>
      </c>
      <c s="411"/>
      <c s="372">
        <f>SUM(E82,G82:J82,L82)</f>
        <v>0</v>
      </c>
      <c s="411"/>
      <c s="411"/>
      <c s="376"/>
      <c s="411"/>
      <c s="376"/>
      <c s="411"/>
      <c s="411"/>
      <c s="430"/>
      <c s="372">
        <f>SUM(C82:D82)</f>
        <v>0</v>
      </c>
      <c s="440">
        <f>L06!M83</f>
        <v>0</v>
      </c>
    </row>
    <row customHeight="1" ht="17.25">
      <c s="138">
        <v>2120903</v>
      </c>
      <c s="84" t="s">
        <v>2517</v>
      </c>
      <c s="411"/>
      <c s="372">
        <f>SUM(E83,G83:J83,L83)</f>
        <v>0</v>
      </c>
      <c s="411"/>
      <c s="411"/>
      <c s="376"/>
      <c s="411"/>
      <c s="376"/>
      <c s="411"/>
      <c s="411"/>
      <c s="430"/>
      <c s="372">
        <f>SUM(C83:D83)</f>
        <v>0</v>
      </c>
      <c s="440">
        <f>L06!M84</f>
        <v>0</v>
      </c>
    </row>
    <row customHeight="1" ht="17.25">
      <c s="138">
        <v>2120904</v>
      </c>
      <c s="84" t="s">
        <v>2518</v>
      </c>
      <c s="411"/>
      <c s="372">
        <f>SUM(E84,G84:J84,L84)</f>
        <v>0</v>
      </c>
      <c s="411"/>
      <c s="411"/>
      <c s="376"/>
      <c s="411"/>
      <c s="376"/>
      <c s="411"/>
      <c s="411"/>
      <c s="430"/>
      <c s="372">
        <f>SUM(C84:D84)</f>
        <v>0</v>
      </c>
      <c s="440">
        <f>L06!M85</f>
        <v>0</v>
      </c>
    </row>
    <row customHeight="1" ht="17.25">
      <c s="138">
        <v>2120999</v>
      </c>
      <c s="84" t="s">
        <v>2519</v>
      </c>
      <c s="411">
        <v>20</v>
      </c>
      <c s="372">
        <f>SUM(E85,G85:J85,L85)</f>
        <v>0</v>
      </c>
      <c s="411"/>
      <c s="411"/>
      <c s="376"/>
      <c s="411"/>
      <c s="376"/>
      <c s="411"/>
      <c s="411"/>
      <c s="430"/>
      <c s="372">
        <f>SUM(C85:D85)</f>
        <v>20</v>
      </c>
      <c s="440">
        <f>L06!M86</f>
        <v>20</v>
      </c>
    </row>
    <row customHeight="1" ht="17.25">
      <c s="138">
        <v>21210</v>
      </c>
      <c s="87" t="s">
        <v>2521</v>
      </c>
      <c s="372">
        <f>SUM(C87:C89)</f>
        <v>0</v>
      </c>
      <c s="372">
        <f>SUM(E86,G86:J86,L86)</f>
        <v>2798</v>
      </c>
      <c s="372">
        <f>SUM(E87:E89)</f>
        <v>0</v>
      </c>
      <c s="372">
        <f>SUM(F87:F89)</f>
        <v>0</v>
      </c>
      <c s="372">
        <f>SUM(G87:G89)</f>
        <v>0</v>
      </c>
      <c s="372">
        <f>SUM(H87:H89)</f>
        <v>2798</v>
      </c>
      <c s="372">
        <f>SUM(I87:I89)</f>
        <v>0</v>
      </c>
      <c s="372">
        <f>SUM(J87:J89)</f>
        <v>0</v>
      </c>
      <c s="372">
        <f>SUM(K87:K89)</f>
        <v>0</v>
      </c>
      <c s="429">
        <f>SUM(L87:L89)</f>
        <v>0</v>
      </c>
      <c s="372">
        <f>SUM(C86:D86)</f>
        <v>2798</v>
      </c>
      <c s="440">
        <f>SUM(N87:N89)</f>
        <v>2798</v>
      </c>
    </row>
    <row customHeight="1" ht="17.25">
      <c s="138">
        <v>2121001</v>
      </c>
      <c s="84" t="s">
        <v>2490</v>
      </c>
      <c s="411"/>
      <c s="372">
        <f>SUM(E87,G87:J87,L87)</f>
        <v>2477</v>
      </c>
      <c s="411"/>
      <c s="411"/>
      <c s="376"/>
      <c s="411">
        <v>2477</v>
      </c>
      <c s="376"/>
      <c s="411"/>
      <c s="411"/>
      <c s="430"/>
      <c s="372">
        <f>SUM(C87:D87)</f>
        <v>2477</v>
      </c>
      <c s="440">
        <f>L06!M88</f>
        <v>2477</v>
      </c>
    </row>
    <row customHeight="1" ht="17.25">
      <c s="138">
        <v>2121002</v>
      </c>
      <c s="84" t="s">
        <v>2493</v>
      </c>
      <c s="411"/>
      <c s="372">
        <f>SUM(E88,G88:J88,L88)</f>
        <v>321</v>
      </c>
      <c s="411"/>
      <c s="411"/>
      <c s="376"/>
      <c s="411">
        <v>321</v>
      </c>
      <c s="376"/>
      <c s="411"/>
      <c s="411"/>
      <c s="430"/>
      <c s="372">
        <f>SUM(C88:D88)</f>
        <v>321</v>
      </c>
      <c s="440">
        <f>L06!M89</f>
        <v>321</v>
      </c>
    </row>
    <row customHeight="1" ht="17.25">
      <c s="138">
        <v>2121099</v>
      </c>
      <c s="84" t="s">
        <v>2523</v>
      </c>
      <c s="411"/>
      <c s="372">
        <f>SUM(E89,G89:J89,L89)</f>
        <v>0</v>
      </c>
      <c s="411"/>
      <c s="411"/>
      <c s="376"/>
      <c s="411"/>
      <c s="376"/>
      <c s="411"/>
      <c s="411"/>
      <c s="430"/>
      <c s="372">
        <f>SUM(C89:D89)</f>
        <v>0</v>
      </c>
      <c s="440">
        <f>L06!M90</f>
        <v>0</v>
      </c>
    </row>
    <row customHeight="1" ht="17.25">
      <c s="138">
        <v>21211</v>
      </c>
      <c s="87" t="s">
        <v>2525</v>
      </c>
      <c s="411"/>
      <c s="372">
        <f>SUM(E90,G90:J90,L90)</f>
        <v>187</v>
      </c>
      <c s="411">
        <v>80</v>
      </c>
      <c s="411"/>
      <c s="376"/>
      <c s="411">
        <v>187</v>
      </c>
      <c s="376"/>
      <c s="411"/>
      <c s="411"/>
      <c s="430">
        <v>-80</v>
      </c>
      <c s="372">
        <f>SUM(C90:D90)</f>
        <v>187</v>
      </c>
      <c s="440">
        <f>L06!M91</f>
        <v>187</v>
      </c>
    </row>
    <row customHeight="1" ht="17.25">
      <c s="138">
        <v>21212</v>
      </c>
      <c s="87" t="s">
        <v>2528</v>
      </c>
      <c s="372">
        <f>SUM(C92:C95)</f>
        <v>0</v>
      </c>
      <c s="372">
        <f>SUM(E91,G91:J91,L91)</f>
        <v>5666</v>
      </c>
      <c s="372">
        <f>SUM(E92:E95)</f>
        <v>5661</v>
      </c>
      <c s="372">
        <f>SUM(F92:F95)</f>
        <v>0</v>
      </c>
      <c s="372">
        <f>SUM(G92:G95)</f>
        <v>5</v>
      </c>
      <c s="372">
        <f>SUM(H92:H95)</f>
        <v>0</v>
      </c>
      <c s="372">
        <f>SUM(I92:I95)</f>
        <v>0</v>
      </c>
      <c s="372">
        <f>SUM(J92:J95)</f>
        <v>0</v>
      </c>
      <c s="372">
        <f>SUM(K92:K95)</f>
        <v>0</v>
      </c>
      <c s="429">
        <f>SUM(L92:L95)</f>
        <v>0</v>
      </c>
      <c s="372">
        <f>SUM(C91:D91)</f>
        <v>5666</v>
      </c>
      <c s="440">
        <f>SUM(N92:N95)</f>
        <v>5666</v>
      </c>
    </row>
    <row customHeight="1" ht="17.25">
      <c s="138">
        <v>2121201</v>
      </c>
      <c s="84" t="s">
        <v>2531</v>
      </c>
      <c s="411"/>
      <c s="372">
        <f>SUM(E92,G92:J92,L92)</f>
        <v>606</v>
      </c>
      <c s="411">
        <v>257</v>
      </c>
      <c s="411"/>
      <c s="376">
        <v>5</v>
      </c>
      <c s="411"/>
      <c s="376"/>
      <c s="411"/>
      <c s="411"/>
      <c s="430">
        <v>344</v>
      </c>
      <c s="372">
        <f>SUM(C92:D92)</f>
        <v>606</v>
      </c>
      <c s="440">
        <f>L06!M93</f>
        <v>606</v>
      </c>
    </row>
    <row customHeight="1" ht="17.25">
      <c s="138">
        <v>2121202</v>
      </c>
      <c s="84" t="s">
        <v>2534</v>
      </c>
      <c s="411"/>
      <c s="372">
        <f>SUM(E93,G93:J93,L93)</f>
        <v>0</v>
      </c>
      <c s="411"/>
      <c s="411"/>
      <c s="376"/>
      <c s="411"/>
      <c s="376"/>
      <c s="411"/>
      <c s="411"/>
      <c s="430"/>
      <c s="372">
        <f>SUM(C93:D93)</f>
        <v>0</v>
      </c>
      <c s="440">
        <f>L06!M94</f>
        <v>0</v>
      </c>
    </row>
    <row customHeight="1" ht="17.25">
      <c s="138">
        <v>2121203</v>
      </c>
      <c s="84" t="s">
        <v>2536</v>
      </c>
      <c s="411"/>
      <c s="372">
        <f>SUM(E94,G94:J94,L94)</f>
        <v>5060</v>
      </c>
      <c s="411">
        <v>5404</v>
      </c>
      <c s="411"/>
      <c s="376"/>
      <c s="411"/>
      <c s="376"/>
      <c s="411"/>
      <c s="411"/>
      <c s="430">
        <v>-344</v>
      </c>
      <c s="372">
        <f>SUM(C94:D94)</f>
        <v>5060</v>
      </c>
      <c s="440">
        <f>L06!M95</f>
        <v>5060</v>
      </c>
    </row>
    <row customHeight="1" ht="17.25">
      <c s="138">
        <v>2121204</v>
      </c>
      <c s="84" t="s">
        <v>2537</v>
      </c>
      <c s="411"/>
      <c s="372">
        <f>SUM(E95,G95:J95,L95)</f>
        <v>0</v>
      </c>
      <c s="411"/>
      <c s="411"/>
      <c s="376"/>
      <c s="411"/>
      <c s="376"/>
      <c s="411"/>
      <c s="411"/>
      <c s="430"/>
      <c s="372">
        <f>SUM(C95:D95)</f>
        <v>0</v>
      </c>
      <c s="440">
        <f>L06!M96</f>
        <v>0</v>
      </c>
    </row>
    <row customHeight="1" ht="17.25">
      <c s="138">
        <v>21213</v>
      </c>
      <c s="87" t="s">
        <v>2539</v>
      </c>
      <c s="372">
        <f>SUM(C97:C101)</f>
        <v>862</v>
      </c>
      <c s="372">
        <f>SUM(E96,G96:J96,L96)</f>
        <v>-379</v>
      </c>
      <c s="372">
        <f>SUM(E97:E101)</f>
        <v>0</v>
      </c>
      <c s="372">
        <f>SUM(F97:F101)</f>
        <v>0</v>
      </c>
      <c s="372">
        <f>SUM(G97:G101)</f>
        <v>0</v>
      </c>
      <c s="372">
        <f>SUM(H97:H101)</f>
        <v>-379</v>
      </c>
      <c s="372">
        <f>SUM(I97:I101)</f>
        <v>0</v>
      </c>
      <c s="372">
        <f>SUM(J97:J101)</f>
        <v>0</v>
      </c>
      <c s="372">
        <f>SUM(K97:K101)</f>
        <v>0</v>
      </c>
      <c s="429">
        <f>SUM(L97:L101)</f>
        <v>0</v>
      </c>
      <c s="372">
        <f>SUM(C96:D96)</f>
        <v>483</v>
      </c>
      <c s="440">
        <f>SUM(N97:N101)</f>
        <v>483</v>
      </c>
    </row>
    <row customHeight="1" ht="17.25">
      <c s="138">
        <v>2121301</v>
      </c>
      <c s="84" t="s">
        <v>2515</v>
      </c>
      <c s="411"/>
      <c s="372">
        <f>SUM(E97,G97:J97,L97)</f>
        <v>0</v>
      </c>
      <c s="411"/>
      <c s="411"/>
      <c s="376"/>
      <c s="411"/>
      <c s="376"/>
      <c s="411"/>
      <c s="411"/>
      <c s="430"/>
      <c s="372">
        <f>SUM(C97:D97)</f>
        <v>0</v>
      </c>
      <c s="440">
        <f>L06!M98</f>
        <v>0</v>
      </c>
    </row>
    <row customHeight="1" ht="17.25">
      <c s="138">
        <v>2121302</v>
      </c>
      <c s="84" t="s">
        <v>2516</v>
      </c>
      <c s="411"/>
      <c s="372">
        <f>SUM(E98,G98:J98,L98)</f>
        <v>0</v>
      </c>
      <c s="411"/>
      <c s="411"/>
      <c s="376"/>
      <c s="411"/>
      <c s="376"/>
      <c s="411"/>
      <c s="411"/>
      <c s="430"/>
      <c s="372">
        <f>SUM(C98:D98)</f>
        <v>0</v>
      </c>
      <c s="440">
        <f>L06!M99</f>
        <v>0</v>
      </c>
    </row>
    <row customHeight="1" ht="17.25">
      <c s="138">
        <v>2121303</v>
      </c>
      <c s="84" t="s">
        <v>2517</v>
      </c>
      <c s="411"/>
      <c s="372">
        <f>SUM(E99,G99:J99,L99)</f>
        <v>0</v>
      </c>
      <c s="411"/>
      <c s="411"/>
      <c s="376"/>
      <c s="411"/>
      <c s="376"/>
      <c s="411"/>
      <c s="411"/>
      <c s="430"/>
      <c s="372">
        <f>SUM(C99:D99)</f>
        <v>0</v>
      </c>
      <c s="440">
        <f>L06!M100</f>
        <v>0</v>
      </c>
    </row>
    <row customHeight="1" ht="17.25">
      <c s="138">
        <v>2121304</v>
      </c>
      <c s="84" t="s">
        <v>2518</v>
      </c>
      <c s="411"/>
      <c s="372">
        <f>SUM(E100,G100:J100,L100)</f>
        <v>0</v>
      </c>
      <c s="411"/>
      <c s="411"/>
      <c s="376"/>
      <c s="411"/>
      <c s="376"/>
      <c s="411"/>
      <c s="411"/>
      <c s="430"/>
      <c s="372">
        <f>SUM(C100:D100)</f>
        <v>0</v>
      </c>
      <c s="440">
        <f>L06!M101</f>
        <v>0</v>
      </c>
    </row>
    <row customHeight="1" ht="17.25">
      <c s="138">
        <v>2121399</v>
      </c>
      <c s="84" t="s">
        <v>2541</v>
      </c>
      <c s="411">
        <v>862</v>
      </c>
      <c s="372">
        <f>SUM(E101,G101:J101,L101)</f>
        <v>-379</v>
      </c>
      <c s="411"/>
      <c s="411"/>
      <c s="376"/>
      <c s="411">
        <v>-379</v>
      </c>
      <c s="376"/>
      <c s="411"/>
      <c s="411"/>
      <c s="430"/>
      <c s="372">
        <f>SUM(C101:D101)</f>
        <v>483</v>
      </c>
      <c s="440">
        <f>L06!M102</f>
        <v>483</v>
      </c>
    </row>
    <row customHeight="1" ht="17.25">
      <c s="138">
        <v>213</v>
      </c>
      <c s="87" t="s">
        <v>1696</v>
      </c>
      <c s="372">
        <f>SUM(C103,C109,C117,C125,C130,C136,C141,C146,C149)</f>
        <v>908</v>
      </c>
      <c s="372">
        <f>SUM(E102,G102:J102,L102)</f>
        <v>802</v>
      </c>
      <c s="372">
        <f>SUM(E103,E109,E117,E125,E130,E136,E141,E146,E149)</f>
        <v>679</v>
      </c>
      <c s="372">
        <f>SUM(F103,F109,F117,F125,F130,F136,F141,F146,F149)</f>
        <v>0</v>
      </c>
      <c s="372">
        <f>SUM(G103,G109,G117,G125,G130,G136,G141,G146,G149)</f>
        <v>6</v>
      </c>
      <c s="372">
        <f>SUM(H103,H109,H117,H125,H130,H136,H141,H146,H149)</f>
        <v>-49</v>
      </c>
      <c s="372">
        <f>SUM(I103,I109,I117,I125,I130,I136,I141,I146,I149)</f>
        <v>166</v>
      </c>
      <c s="372">
        <f>SUM(J103,J109,J117,J125,J130,J136,J141,J146,J149)</f>
        <v>0</v>
      </c>
      <c s="372">
        <f>SUM(K103,K109,K117,K125,K130,K136,K141,K146,K149)</f>
        <v>0</v>
      </c>
      <c s="429">
        <f>SUM(L103,L109,L117,L125,L130,L136,L141,L146,L149)</f>
        <v>0</v>
      </c>
      <c s="372">
        <f>SUM(C102:D102)</f>
        <v>1710</v>
      </c>
      <c s="440">
        <f>SUM(N103,N109,N117,N125,N130,N136,N141,N146,N149)</f>
        <v>1710</v>
      </c>
    </row>
    <row customHeight="1" ht="17.25">
      <c s="138">
        <v>21360</v>
      </c>
      <c s="87" t="s">
        <v>2543</v>
      </c>
      <c s="372">
        <f>SUM(C104:C108)</f>
        <v>0</v>
      </c>
      <c s="372">
        <f>SUM(E103,G103:J103,L103)</f>
        <v>0</v>
      </c>
      <c s="372">
        <f>SUM(E104:E108)</f>
        <v>0</v>
      </c>
      <c s="372">
        <f>SUM(F104:F108)</f>
        <v>0</v>
      </c>
      <c s="372">
        <f>SUM(G104:G108)</f>
        <v>0</v>
      </c>
      <c s="372">
        <f>SUM(H104:H108)</f>
        <v>0</v>
      </c>
      <c s="372">
        <f>SUM(I104:I108)</f>
        <v>0</v>
      </c>
      <c s="372">
        <f>SUM(J104:J108)</f>
        <v>0</v>
      </c>
      <c s="372">
        <f>SUM(K104:K108)</f>
        <v>0</v>
      </c>
      <c s="429">
        <f>SUM(L104:L108)</f>
        <v>0</v>
      </c>
      <c s="372">
        <f>SUM(C103:D103)</f>
        <v>0</v>
      </c>
      <c s="440">
        <f>SUM(N104:N108)</f>
        <v>0</v>
      </c>
    </row>
    <row customHeight="1" ht="17.25">
      <c s="138">
        <v>2136001</v>
      </c>
      <c s="84" t="s">
        <v>2545</v>
      </c>
      <c s="411"/>
      <c s="372">
        <f>SUM(E104,G104:J104,L104)</f>
        <v>0</v>
      </c>
      <c s="411"/>
      <c s="411"/>
      <c s="376"/>
      <c s="411"/>
      <c s="376"/>
      <c s="411"/>
      <c s="411"/>
      <c s="430"/>
      <c s="372">
        <f>SUM(C104:D104)</f>
        <v>0</v>
      </c>
      <c s="440">
        <f>L06!M105</f>
        <v>0</v>
      </c>
    </row>
    <row customHeight="1" ht="17.25">
      <c s="138">
        <v>2136002</v>
      </c>
      <c s="84" t="s">
        <v>2546</v>
      </c>
      <c s="411"/>
      <c s="372">
        <f>SUM(E105,G105:J105,L105)</f>
        <v>0</v>
      </c>
      <c s="411"/>
      <c s="411"/>
      <c s="376"/>
      <c s="411"/>
      <c s="376"/>
      <c s="411"/>
      <c s="411"/>
      <c s="430"/>
      <c s="372">
        <f>SUM(C105:D105)</f>
        <v>0</v>
      </c>
      <c s="440">
        <f>L06!M106</f>
        <v>0</v>
      </c>
    </row>
    <row customHeight="1" ht="17.25">
      <c s="138">
        <v>2136003</v>
      </c>
      <c s="84" t="s">
        <v>2547</v>
      </c>
      <c s="411"/>
      <c s="372">
        <f>SUM(E106,G106:J106,L106)</f>
        <v>0</v>
      </c>
      <c s="411"/>
      <c s="411"/>
      <c s="376"/>
      <c s="411"/>
      <c s="376"/>
      <c s="411"/>
      <c s="411"/>
      <c s="430"/>
      <c s="372">
        <f>SUM(C106:D106)</f>
        <v>0</v>
      </c>
      <c s="440">
        <f>L06!M107</f>
        <v>0</v>
      </c>
    </row>
    <row customHeight="1" ht="17.25">
      <c s="138">
        <v>2136004</v>
      </c>
      <c s="84" t="s">
        <v>2548</v>
      </c>
      <c s="411"/>
      <c s="372">
        <f>SUM(E107,G107:J107,L107)</f>
        <v>0</v>
      </c>
      <c s="411"/>
      <c s="411"/>
      <c s="376"/>
      <c s="411"/>
      <c s="376"/>
      <c s="411"/>
      <c s="411"/>
      <c s="430"/>
      <c s="372">
        <f>SUM(C107:D107)</f>
        <v>0</v>
      </c>
      <c s="440">
        <f>L06!M108</f>
        <v>0</v>
      </c>
    </row>
    <row customHeight="1" ht="17.25">
      <c s="138">
        <v>2136099</v>
      </c>
      <c s="84" t="s">
        <v>2549</v>
      </c>
      <c s="411"/>
      <c s="372">
        <f>SUM(E108,G108:J108,L108)</f>
        <v>0</v>
      </c>
      <c s="411"/>
      <c s="411"/>
      <c s="376"/>
      <c s="411"/>
      <c s="376"/>
      <c s="411"/>
      <c s="411"/>
      <c s="430"/>
      <c s="372">
        <f>SUM(C108:D108)</f>
        <v>0</v>
      </c>
      <c s="440">
        <f>L06!M109</f>
        <v>0</v>
      </c>
    </row>
    <row customHeight="1" ht="17.25">
      <c s="138">
        <v>21361</v>
      </c>
      <c s="87" t="s">
        <v>2551</v>
      </c>
      <c s="372">
        <f>SUM(C110:C116)</f>
        <v>381</v>
      </c>
      <c s="372">
        <f>SUM(E109,G109:J109,L109)</f>
        <v>18</v>
      </c>
      <c s="372">
        <f>SUM(E110:E116)</f>
        <v>25</v>
      </c>
      <c s="372">
        <f>SUM(F110:F116)</f>
        <v>0</v>
      </c>
      <c s="372">
        <f>SUM(G110:G116)</f>
        <v>0</v>
      </c>
      <c s="372">
        <f>SUM(H110:H116)</f>
        <v>-7</v>
      </c>
      <c s="372">
        <f>SUM(I110:I116)</f>
        <v>0</v>
      </c>
      <c s="372">
        <f>SUM(J110:J116)</f>
        <v>0</v>
      </c>
      <c s="372">
        <f>SUM(K110:K116)</f>
        <v>0</v>
      </c>
      <c s="429">
        <f>SUM(L110:L116)</f>
        <v>0</v>
      </c>
      <c s="372">
        <f>SUM(C109:D109)</f>
        <v>399</v>
      </c>
      <c s="440">
        <f>SUM(N110:N116)</f>
        <v>399</v>
      </c>
    </row>
    <row customHeight="1" ht="17.25">
      <c s="138">
        <v>2136101</v>
      </c>
      <c s="84" t="s">
        <v>1724</v>
      </c>
      <c s="411"/>
      <c s="372">
        <f>SUM(E110,G110:J110,L110)</f>
        <v>0</v>
      </c>
      <c s="411"/>
      <c s="411"/>
      <c s="376"/>
      <c s="411"/>
      <c s="376"/>
      <c s="411"/>
      <c s="411"/>
      <c s="430"/>
      <c s="372">
        <f>SUM(C110:D110)</f>
        <v>0</v>
      </c>
      <c s="440">
        <f>L06!M111</f>
        <v>0</v>
      </c>
    </row>
    <row customHeight="1" ht="17.25">
      <c s="138">
        <v>2136102</v>
      </c>
      <c s="84" t="s">
        <v>1734</v>
      </c>
      <c s="411"/>
      <c s="372">
        <f>SUM(E111,G111:J111,L111)</f>
        <v>0</v>
      </c>
      <c s="411"/>
      <c s="411"/>
      <c s="376"/>
      <c s="411"/>
      <c s="376"/>
      <c s="411"/>
      <c s="411"/>
      <c s="430"/>
      <c s="372">
        <f>SUM(C111:D111)</f>
        <v>0</v>
      </c>
      <c s="440">
        <f>L06!M112</f>
        <v>0</v>
      </c>
    </row>
    <row customHeight="1" ht="17.25">
      <c s="138">
        <v>2136103</v>
      </c>
      <c s="84" t="s">
        <v>1733</v>
      </c>
      <c s="411"/>
      <c s="372">
        <f>SUM(E112,G112:J112,L112)</f>
        <v>0</v>
      </c>
      <c s="411"/>
      <c s="411"/>
      <c s="376"/>
      <c s="411"/>
      <c s="376"/>
      <c s="411"/>
      <c s="411"/>
      <c s="430"/>
      <c s="372">
        <f>SUM(C112:D112)</f>
        <v>0</v>
      </c>
      <c s="440">
        <f>L06!M113</f>
        <v>0</v>
      </c>
    </row>
    <row customHeight="1" ht="17.25">
      <c s="138">
        <v>2136104</v>
      </c>
      <c s="84" t="s">
        <v>1727</v>
      </c>
      <c s="411"/>
      <c s="372">
        <f>SUM(E113,G113:J113,L113)</f>
        <v>0</v>
      </c>
      <c s="411"/>
      <c s="411"/>
      <c s="376"/>
      <c s="411"/>
      <c s="376"/>
      <c s="411"/>
      <c s="411"/>
      <c s="430"/>
      <c s="372">
        <f>SUM(C113:D113)</f>
        <v>0</v>
      </c>
      <c s="440">
        <f>L06!M114</f>
        <v>0</v>
      </c>
    </row>
    <row customHeight="1" ht="17.25">
      <c s="138">
        <v>2136105</v>
      </c>
      <c s="84" t="s">
        <v>1725</v>
      </c>
      <c s="411"/>
      <c s="372">
        <f>SUM(E114,G114:J114,L114)</f>
        <v>0</v>
      </c>
      <c s="411"/>
      <c s="411"/>
      <c s="376"/>
      <c s="411"/>
      <c s="376"/>
      <c s="411"/>
      <c s="411"/>
      <c s="430"/>
      <c s="372">
        <f>SUM(C114:D114)</f>
        <v>0</v>
      </c>
      <c s="440">
        <f>L06!M115</f>
        <v>0</v>
      </c>
    </row>
    <row customHeight="1" ht="17.25">
      <c s="138">
        <v>2136106</v>
      </c>
      <c s="84" t="s">
        <v>1745</v>
      </c>
      <c s="411"/>
      <c s="372">
        <f>SUM(E115,G115:J115,L115)</f>
        <v>0</v>
      </c>
      <c s="411"/>
      <c s="411"/>
      <c s="376"/>
      <c s="411"/>
      <c s="376"/>
      <c s="411"/>
      <c s="411"/>
      <c s="430"/>
      <c s="372">
        <f>SUM(C115:D115)</f>
        <v>0</v>
      </c>
      <c s="440">
        <f>L06!M116</f>
        <v>0</v>
      </c>
    </row>
    <row customHeight="1" ht="17.25">
      <c s="138">
        <v>2136199</v>
      </c>
      <c s="84" t="s">
        <v>2557</v>
      </c>
      <c s="411">
        <v>381</v>
      </c>
      <c s="372">
        <f>SUM(E116,G116:J116,L116)</f>
        <v>18</v>
      </c>
      <c s="411">
        <v>25</v>
      </c>
      <c s="411"/>
      <c s="376"/>
      <c s="411">
        <v>-7</v>
      </c>
      <c s="376"/>
      <c s="411"/>
      <c s="411"/>
      <c s="430"/>
      <c s="372">
        <f>SUM(C116:D116)</f>
        <v>399</v>
      </c>
      <c s="440">
        <f>L06!M117</f>
        <v>399</v>
      </c>
    </row>
    <row customHeight="1" ht="17.25">
      <c s="138">
        <v>21362</v>
      </c>
      <c s="87" t="s">
        <v>2559</v>
      </c>
      <c s="372">
        <f>SUM(C118:C124)</f>
        <v>338</v>
      </c>
      <c s="372">
        <f>SUM(E117,G117:J117,L117)</f>
        <v>18</v>
      </c>
      <c s="372">
        <f>SUM(E118:E124)</f>
        <v>96</v>
      </c>
      <c s="372">
        <f>SUM(F118:F124)</f>
        <v>0</v>
      </c>
      <c s="372">
        <f>SUM(G118:G124)</f>
        <v>0</v>
      </c>
      <c s="372">
        <f>SUM(H118:H124)</f>
        <v>-78</v>
      </c>
      <c s="372">
        <f>SUM(I118:I124)</f>
        <v>0</v>
      </c>
      <c s="372">
        <f>SUM(J118:J124)</f>
        <v>0</v>
      </c>
      <c s="372">
        <f>SUM(K118:K124)</f>
        <v>0</v>
      </c>
      <c s="429">
        <f>SUM(L118:L124)</f>
        <v>0</v>
      </c>
      <c s="372">
        <f>SUM(C117:D117)</f>
        <v>356</v>
      </c>
      <c s="440">
        <f>SUM(N118:N124)</f>
        <v>356</v>
      </c>
    </row>
    <row customHeight="1" ht="17.25">
      <c s="138">
        <v>2136201</v>
      </c>
      <c s="84" t="s">
        <v>2561</v>
      </c>
      <c s="411"/>
      <c s="372">
        <f>SUM(E118,G118:J118,L118)</f>
        <v>0</v>
      </c>
      <c s="411"/>
      <c s="411"/>
      <c s="376"/>
      <c s="411"/>
      <c s="376"/>
      <c s="411"/>
      <c s="411"/>
      <c s="430"/>
      <c s="372">
        <f>SUM(C118:D118)</f>
        <v>0</v>
      </c>
      <c s="440">
        <f>L06!M119</f>
        <v>0</v>
      </c>
    </row>
    <row customHeight="1" ht="17.25">
      <c s="138">
        <v>2136202</v>
      </c>
      <c s="84" t="s">
        <v>2563</v>
      </c>
      <c s="411"/>
      <c s="372">
        <f>SUM(E119,G119:J119,L119)</f>
        <v>0</v>
      </c>
      <c s="411"/>
      <c s="411"/>
      <c s="376"/>
      <c s="411"/>
      <c s="376"/>
      <c s="411"/>
      <c s="411"/>
      <c s="430"/>
      <c s="372">
        <f>SUM(C119:D119)</f>
        <v>0</v>
      </c>
      <c s="440">
        <f>L06!M120</f>
        <v>0</v>
      </c>
    </row>
    <row customHeight="1" ht="17.25">
      <c s="138">
        <v>2136203</v>
      </c>
      <c s="84" t="s">
        <v>2564</v>
      </c>
      <c s="411"/>
      <c s="372">
        <f>SUM(E120,G120:J120,L120)</f>
        <v>0</v>
      </c>
      <c s="411"/>
      <c s="411"/>
      <c s="376"/>
      <c s="411"/>
      <c s="376"/>
      <c s="411"/>
      <c s="411"/>
      <c s="430"/>
      <c s="372">
        <f>SUM(C120:D120)</f>
        <v>0</v>
      </c>
      <c s="440">
        <f>L06!M121</f>
        <v>0</v>
      </c>
    </row>
    <row customHeight="1" ht="17.25">
      <c s="138">
        <v>2136204</v>
      </c>
      <c s="84" t="s">
        <v>2565</v>
      </c>
      <c s="411"/>
      <c s="372">
        <f>SUM(E121,G121:J121,L121)</f>
        <v>0</v>
      </c>
      <c s="411"/>
      <c s="411"/>
      <c s="376"/>
      <c s="411"/>
      <c s="376"/>
      <c s="411"/>
      <c s="411"/>
      <c s="430"/>
      <c s="372">
        <f>SUM(C121:D121)</f>
        <v>0</v>
      </c>
      <c s="440">
        <f>L06!M122</f>
        <v>0</v>
      </c>
    </row>
    <row customHeight="1" ht="17.25">
      <c s="138">
        <v>2136205</v>
      </c>
      <c s="84" t="s">
        <v>2566</v>
      </c>
      <c s="411"/>
      <c s="372">
        <f>SUM(E122,G122:J122,L122)</f>
        <v>0</v>
      </c>
      <c s="411"/>
      <c s="411"/>
      <c s="376"/>
      <c s="411"/>
      <c s="376"/>
      <c s="411"/>
      <c s="411"/>
      <c s="430"/>
      <c s="372">
        <f>SUM(C122:D122)</f>
        <v>0</v>
      </c>
      <c s="440">
        <f>L06!M123</f>
        <v>0</v>
      </c>
    </row>
    <row customHeight="1" ht="17.25">
      <c s="138">
        <v>2136206</v>
      </c>
      <c s="84" t="s">
        <v>2567</v>
      </c>
      <c s="411"/>
      <c s="372">
        <f>SUM(E123,G123:J123,L123)</f>
        <v>11</v>
      </c>
      <c s="411">
        <v>11</v>
      </c>
      <c s="411"/>
      <c s="376"/>
      <c s="411"/>
      <c s="376"/>
      <c s="411"/>
      <c s="411"/>
      <c s="430"/>
      <c s="372">
        <f>SUM(C123:D123)</f>
        <v>11</v>
      </c>
      <c s="440">
        <f>L06!M124</f>
        <v>11</v>
      </c>
    </row>
    <row customHeight="1" ht="17.25">
      <c s="138">
        <v>2136299</v>
      </c>
      <c s="84" t="s">
        <v>2568</v>
      </c>
      <c s="411">
        <v>338</v>
      </c>
      <c s="372">
        <f>SUM(E124,G124:J124,L124)</f>
        <v>7</v>
      </c>
      <c s="411">
        <v>85</v>
      </c>
      <c s="411"/>
      <c s="376"/>
      <c s="411">
        <v>-78</v>
      </c>
      <c s="376"/>
      <c s="411"/>
      <c s="411"/>
      <c s="430"/>
      <c s="372">
        <f>SUM(C124:D124)</f>
        <v>345</v>
      </c>
      <c s="440">
        <f>L06!M125</f>
        <v>345</v>
      </c>
    </row>
    <row customHeight="1" ht="17.25">
      <c s="138">
        <v>21363</v>
      </c>
      <c s="87" t="s">
        <v>2570</v>
      </c>
      <c s="372">
        <f>SUM(C126:C129)</f>
        <v>0</v>
      </c>
      <c s="372">
        <f>SUM(E125,G125:J125,L125)</f>
        <v>110</v>
      </c>
      <c s="372">
        <f>SUM(E126:E129)</f>
        <v>110</v>
      </c>
      <c s="372">
        <f>SUM(F126:F129)</f>
        <v>0</v>
      </c>
      <c s="372">
        <f>SUM(G126:G129)</f>
        <v>0</v>
      </c>
      <c s="372">
        <f>SUM(H126:H129)</f>
        <v>0</v>
      </c>
      <c s="372">
        <f>SUM(I126:I129)</f>
        <v>0</v>
      </c>
      <c s="372">
        <f>SUM(J126:J129)</f>
        <v>0</v>
      </c>
      <c s="372">
        <f>SUM(K126:K129)</f>
        <v>0</v>
      </c>
      <c s="429">
        <f>SUM(L126:L129)</f>
        <v>0</v>
      </c>
      <c s="372">
        <f>SUM(C125:D125)</f>
        <v>110</v>
      </c>
      <c s="440">
        <f>SUM(N126:N129)</f>
        <v>110</v>
      </c>
    </row>
    <row customHeight="1" ht="17.25">
      <c s="138">
        <v>2136301</v>
      </c>
      <c s="84" t="s">
        <v>1753</v>
      </c>
      <c s="411"/>
      <c s="372">
        <f>SUM(E126,G126:J126,L126)</f>
        <v>0</v>
      </c>
      <c s="411"/>
      <c s="411"/>
      <c s="376"/>
      <c s="411"/>
      <c s="376"/>
      <c s="411"/>
      <c s="411"/>
      <c s="430"/>
      <c s="372">
        <f>SUM(C126:D126)</f>
        <v>0</v>
      </c>
      <c s="440">
        <f>L06!M127</f>
        <v>0</v>
      </c>
    </row>
    <row customHeight="1" ht="17.25">
      <c s="138">
        <v>2136302</v>
      </c>
      <c s="84" t="s">
        <v>2575</v>
      </c>
      <c s="411"/>
      <c s="372">
        <f>SUM(E127,G127:J127,L127)</f>
        <v>0</v>
      </c>
      <c s="411"/>
      <c s="411"/>
      <c s="376"/>
      <c s="411"/>
      <c s="376"/>
      <c s="411"/>
      <c s="411"/>
      <c s="430"/>
      <c s="372">
        <f>SUM(C127:D127)</f>
        <v>0</v>
      </c>
      <c s="440">
        <f>L06!M128</f>
        <v>0</v>
      </c>
    </row>
    <row customHeight="1" ht="17.25">
      <c s="138">
        <v>2136303</v>
      </c>
      <c s="84" t="s">
        <v>2577</v>
      </c>
      <c s="411"/>
      <c s="372">
        <f>SUM(E128,G128:J128,L128)</f>
        <v>30</v>
      </c>
      <c s="411">
        <v>30</v>
      </c>
      <c s="411"/>
      <c s="377"/>
      <c s="411"/>
      <c s="376"/>
      <c s="411"/>
      <c s="411"/>
      <c s="430"/>
      <c s="372">
        <f>SUM(C128:D128)</f>
        <v>30</v>
      </c>
      <c s="440">
        <f>L06!M129</f>
        <v>30</v>
      </c>
    </row>
    <row customHeight="1" ht="17.25">
      <c s="138">
        <v>2136399</v>
      </c>
      <c s="84" t="s">
        <v>2578</v>
      </c>
      <c s="411"/>
      <c s="372">
        <f>SUM(E129,G129:J129,L129)</f>
        <v>80</v>
      </c>
      <c s="411">
        <v>80</v>
      </c>
      <c s="411"/>
      <c s="376"/>
      <c s="411"/>
      <c s="376"/>
      <c s="411"/>
      <c s="411"/>
      <c s="430"/>
      <c s="372">
        <f>SUM(C129:D129)</f>
        <v>80</v>
      </c>
      <c s="440">
        <f>L06!M130</f>
        <v>80</v>
      </c>
    </row>
    <row customHeight="1" ht="17.25">
      <c s="138">
        <v>21364</v>
      </c>
      <c s="87" t="s">
        <v>2580</v>
      </c>
      <c s="372">
        <f>SUM(C131:C135)</f>
        <v>189</v>
      </c>
      <c s="372">
        <f>SUM(E130,G130:J130,L130)</f>
        <v>535</v>
      </c>
      <c s="372">
        <f>SUM(E131:E135)</f>
        <v>327</v>
      </c>
      <c s="372">
        <f>SUM(F131:F135)</f>
        <v>0</v>
      </c>
      <c s="379">
        <f>SUM(G131:G135)</f>
        <v>6</v>
      </c>
      <c s="372">
        <f>SUM(H131:H135)</f>
        <v>36</v>
      </c>
      <c s="372">
        <f>SUM(I131:I135)</f>
        <v>166</v>
      </c>
      <c s="372">
        <f>SUM(J131:J135)</f>
        <v>0</v>
      </c>
      <c s="372">
        <f>SUM(K131:K135)</f>
        <v>0</v>
      </c>
      <c s="429">
        <f>SUM(L131:L135)</f>
        <v>0</v>
      </c>
      <c s="372">
        <f>SUM(C130:D130)</f>
        <v>724</v>
      </c>
      <c s="440">
        <f>SUM(N131:N135)</f>
        <v>724</v>
      </c>
    </row>
    <row customHeight="1" ht="17.25">
      <c s="138">
        <v>2136401</v>
      </c>
      <c s="84" t="s">
        <v>1753</v>
      </c>
      <c s="411"/>
      <c s="372">
        <f>SUM(E131,G131:J131,L131)</f>
        <v>171</v>
      </c>
      <c s="411">
        <v>175</v>
      </c>
      <c s="411"/>
      <c s="376"/>
      <c s="411"/>
      <c s="376"/>
      <c s="411"/>
      <c s="411"/>
      <c s="430">
        <v>-4</v>
      </c>
      <c s="372">
        <f>SUM(C131:D131)</f>
        <v>171</v>
      </c>
      <c s="440">
        <f>L06!M132</f>
        <v>171</v>
      </c>
    </row>
    <row customHeight="1" ht="17.25">
      <c s="138">
        <v>2136402</v>
      </c>
      <c s="84" t="s">
        <v>2575</v>
      </c>
      <c s="411"/>
      <c s="372">
        <f>SUM(E132,G132:J132,L132)</f>
        <v>43</v>
      </c>
      <c s="411">
        <v>35</v>
      </c>
      <c s="411"/>
      <c s="376"/>
      <c s="411">
        <v>4</v>
      </c>
      <c s="376"/>
      <c s="411"/>
      <c s="411"/>
      <c s="430">
        <v>4</v>
      </c>
      <c s="372">
        <f>SUM(C132:D132)</f>
        <v>43</v>
      </c>
      <c s="440">
        <f>L06!M133</f>
        <v>43</v>
      </c>
    </row>
    <row customHeight="1" ht="17.25">
      <c s="138">
        <v>2136403</v>
      </c>
      <c s="84" t="s">
        <v>1758</v>
      </c>
      <c s="411"/>
      <c s="372">
        <f>SUM(E133,G133:J133,L133)</f>
        <v>0</v>
      </c>
      <c s="411"/>
      <c s="411"/>
      <c s="376"/>
      <c s="411"/>
      <c s="376"/>
      <c s="411"/>
      <c s="411"/>
      <c s="430"/>
      <c s="372">
        <f>SUM(C133:D133)</f>
        <v>0</v>
      </c>
      <c s="440">
        <f>L06!M134</f>
        <v>0</v>
      </c>
    </row>
    <row customHeight="1" ht="17.25">
      <c s="138">
        <v>2136404</v>
      </c>
      <c s="84" t="s">
        <v>2518</v>
      </c>
      <c s="411"/>
      <c s="372">
        <f>SUM(E134,G134:J134,L134)</f>
        <v>0</v>
      </c>
      <c s="411"/>
      <c s="411"/>
      <c s="376"/>
      <c s="411"/>
      <c s="376"/>
      <c s="411"/>
      <c s="411"/>
      <c s="430"/>
      <c s="372">
        <f>SUM(C134:D134)</f>
        <v>0</v>
      </c>
      <c s="440">
        <f>L06!M135</f>
        <v>0</v>
      </c>
    </row>
    <row customHeight="1" ht="17.25">
      <c s="138">
        <v>2136499</v>
      </c>
      <c s="84" t="s">
        <v>2586</v>
      </c>
      <c s="411">
        <v>189</v>
      </c>
      <c s="372">
        <f>SUM(E135,G135:J135,L135)</f>
        <v>321</v>
      </c>
      <c s="411">
        <v>117</v>
      </c>
      <c s="411"/>
      <c s="376">
        <v>6</v>
      </c>
      <c s="411">
        <v>32</v>
      </c>
      <c s="376">
        <v>166</v>
      </c>
      <c s="411"/>
      <c s="411"/>
      <c s="430"/>
      <c s="372">
        <f>SUM(C135:D135)</f>
        <v>510</v>
      </c>
      <c s="440">
        <f>L06!M136</f>
        <v>510</v>
      </c>
    </row>
    <row customHeight="1" ht="17.25">
      <c s="138">
        <v>21366</v>
      </c>
      <c s="87" t="s">
        <v>2588</v>
      </c>
      <c s="372">
        <f>SUM(C137:C140)</f>
        <v>0</v>
      </c>
      <c s="372">
        <f>SUM(E136,G136:J136,L136)</f>
        <v>121</v>
      </c>
      <c s="372">
        <f>SUM(E137:E140)</f>
        <v>121</v>
      </c>
      <c s="372">
        <f>SUM(F137:F140)</f>
        <v>0</v>
      </c>
      <c s="372">
        <f>SUM(G137:G140)</f>
        <v>0</v>
      </c>
      <c s="372">
        <f>SUM(H137:H140)</f>
        <v>0</v>
      </c>
      <c s="372">
        <f>SUM(I137:I140)</f>
        <v>0</v>
      </c>
      <c s="372">
        <f>SUM(J137:J140)</f>
        <v>0</v>
      </c>
      <c s="372">
        <f>SUM(K137:K140)</f>
        <v>0</v>
      </c>
      <c s="429">
        <f>SUM(L137:L140)</f>
        <v>0</v>
      </c>
      <c s="372">
        <f>SUM(C136:D136)</f>
        <v>121</v>
      </c>
      <c s="440">
        <f>SUM(N137:N140)</f>
        <v>121</v>
      </c>
    </row>
    <row customHeight="1" ht="17.25">
      <c s="138">
        <v>2136601</v>
      </c>
      <c s="84" t="s">
        <v>2440</v>
      </c>
      <c s="411"/>
      <c s="372">
        <f>SUM(E137,G137:J137,L137)</f>
        <v>121</v>
      </c>
      <c s="411">
        <v>121</v>
      </c>
      <c s="411"/>
      <c s="376"/>
      <c s="411"/>
      <c s="376"/>
      <c s="411"/>
      <c s="411"/>
      <c s="430"/>
      <c s="372">
        <f>SUM(C137:D137)</f>
        <v>121</v>
      </c>
      <c s="440">
        <f>L06!M138</f>
        <v>121</v>
      </c>
    </row>
    <row customHeight="1" ht="17.25">
      <c s="138">
        <v>2136602</v>
      </c>
      <c s="84" t="s">
        <v>2593</v>
      </c>
      <c s="411"/>
      <c s="372">
        <f>SUM(E138,G138:J138,L138)</f>
        <v>0</v>
      </c>
      <c s="411"/>
      <c s="411"/>
      <c s="376"/>
      <c s="411"/>
      <c s="376"/>
      <c s="411"/>
      <c s="411"/>
      <c s="430"/>
      <c s="372">
        <f>SUM(C138:D138)</f>
        <v>0</v>
      </c>
      <c s="440">
        <f>L06!M139</f>
        <v>0</v>
      </c>
    </row>
    <row customHeight="1" ht="17.25">
      <c s="138">
        <v>2136603</v>
      </c>
      <c s="84" t="s">
        <v>2595</v>
      </c>
      <c s="411"/>
      <c s="372">
        <f>SUM(E139,G139:J139,L139)</f>
        <v>0</v>
      </c>
      <c s="411"/>
      <c s="411"/>
      <c s="376"/>
      <c s="411"/>
      <c s="376"/>
      <c s="411"/>
      <c s="411"/>
      <c s="430"/>
      <c s="372">
        <f>SUM(C139:D139)</f>
        <v>0</v>
      </c>
      <c s="440">
        <f>L06!M140</f>
        <v>0</v>
      </c>
    </row>
    <row customHeight="1" ht="17.25">
      <c s="138">
        <v>2136699</v>
      </c>
      <c s="84" t="s">
        <v>2596</v>
      </c>
      <c s="411"/>
      <c s="372">
        <f>SUM(E140,G140:J140,L140)</f>
        <v>0</v>
      </c>
      <c s="411"/>
      <c s="411"/>
      <c s="376"/>
      <c s="411"/>
      <c s="376"/>
      <c s="411"/>
      <c s="411"/>
      <c s="430"/>
      <c s="372">
        <f>SUM(C140:D140)</f>
        <v>0</v>
      </c>
      <c s="440">
        <f>L06!M141</f>
        <v>0</v>
      </c>
    </row>
    <row customHeight="1" ht="17.25">
      <c s="138">
        <v>21367</v>
      </c>
      <c s="87" t="s">
        <v>2598</v>
      </c>
      <c s="372">
        <f>SUM(C142:C145)</f>
        <v>0</v>
      </c>
      <c s="372">
        <f>SUM(E141,G141:J141,L141)</f>
        <v>0</v>
      </c>
      <c s="372">
        <f>SUM(E142:E145)</f>
        <v>0</v>
      </c>
      <c s="372">
        <f>SUM(F142:F145)</f>
        <v>0</v>
      </c>
      <c s="372">
        <f>SUM(G142:G145)</f>
        <v>0</v>
      </c>
      <c s="372">
        <f>SUM(H142:H145)</f>
        <v>0</v>
      </c>
      <c s="372">
        <f>SUM(I142:I145)</f>
        <v>0</v>
      </c>
      <c s="372">
        <f>SUM(J142:J145)</f>
        <v>0</v>
      </c>
      <c s="372">
        <f>SUM(K142:K145)</f>
        <v>0</v>
      </c>
      <c s="429">
        <f>SUM(L142:L145)</f>
        <v>0</v>
      </c>
      <c s="372">
        <f>SUM(C141:D141)</f>
        <v>0</v>
      </c>
      <c s="440">
        <f>SUM(N142:N145)</f>
        <v>0</v>
      </c>
    </row>
    <row customHeight="1" ht="17.25">
      <c s="138">
        <v>2136701</v>
      </c>
      <c s="84" t="s">
        <v>2440</v>
      </c>
      <c s="411"/>
      <c s="372">
        <f>SUM(E142,G142:J142,L142)</f>
        <v>0</v>
      </c>
      <c s="411"/>
      <c s="411"/>
      <c s="376"/>
      <c s="411"/>
      <c s="376"/>
      <c s="411"/>
      <c s="411"/>
      <c s="430"/>
      <c s="372">
        <f>SUM(C142:D142)</f>
        <v>0</v>
      </c>
      <c s="440">
        <f>L06!M143</f>
        <v>0</v>
      </c>
    </row>
    <row customHeight="1" ht="17.25">
      <c s="138">
        <v>2136702</v>
      </c>
      <c s="84" t="s">
        <v>2593</v>
      </c>
      <c s="411"/>
      <c s="372">
        <f>SUM(E143,G143:J143,L143)</f>
        <v>0</v>
      </c>
      <c s="411"/>
      <c s="411"/>
      <c s="376"/>
      <c s="411"/>
      <c s="376"/>
      <c s="411"/>
      <c s="411"/>
      <c s="430"/>
      <c s="372">
        <f>SUM(C143:D143)</f>
        <v>0</v>
      </c>
      <c s="440">
        <f>L06!M144</f>
        <v>0</v>
      </c>
    </row>
    <row customHeight="1" ht="17.25">
      <c s="138">
        <v>2136703</v>
      </c>
      <c s="84" t="s">
        <v>2600</v>
      </c>
      <c s="411"/>
      <c s="372">
        <f>SUM(E144,G144:J144,L144)</f>
        <v>0</v>
      </c>
      <c s="411"/>
      <c s="411"/>
      <c s="376"/>
      <c s="411"/>
      <c s="376"/>
      <c s="411"/>
      <c s="411"/>
      <c s="430"/>
      <c s="372">
        <f>SUM(C144:D144)</f>
        <v>0</v>
      </c>
      <c s="440">
        <f>L06!M145</f>
        <v>0</v>
      </c>
    </row>
    <row customHeight="1" ht="17.25">
      <c s="138">
        <v>2136799</v>
      </c>
      <c s="84" t="s">
        <v>2601</v>
      </c>
      <c s="411"/>
      <c s="372">
        <f>SUM(E145,G145:J145,L145)</f>
        <v>0</v>
      </c>
      <c s="411"/>
      <c s="411"/>
      <c s="376"/>
      <c s="411"/>
      <c s="376"/>
      <c s="411"/>
      <c s="411"/>
      <c s="430"/>
      <c s="372">
        <f>SUM(C145:D145)</f>
        <v>0</v>
      </c>
      <c s="440">
        <f>L06!M146</f>
        <v>0</v>
      </c>
    </row>
    <row customHeight="1" ht="17.25">
      <c s="138">
        <v>21368</v>
      </c>
      <c s="87" t="s">
        <v>2603</v>
      </c>
      <c s="372">
        <f>SUM(C147:C148)</f>
        <v>0</v>
      </c>
      <c s="372">
        <f>SUM(E146,G146:J146,L146)</f>
        <v>0</v>
      </c>
      <c s="372">
        <f>SUM(E147:E148)</f>
        <v>0</v>
      </c>
      <c s="372">
        <f>SUM(F147:F148)</f>
        <v>0</v>
      </c>
      <c s="372">
        <f>SUM(G147:G148)</f>
        <v>0</v>
      </c>
      <c s="372">
        <f>SUM(H147:H148)</f>
        <v>0</v>
      </c>
      <c s="372">
        <f>SUM(I147:I148)</f>
        <v>0</v>
      </c>
      <c s="372">
        <f>SUM(J147:J148)</f>
        <v>0</v>
      </c>
      <c s="372">
        <f>SUM(K147:K148)</f>
        <v>0</v>
      </c>
      <c s="429">
        <f>SUM(L147:L148)</f>
        <v>0</v>
      </c>
      <c s="372">
        <f>SUM(C146:D146)</f>
        <v>0</v>
      </c>
      <c s="440">
        <f>SUM(N147:N148)</f>
        <v>0</v>
      </c>
    </row>
    <row customHeight="1" ht="17.25">
      <c s="138">
        <v>2136801</v>
      </c>
      <c s="84" t="s">
        <v>1776</v>
      </c>
      <c s="411"/>
      <c s="372">
        <f>SUM(E147,G147:J147,L147)</f>
        <v>0</v>
      </c>
      <c s="411"/>
      <c s="411"/>
      <c s="376"/>
      <c s="411"/>
      <c s="376"/>
      <c s="411"/>
      <c s="411"/>
      <c s="430"/>
      <c s="372">
        <f>SUM(C147:D147)</f>
        <v>0</v>
      </c>
      <c s="440">
        <f>L06!M148</f>
        <v>0</v>
      </c>
    </row>
    <row customHeight="1" ht="17.25">
      <c s="138">
        <v>2136802</v>
      </c>
      <c s="84" t="s">
        <v>2605</v>
      </c>
      <c s="411"/>
      <c s="372">
        <f>SUM(E148,G148:J148,L148)</f>
        <v>0</v>
      </c>
      <c s="411"/>
      <c s="411"/>
      <c s="376"/>
      <c s="411"/>
      <c s="376"/>
      <c s="411"/>
      <c s="411"/>
      <c s="430"/>
      <c s="372">
        <f>SUM(C148:D148)</f>
        <v>0</v>
      </c>
      <c s="440">
        <f>L06!M149</f>
        <v>0</v>
      </c>
    </row>
    <row customHeight="1" ht="17.25">
      <c s="138">
        <v>21369</v>
      </c>
      <c s="87" t="s">
        <v>2607</v>
      </c>
      <c s="372">
        <f>SUM(C150:C153)</f>
        <v>0</v>
      </c>
      <c s="372">
        <f>SUM(E149,G149:J149,L149)</f>
        <v>0</v>
      </c>
      <c s="372">
        <f>SUM(E150:E153)</f>
        <v>0</v>
      </c>
      <c s="372">
        <f>SUM(F150:F153)</f>
        <v>0</v>
      </c>
      <c s="372">
        <f>SUM(G150:G153)</f>
        <v>0</v>
      </c>
      <c s="372">
        <f>SUM(H150:H153)</f>
        <v>0</v>
      </c>
      <c s="372">
        <f>SUM(I150:I153)</f>
        <v>0</v>
      </c>
      <c s="372">
        <f>SUM(J150:J153)</f>
        <v>0</v>
      </c>
      <c s="372">
        <f>SUM(K150:K153)</f>
        <v>0</v>
      </c>
      <c s="429">
        <f>SUM(L150:L153)</f>
        <v>0</v>
      </c>
      <c s="372">
        <f>SUM(C149:D149)</f>
        <v>0</v>
      </c>
      <c s="440">
        <f>SUM(N150:N153)</f>
        <v>0</v>
      </c>
    </row>
    <row customHeight="1" ht="17.25">
      <c s="138">
        <v>2136901</v>
      </c>
      <c s="84" t="s">
        <v>1776</v>
      </c>
      <c s="411"/>
      <c s="372">
        <f>SUM(E150,G150:J150,L150)</f>
        <v>0</v>
      </c>
      <c s="411"/>
      <c s="411"/>
      <c s="376"/>
      <c s="411"/>
      <c s="376"/>
      <c s="411"/>
      <c s="411"/>
      <c s="430"/>
      <c s="372">
        <f>SUM(C150:D150)</f>
        <v>0</v>
      </c>
      <c s="440">
        <f>L06!M151</f>
        <v>0</v>
      </c>
    </row>
    <row customHeight="1" ht="17.25">
      <c s="138">
        <v>2136902</v>
      </c>
      <c s="84" t="s">
        <v>2611</v>
      </c>
      <c s="411"/>
      <c s="372">
        <f>SUM(E151,G151:J151,L151)</f>
        <v>0</v>
      </c>
      <c s="411"/>
      <c s="411"/>
      <c s="376"/>
      <c s="411"/>
      <c s="376"/>
      <c s="411"/>
      <c s="411"/>
      <c s="430"/>
      <c s="372">
        <f>SUM(C151:D151)</f>
        <v>0</v>
      </c>
      <c s="440">
        <f>L06!M152</f>
        <v>0</v>
      </c>
    </row>
    <row customHeight="1" ht="17.25">
      <c s="138">
        <v>2136903</v>
      </c>
      <c s="84" t="s">
        <v>2613</v>
      </c>
      <c s="411"/>
      <c s="372">
        <f>SUM(E152,G152:J152,L152)</f>
        <v>0</v>
      </c>
      <c s="411"/>
      <c s="411"/>
      <c s="376"/>
      <c s="411"/>
      <c s="376"/>
      <c s="411"/>
      <c s="411"/>
      <c s="430"/>
      <c s="372">
        <f>SUM(C152:D152)</f>
        <v>0</v>
      </c>
      <c s="440">
        <f>L06!M153</f>
        <v>0</v>
      </c>
    </row>
    <row customHeight="1" ht="17.25">
      <c s="138">
        <v>2136999</v>
      </c>
      <c s="170" t="s">
        <v>2614</v>
      </c>
      <c s="411"/>
      <c s="372">
        <f>SUM(E153,G153:J153,L153)</f>
        <v>0</v>
      </c>
      <c s="411"/>
      <c s="411"/>
      <c s="376"/>
      <c s="411"/>
      <c s="376"/>
      <c s="411"/>
      <c s="411"/>
      <c s="430"/>
      <c s="372">
        <f>SUM(C153:D153)</f>
        <v>0</v>
      </c>
      <c s="440">
        <f>L06!M154</f>
        <v>0</v>
      </c>
    </row>
    <row customHeight="1" ht="17.25">
      <c s="171">
        <v>214</v>
      </c>
      <c s="87" t="s">
        <v>1811</v>
      </c>
      <c s="372">
        <f>SUM(C155,C158,C160,C165,C169,C174,C179,C188,C195)</f>
        <v>0</v>
      </c>
      <c s="372">
        <f>SUM(E154,G154:J154,L154)</f>
        <v>0</v>
      </c>
      <c s="440">
        <f>SUM(E155,E158,E160,E165,E169,E174,E179,E188,E195)</f>
        <v>0</v>
      </c>
      <c s="440">
        <f>SUM(F155,F158,F160,F165,F169,F174,F179,F188,F195)</f>
        <v>0</v>
      </c>
      <c s="440">
        <f>SUM(G155,G158,G160,G165,G169,G174,G179,G188,G195)</f>
        <v>0</v>
      </c>
      <c s="440">
        <f>SUM(H155,H158,H160,H165,H169,H174,H179,H188,H195)</f>
        <v>0</v>
      </c>
      <c s="440">
        <f>SUM(I155,I158,I160,I165,I169,I174,I179,I188,I195)</f>
        <v>0</v>
      </c>
      <c s="440">
        <f>SUM(J155,J158,J160,J165,J169,J174,J179,J188,J195)</f>
        <v>0</v>
      </c>
      <c s="440">
        <f>SUM(K155,K158,K160,K165,K169,K174,K179,K188,K195)</f>
        <v>0</v>
      </c>
      <c s="459">
        <f>SUM(L155,L158,L160,L165,L169,L174,L179,L188,L195)</f>
        <v>0</v>
      </c>
      <c s="372">
        <f>SUM(C154:D154)</f>
        <v>0</v>
      </c>
      <c s="440">
        <f>SUM(N155,N158,N160,N165,N169,N174,N179,N188,N195)</f>
        <v>0</v>
      </c>
    </row>
    <row customHeight="1" ht="17.25">
      <c s="138">
        <v>21401</v>
      </c>
      <c s="172" t="s">
        <v>1812</v>
      </c>
      <c s="372">
        <f>SUM(C156:C157)</f>
        <v>0</v>
      </c>
      <c s="372">
        <f>SUM(E155,G155:J155,L155)</f>
        <v>0</v>
      </c>
      <c s="372">
        <f>SUM(E156:E157)</f>
        <v>0</v>
      </c>
      <c s="372">
        <f>SUM(F156:F157)</f>
        <v>0</v>
      </c>
      <c s="372">
        <f>SUM(G156:G157)</f>
        <v>0</v>
      </c>
      <c s="372">
        <f>SUM(H156:H157)</f>
        <v>0</v>
      </c>
      <c s="372">
        <f>SUM(I156:I157)</f>
        <v>0</v>
      </c>
      <c s="372">
        <f>SUM(J156:J157)</f>
        <v>0</v>
      </c>
      <c s="372">
        <f>SUM(K156:K157)</f>
        <v>0</v>
      </c>
      <c s="429">
        <f>SUM(L156:L157)</f>
        <v>0</v>
      </c>
      <c s="372">
        <f>SUM(C155:D155)</f>
        <v>0</v>
      </c>
      <c s="440">
        <f>SUM(N156:N157)</f>
        <v>0</v>
      </c>
    </row>
    <row customHeight="1" ht="17.25">
      <c s="138">
        <v>2140190</v>
      </c>
      <c s="84" t="s">
        <v>2616</v>
      </c>
      <c s="411"/>
      <c s="372">
        <f>SUM(E156,G156:J156,L156)</f>
        <v>0</v>
      </c>
      <c s="411"/>
      <c s="411"/>
      <c s="376"/>
      <c s="411"/>
      <c s="376"/>
      <c s="411"/>
      <c s="411"/>
      <c s="430"/>
      <c s="372">
        <f>SUM(C156:D156)</f>
        <v>0</v>
      </c>
      <c s="440">
        <f>L06!M157</f>
        <v>0</v>
      </c>
    </row>
    <row customHeight="1" ht="17.25">
      <c s="138">
        <v>2140191</v>
      </c>
      <c s="84" t="s">
        <v>2618</v>
      </c>
      <c s="411"/>
      <c s="372">
        <f>SUM(E157,G157:J157,L157)</f>
        <v>0</v>
      </c>
      <c s="411"/>
      <c s="411"/>
      <c s="376"/>
      <c s="411"/>
      <c s="376"/>
      <c s="411"/>
      <c s="411"/>
      <c s="430"/>
      <c s="372">
        <f>SUM(C157:D157)</f>
        <v>0</v>
      </c>
      <c s="440">
        <f>L06!M158</f>
        <v>0</v>
      </c>
    </row>
    <row customHeight="1" ht="17.25">
      <c s="138">
        <v>21402</v>
      </c>
      <c s="87" t="s">
        <v>1839</v>
      </c>
      <c s="372">
        <f>C159</f>
        <v>0</v>
      </c>
      <c s="372">
        <f>SUM(E158,G158:J158,L158)</f>
        <v>0</v>
      </c>
      <c s="372">
        <f>E159</f>
        <v>0</v>
      </c>
      <c s="372">
        <f>F159</f>
        <v>0</v>
      </c>
      <c s="372">
        <f>G159</f>
        <v>0</v>
      </c>
      <c s="372">
        <f>H159</f>
        <v>0</v>
      </c>
      <c s="372">
        <f>I159</f>
        <v>0</v>
      </c>
      <c s="372">
        <f>J159</f>
        <v>0</v>
      </c>
      <c s="372">
        <f>K159</f>
        <v>0</v>
      </c>
      <c s="429">
        <f>L159</f>
        <v>0</v>
      </c>
      <c s="372">
        <f>SUM(C158:D158)</f>
        <v>0</v>
      </c>
      <c s="440">
        <f>N159</f>
        <v>0</v>
      </c>
    </row>
    <row customHeight="1" ht="17.25">
      <c s="138">
        <v>2140280</v>
      </c>
      <c s="84" t="s">
        <v>2621</v>
      </c>
      <c s="411"/>
      <c s="372">
        <f>SUM(E159,G159:J159,L159)</f>
        <v>0</v>
      </c>
      <c s="411"/>
      <c s="411"/>
      <c s="376"/>
      <c s="411"/>
      <c s="376"/>
      <c s="411"/>
      <c s="411"/>
      <c s="430"/>
      <c s="372">
        <f>SUM(C159:D159)</f>
        <v>0</v>
      </c>
      <c s="440">
        <f>L06!M160</f>
        <v>0</v>
      </c>
    </row>
    <row customHeight="1" ht="17.25">
      <c s="138">
        <v>21460</v>
      </c>
      <c s="87" t="s">
        <v>2624</v>
      </c>
      <c s="372">
        <f>SUM(C161:C164)</f>
        <v>0</v>
      </c>
      <c s="372">
        <f>SUM(E160,G160:J160,L160)</f>
        <v>0</v>
      </c>
      <c s="372">
        <f>SUM(E161:E164)</f>
        <v>0</v>
      </c>
      <c s="372">
        <f>SUM(F161:F164)</f>
        <v>0</v>
      </c>
      <c s="372">
        <f>SUM(G161:G164)</f>
        <v>0</v>
      </c>
      <c s="372">
        <f>SUM(H161:H164)</f>
        <v>0</v>
      </c>
      <c s="372">
        <f>SUM(I161:I164)</f>
        <v>0</v>
      </c>
      <c s="372">
        <f>SUM(J161:J164)</f>
        <v>0</v>
      </c>
      <c s="372">
        <f>SUM(K161:K164)</f>
        <v>0</v>
      </c>
      <c s="429">
        <f>SUM(L161:L164)</f>
        <v>0</v>
      </c>
      <c s="372">
        <f>SUM(C160:D160)</f>
        <v>0</v>
      </c>
      <c s="440">
        <f>SUM(N161:N164)</f>
        <v>0</v>
      </c>
    </row>
    <row customHeight="1" ht="17.25">
      <c s="138">
        <v>2146001</v>
      </c>
      <c s="84" t="s">
        <v>2626</v>
      </c>
      <c s="411"/>
      <c s="372">
        <f>SUM(E161,G161:J161,L161)</f>
        <v>0</v>
      </c>
      <c s="411"/>
      <c s="411"/>
      <c s="376"/>
      <c s="411"/>
      <c s="376"/>
      <c s="411"/>
      <c s="411"/>
      <c s="430"/>
      <c s="372">
        <f>SUM(C161:D161)</f>
        <v>0</v>
      </c>
      <c s="440">
        <f>L06!M162</f>
        <v>0</v>
      </c>
    </row>
    <row customHeight="1" ht="17.25">
      <c s="138">
        <v>2146002</v>
      </c>
      <c s="84" t="s">
        <v>1815</v>
      </c>
      <c s="411"/>
      <c s="372">
        <f>SUM(E162,G162:J162,L162)</f>
        <v>0</v>
      </c>
      <c s="411"/>
      <c s="411"/>
      <c s="376"/>
      <c s="411"/>
      <c s="376"/>
      <c s="411"/>
      <c s="411"/>
      <c s="430"/>
      <c s="372">
        <f>SUM(C162:D162)</f>
        <v>0</v>
      </c>
      <c s="440">
        <f>L06!M163</f>
        <v>0</v>
      </c>
    </row>
    <row customHeight="1" ht="17.25">
      <c s="138">
        <v>2146003</v>
      </c>
      <c s="84" t="s">
        <v>2627</v>
      </c>
      <c s="411"/>
      <c s="372">
        <f>SUM(E163,G163:J163,L163)</f>
        <v>0</v>
      </c>
      <c s="411"/>
      <c s="411"/>
      <c s="376"/>
      <c s="411"/>
      <c s="376"/>
      <c s="411"/>
      <c s="411"/>
      <c s="430"/>
      <c s="372">
        <f>SUM(C163:D163)</f>
        <v>0</v>
      </c>
      <c s="440">
        <f>L06!M164</f>
        <v>0</v>
      </c>
    </row>
    <row customHeight="1" ht="17.25">
      <c s="138">
        <v>2146099</v>
      </c>
      <c s="84" t="s">
        <v>2628</v>
      </c>
      <c s="411"/>
      <c s="372">
        <f>SUM(E164,G164:J164,L164)</f>
        <v>0</v>
      </c>
      <c s="411"/>
      <c s="411"/>
      <c s="376"/>
      <c s="411"/>
      <c s="376"/>
      <c s="411"/>
      <c s="411"/>
      <c s="430"/>
      <c s="372">
        <f>SUM(C164:D164)</f>
        <v>0</v>
      </c>
      <c s="440">
        <f>L06!M165</f>
        <v>0</v>
      </c>
    </row>
    <row customHeight="1" ht="17.25">
      <c s="138">
        <v>21461</v>
      </c>
      <c s="87" t="s">
        <v>2630</v>
      </c>
      <c s="372">
        <f>SUM(C166:C168)</f>
        <v>0</v>
      </c>
      <c s="372">
        <f>SUM(E165,G165:J165,L165)</f>
        <v>0</v>
      </c>
      <c s="372">
        <f>SUM(E166:E168)</f>
        <v>0</v>
      </c>
      <c s="372">
        <f>SUM(F166:F168)</f>
        <v>0</v>
      </c>
      <c s="372">
        <f>SUM(G166:G168)</f>
        <v>0</v>
      </c>
      <c s="372">
        <f>SUM(H166:H168)</f>
        <v>0</v>
      </c>
      <c s="372">
        <f>SUM(I166:I168)</f>
        <v>0</v>
      </c>
      <c s="372">
        <f>SUM(J166:J168)</f>
        <v>0</v>
      </c>
      <c s="372">
        <f>SUM(K166:K168)</f>
        <v>0</v>
      </c>
      <c s="429">
        <f>SUM(L166:L168)</f>
        <v>0</v>
      </c>
      <c s="372">
        <f>SUM(C165:D165)</f>
        <v>0</v>
      </c>
      <c s="440">
        <f>SUM(N166:N168)</f>
        <v>0</v>
      </c>
    </row>
    <row customHeight="1" ht="17.25">
      <c s="138">
        <v>2146101</v>
      </c>
      <c s="84" t="s">
        <v>2627</v>
      </c>
      <c s="411"/>
      <c s="372">
        <f>SUM(E166,G166:J166,L166)</f>
        <v>0</v>
      </c>
      <c s="411"/>
      <c s="411"/>
      <c s="376"/>
      <c s="411"/>
      <c s="376"/>
      <c s="411"/>
      <c s="411"/>
      <c s="430"/>
      <c s="372">
        <f>SUM(C166:D166)</f>
        <v>0</v>
      </c>
      <c s="440">
        <f>L06!M167</f>
        <v>0</v>
      </c>
    </row>
    <row customHeight="1" ht="17.25">
      <c s="138">
        <v>2146102</v>
      </c>
      <c s="84" t="s">
        <v>2626</v>
      </c>
      <c s="411"/>
      <c s="372">
        <f>SUM(E167,G167:J167,L167)</f>
        <v>0</v>
      </c>
      <c s="411"/>
      <c s="411"/>
      <c s="376"/>
      <c s="411"/>
      <c s="376"/>
      <c s="411"/>
      <c s="411"/>
      <c s="430"/>
      <c s="372">
        <f>SUM(C167:D167)</f>
        <v>0</v>
      </c>
      <c s="440">
        <f>L06!M168</f>
        <v>0</v>
      </c>
    </row>
    <row customHeight="1" ht="17.25">
      <c s="138">
        <v>2146199</v>
      </c>
      <c s="84" t="s">
        <v>2636</v>
      </c>
      <c s="411"/>
      <c s="372">
        <f>SUM(E168,G168:J168,L168)</f>
        <v>0</v>
      </c>
      <c s="411"/>
      <c s="411"/>
      <c s="376"/>
      <c s="411"/>
      <c s="376"/>
      <c s="411"/>
      <c s="411"/>
      <c s="430"/>
      <c s="372">
        <f>SUM(C168:D168)</f>
        <v>0</v>
      </c>
      <c s="440">
        <f>L06!M169</f>
        <v>0</v>
      </c>
    </row>
    <row customHeight="1" ht="17.25">
      <c s="138">
        <v>21462</v>
      </c>
      <c s="87" t="s">
        <v>2638</v>
      </c>
      <c s="372">
        <f>SUM(C170:C173)</f>
        <v>0</v>
      </c>
      <c s="372">
        <f>SUM(E169,G169:J169,L169)</f>
        <v>0</v>
      </c>
      <c s="372">
        <f>SUM(E170:E173)</f>
        <v>0</v>
      </c>
      <c s="372">
        <f>SUM(F170:F173)</f>
        <v>0</v>
      </c>
      <c s="372">
        <f>SUM(G170:G173)</f>
        <v>0</v>
      </c>
      <c s="372">
        <f>SUM(H170:H173)</f>
        <v>0</v>
      </c>
      <c s="372">
        <f>SUM(I170:I173)</f>
        <v>0</v>
      </c>
      <c s="372">
        <f>SUM(J170:J173)</f>
        <v>0</v>
      </c>
      <c s="372">
        <f>SUM(K170:K173)</f>
        <v>0</v>
      </c>
      <c s="429">
        <f>SUM(L170:L173)</f>
        <v>0</v>
      </c>
      <c s="372">
        <f>SUM(C169:D169)</f>
        <v>0</v>
      </c>
      <c s="440">
        <f>SUM(N170:N173)</f>
        <v>0</v>
      </c>
    </row>
    <row customHeight="1" ht="17.25">
      <c s="138">
        <v>2146201</v>
      </c>
      <c s="84" t="s">
        <v>2627</v>
      </c>
      <c s="411"/>
      <c s="372">
        <f>SUM(E170,G170:J170,L170)</f>
        <v>0</v>
      </c>
      <c s="411"/>
      <c s="411"/>
      <c s="376"/>
      <c s="411"/>
      <c s="376"/>
      <c s="411"/>
      <c s="411"/>
      <c s="430"/>
      <c s="372">
        <f>SUM(C170:D170)</f>
        <v>0</v>
      </c>
      <c s="440">
        <f>L06!M171</f>
        <v>0</v>
      </c>
    </row>
    <row customHeight="1" ht="17.25">
      <c s="138">
        <v>2146202</v>
      </c>
      <c s="84" t="s">
        <v>2639</v>
      </c>
      <c s="411"/>
      <c s="372">
        <f>SUM(E171,G171:J171,L171)</f>
        <v>0</v>
      </c>
      <c s="411"/>
      <c s="411"/>
      <c s="376"/>
      <c s="411"/>
      <c s="376"/>
      <c s="411"/>
      <c s="411"/>
      <c s="430"/>
      <c s="372">
        <f>SUM(C171:D171)</f>
        <v>0</v>
      </c>
      <c s="440">
        <f>L06!M172</f>
        <v>0</v>
      </c>
    </row>
    <row customHeight="1" ht="17.25">
      <c s="138">
        <v>2146203</v>
      </c>
      <c s="84" t="s">
        <v>2640</v>
      </c>
      <c s="411"/>
      <c s="372">
        <f>SUM(E172,G172:J172,L172)</f>
        <v>0</v>
      </c>
      <c s="411"/>
      <c s="411"/>
      <c s="376"/>
      <c s="411"/>
      <c s="376"/>
      <c s="411"/>
      <c s="411"/>
      <c s="430"/>
      <c s="372">
        <f>SUM(C172:D172)</f>
        <v>0</v>
      </c>
      <c s="440">
        <f>L06!M173</f>
        <v>0</v>
      </c>
    </row>
    <row customHeight="1" ht="17.25">
      <c s="138">
        <v>2146299</v>
      </c>
      <c s="84" t="s">
        <v>2641</v>
      </c>
      <c s="411"/>
      <c s="372">
        <f>SUM(E173,G173:J173,L173)</f>
        <v>0</v>
      </c>
      <c s="411"/>
      <c s="411"/>
      <c s="376"/>
      <c s="411"/>
      <c s="376"/>
      <c s="411"/>
      <c s="411"/>
      <c s="430"/>
      <c s="372">
        <f>SUM(C173:D173)</f>
        <v>0</v>
      </c>
      <c s="440">
        <f>L06!M174</f>
        <v>0</v>
      </c>
    </row>
    <row customHeight="1" ht="17.25">
      <c s="138">
        <v>21463</v>
      </c>
      <c s="87" t="s">
        <v>2643</v>
      </c>
      <c s="372">
        <f>SUM(C175:C178)</f>
        <v>0</v>
      </c>
      <c s="372">
        <f>SUM(E174,G174:J174,L174)</f>
        <v>0</v>
      </c>
      <c s="372">
        <f>SUM(E175:E178)</f>
        <v>0</v>
      </c>
      <c s="372">
        <f>SUM(F175:F178)</f>
        <v>0</v>
      </c>
      <c s="372">
        <f>SUM(G175:G178)</f>
        <v>0</v>
      </c>
      <c s="372">
        <f>SUM(H175:H178)</f>
        <v>0</v>
      </c>
      <c s="372">
        <f>SUM(I175:I178)</f>
        <v>0</v>
      </c>
      <c s="372">
        <f>SUM(J175:J178)</f>
        <v>0</v>
      </c>
      <c s="372">
        <f>SUM(K175:K178)</f>
        <v>0</v>
      </c>
      <c s="429">
        <f>SUM(L175:L178)</f>
        <v>0</v>
      </c>
      <c s="372">
        <f>SUM(C174:D174)</f>
        <v>0</v>
      </c>
      <c s="440">
        <f>SUM(N175:N178)</f>
        <v>0</v>
      </c>
    </row>
    <row customHeight="1" ht="17.25">
      <c s="138">
        <v>2146301</v>
      </c>
      <c s="84" t="s">
        <v>1824</v>
      </c>
      <c s="411"/>
      <c s="372">
        <f>SUM(E175,G175:J175,L175)</f>
        <v>0</v>
      </c>
      <c s="411"/>
      <c s="411"/>
      <c s="376"/>
      <c s="411"/>
      <c s="376"/>
      <c s="411"/>
      <c s="411"/>
      <c s="430"/>
      <c s="372">
        <f>SUM(C175:D175)</f>
        <v>0</v>
      </c>
      <c s="440">
        <f>L06!M176</f>
        <v>0</v>
      </c>
    </row>
    <row customHeight="1" ht="17.25">
      <c s="138">
        <v>2146302</v>
      </c>
      <c s="84" t="s">
        <v>2645</v>
      </c>
      <c s="411"/>
      <c s="372">
        <f>SUM(E176,G176:J176,L176)</f>
        <v>0</v>
      </c>
      <c s="411"/>
      <c s="411"/>
      <c s="376"/>
      <c s="411"/>
      <c s="376"/>
      <c s="411"/>
      <c s="411"/>
      <c s="430"/>
      <c s="372">
        <f>SUM(C176:D176)</f>
        <v>0</v>
      </c>
      <c s="440">
        <f>L06!M177</f>
        <v>0</v>
      </c>
    </row>
    <row customHeight="1" ht="17.25">
      <c s="138">
        <v>2146303</v>
      </c>
      <c s="84" t="s">
        <v>2646</v>
      </c>
      <c s="411"/>
      <c s="372">
        <f>SUM(E177,G177:J177,L177)</f>
        <v>0</v>
      </c>
      <c s="411"/>
      <c s="411"/>
      <c s="376"/>
      <c s="411"/>
      <c s="376"/>
      <c s="411"/>
      <c s="411"/>
      <c s="430"/>
      <c s="372">
        <f>SUM(C177:D177)</f>
        <v>0</v>
      </c>
      <c s="440">
        <f>L06!M178</f>
        <v>0</v>
      </c>
    </row>
    <row customHeight="1" ht="17.25">
      <c s="138">
        <v>2146399</v>
      </c>
      <c s="84" t="s">
        <v>2647</v>
      </c>
      <c s="411"/>
      <c s="372">
        <f>SUM(E178,G178:J178,L178)</f>
        <v>0</v>
      </c>
      <c s="411"/>
      <c s="411"/>
      <c s="376"/>
      <c s="411"/>
      <c s="376"/>
      <c s="411"/>
      <c s="411"/>
      <c s="430"/>
      <c s="372">
        <f>SUM(C178:D178)</f>
        <v>0</v>
      </c>
      <c s="440">
        <f>L06!M179</f>
        <v>0</v>
      </c>
    </row>
    <row customHeight="1" ht="17.25">
      <c s="138">
        <v>21464</v>
      </c>
      <c s="87" t="s">
        <v>2649</v>
      </c>
      <c s="372">
        <f>SUM(C180:C187)</f>
        <v>0</v>
      </c>
      <c s="372">
        <f>SUM(E179,G179:J179,L179)</f>
        <v>0</v>
      </c>
      <c s="372">
        <f>SUM(E180:E187)</f>
        <v>0</v>
      </c>
      <c s="372">
        <f>SUM(F180:F187)</f>
        <v>0</v>
      </c>
      <c s="372">
        <f>SUM(G180:G187)</f>
        <v>0</v>
      </c>
      <c s="372">
        <f>SUM(H180:H187)</f>
        <v>0</v>
      </c>
      <c s="372">
        <f>SUM(I180:I187)</f>
        <v>0</v>
      </c>
      <c s="372">
        <f>SUM(J180:J187)</f>
        <v>0</v>
      </c>
      <c s="372">
        <f>SUM(K180:K187)</f>
        <v>0</v>
      </c>
      <c s="429">
        <f>SUM(L180:L187)</f>
        <v>0</v>
      </c>
      <c s="372">
        <f>SUM(C179:D179)</f>
        <v>0</v>
      </c>
      <c s="440">
        <f>SUM(N180:N187)</f>
        <v>0</v>
      </c>
    </row>
    <row customHeight="1" ht="17.25">
      <c s="138">
        <v>2146401</v>
      </c>
      <c s="84" t="s">
        <v>2651</v>
      </c>
      <c s="411"/>
      <c s="372">
        <f>SUM(E180,G180:J180,L180)</f>
        <v>0</v>
      </c>
      <c s="411"/>
      <c s="411"/>
      <c s="376"/>
      <c s="411"/>
      <c s="376"/>
      <c s="411"/>
      <c s="411"/>
      <c s="430"/>
      <c s="372">
        <f>SUM(C180:D180)</f>
        <v>0</v>
      </c>
      <c s="440">
        <f>L06!M181</f>
        <v>0</v>
      </c>
    </row>
    <row customHeight="1" ht="17.25">
      <c s="138">
        <v>2146402</v>
      </c>
      <c s="84" t="s">
        <v>2652</v>
      </c>
      <c s="411"/>
      <c s="372">
        <f>SUM(E181,G181:J181,L181)</f>
        <v>0</v>
      </c>
      <c s="411"/>
      <c s="411"/>
      <c s="376"/>
      <c s="411"/>
      <c s="376"/>
      <c s="411"/>
      <c s="411"/>
      <c s="430"/>
      <c s="372">
        <f>SUM(C181:D181)</f>
        <v>0</v>
      </c>
      <c s="440">
        <f>L06!M182</f>
        <v>0</v>
      </c>
    </row>
    <row customHeight="1" ht="17.25">
      <c s="138">
        <v>2146403</v>
      </c>
      <c s="84" t="s">
        <v>2653</v>
      </c>
      <c s="411"/>
      <c s="372">
        <f>SUM(E182,G182:J182,L182)</f>
        <v>0</v>
      </c>
      <c s="411"/>
      <c s="411"/>
      <c s="376"/>
      <c s="411"/>
      <c s="376"/>
      <c s="411"/>
      <c s="411"/>
      <c s="430"/>
      <c s="372">
        <f>SUM(C182:D182)</f>
        <v>0</v>
      </c>
      <c s="440">
        <f>L06!M183</f>
        <v>0</v>
      </c>
    </row>
    <row customHeight="1" ht="17.25">
      <c s="138">
        <v>2146404</v>
      </c>
      <c s="84" t="s">
        <v>2654</v>
      </c>
      <c s="411"/>
      <c s="372">
        <f>SUM(E183,G183:J183,L183)</f>
        <v>0</v>
      </c>
      <c s="411"/>
      <c s="411"/>
      <c s="376"/>
      <c s="411"/>
      <c s="376"/>
      <c s="411"/>
      <c s="411"/>
      <c s="430"/>
      <c s="372">
        <f>SUM(C183:D183)</f>
        <v>0</v>
      </c>
      <c s="440">
        <f>L06!M184</f>
        <v>0</v>
      </c>
    </row>
    <row customHeight="1" ht="17.25">
      <c s="138">
        <v>2146405</v>
      </c>
      <c s="84" t="s">
        <v>2655</v>
      </c>
      <c s="411"/>
      <c s="372">
        <f>SUM(E184,G184:J184,L184)</f>
        <v>0</v>
      </c>
      <c s="411"/>
      <c s="411"/>
      <c s="376"/>
      <c s="411"/>
      <c s="376"/>
      <c s="411"/>
      <c s="411"/>
      <c s="430"/>
      <c s="372">
        <f>SUM(C184:D184)</f>
        <v>0</v>
      </c>
      <c s="440">
        <f>L06!M185</f>
        <v>0</v>
      </c>
    </row>
    <row customHeight="1" ht="17.25">
      <c s="138">
        <v>2146406</v>
      </c>
      <c s="84" t="s">
        <v>2656</v>
      </c>
      <c s="411"/>
      <c s="372">
        <f>SUM(E185,G185:J185,L185)</f>
        <v>0</v>
      </c>
      <c s="411"/>
      <c s="411"/>
      <c s="376"/>
      <c s="411"/>
      <c s="376"/>
      <c s="411"/>
      <c s="411"/>
      <c s="430"/>
      <c s="372">
        <f>SUM(C185:D185)</f>
        <v>0</v>
      </c>
      <c s="440">
        <f>L06!M186</f>
        <v>0</v>
      </c>
    </row>
    <row customHeight="1" ht="17.25">
      <c s="138">
        <v>2146407</v>
      </c>
      <c s="84" t="s">
        <v>2657</v>
      </c>
      <c s="411"/>
      <c s="372">
        <f>SUM(E186,G186:J186,L186)</f>
        <v>0</v>
      </c>
      <c s="411"/>
      <c s="411"/>
      <c s="376"/>
      <c s="411"/>
      <c s="376"/>
      <c s="411"/>
      <c s="411"/>
      <c s="430"/>
      <c s="372">
        <f>SUM(C186:D186)</f>
        <v>0</v>
      </c>
      <c s="440">
        <f>L06!M187</f>
        <v>0</v>
      </c>
    </row>
    <row customHeight="1" ht="17.25">
      <c s="138">
        <v>2146499</v>
      </c>
      <c s="84" t="s">
        <v>2658</v>
      </c>
      <c s="411"/>
      <c s="372">
        <f>SUM(E187,G187:J187,L187)</f>
        <v>0</v>
      </c>
      <c s="411"/>
      <c s="411"/>
      <c s="376"/>
      <c s="411"/>
      <c s="376"/>
      <c s="411"/>
      <c s="411"/>
      <c s="430"/>
      <c s="372">
        <f>SUM(C187:D187)</f>
        <v>0</v>
      </c>
      <c s="440">
        <f>L06!M188</f>
        <v>0</v>
      </c>
    </row>
    <row customHeight="1" ht="17.25">
      <c s="138">
        <v>21468</v>
      </c>
      <c s="87" t="s">
        <v>2660</v>
      </c>
      <c s="372">
        <f>SUM(C189:C194)</f>
        <v>0</v>
      </c>
      <c s="372">
        <f>SUM(E188,G188:J188,L188)</f>
        <v>0</v>
      </c>
      <c s="372">
        <f>SUM(E189:E194)</f>
        <v>0</v>
      </c>
      <c s="372">
        <f>SUM(F189:F194)</f>
        <v>0</v>
      </c>
      <c s="372">
        <f>SUM(G189:G194)</f>
        <v>0</v>
      </c>
      <c s="372">
        <f>SUM(H189:H194)</f>
        <v>0</v>
      </c>
      <c s="372">
        <f>SUM(I189:I194)</f>
        <v>0</v>
      </c>
      <c s="372">
        <f>SUM(J189:J194)</f>
        <v>0</v>
      </c>
      <c s="372">
        <f>SUM(K189:K194)</f>
        <v>0</v>
      </c>
      <c s="429">
        <f>SUM(L189:L194)</f>
        <v>0</v>
      </c>
      <c s="372">
        <f>SUM(C188:D188)</f>
        <v>0</v>
      </c>
      <c s="372">
        <f>SUM(N189:N194)</f>
        <v>0</v>
      </c>
    </row>
    <row customHeight="1" ht="17.25">
      <c s="138">
        <v>2146801</v>
      </c>
      <c s="84" t="s">
        <v>2662</v>
      </c>
      <c s="411"/>
      <c s="372">
        <f>SUM(E189,G189:J189,L189)</f>
        <v>0</v>
      </c>
      <c s="411"/>
      <c s="411"/>
      <c s="376"/>
      <c s="411"/>
      <c s="376"/>
      <c s="411"/>
      <c s="411"/>
      <c s="430"/>
      <c s="372">
        <f>SUM(C189:D189)</f>
        <v>0</v>
      </c>
      <c s="440">
        <f>L06!M190</f>
        <v>0</v>
      </c>
    </row>
    <row customHeight="1" ht="17.25">
      <c s="138">
        <v>2146802</v>
      </c>
      <c s="84" t="s">
        <v>2663</v>
      </c>
      <c s="411"/>
      <c s="372">
        <f>SUM(E190,G190:J190,L190)</f>
        <v>0</v>
      </c>
      <c s="411"/>
      <c s="411"/>
      <c s="376"/>
      <c s="411"/>
      <c s="376"/>
      <c s="411"/>
      <c s="411"/>
      <c s="430"/>
      <c s="372">
        <f>SUM(C190:D190)</f>
        <v>0</v>
      </c>
      <c s="440">
        <f>L06!M191</f>
        <v>0</v>
      </c>
    </row>
    <row customHeight="1" ht="17.25">
      <c s="138">
        <v>2146803</v>
      </c>
      <c s="84" t="s">
        <v>2664</v>
      </c>
      <c s="411"/>
      <c s="372">
        <f>SUM(E191,G191:J191,L191)</f>
        <v>0</v>
      </c>
      <c s="411"/>
      <c s="411"/>
      <c s="376"/>
      <c s="411"/>
      <c s="376"/>
      <c s="411"/>
      <c s="411"/>
      <c s="430"/>
      <c s="372">
        <f>SUM(C191:D191)</f>
        <v>0</v>
      </c>
      <c s="440">
        <f>L06!M192</f>
        <v>0</v>
      </c>
    </row>
    <row customHeight="1" ht="17.25">
      <c s="138">
        <v>2146804</v>
      </c>
      <c s="84" t="s">
        <v>2665</v>
      </c>
      <c s="411"/>
      <c s="372">
        <f>SUM(E192,G192:J192,L192)</f>
        <v>0</v>
      </c>
      <c s="411"/>
      <c s="411"/>
      <c s="376"/>
      <c s="411"/>
      <c s="376"/>
      <c s="411"/>
      <c s="411"/>
      <c s="430"/>
      <c s="372">
        <f>SUM(C192:D192)</f>
        <v>0</v>
      </c>
      <c s="440">
        <f>L06!M193</f>
        <v>0</v>
      </c>
    </row>
    <row customHeight="1" ht="17.25">
      <c s="138">
        <v>2146805</v>
      </c>
      <c s="84" t="s">
        <v>2666</v>
      </c>
      <c s="411"/>
      <c s="372">
        <f>SUM(E193,G193:J193,L193)</f>
        <v>0</v>
      </c>
      <c s="411"/>
      <c s="411"/>
      <c s="376"/>
      <c s="411"/>
      <c s="376"/>
      <c s="411"/>
      <c s="411"/>
      <c s="430"/>
      <c s="372">
        <f>SUM(C193:D193)</f>
        <v>0</v>
      </c>
      <c s="440">
        <f>L06!M194</f>
        <v>0</v>
      </c>
    </row>
    <row customHeight="1" ht="17.25">
      <c s="138">
        <v>2146899</v>
      </c>
      <c s="84" t="s">
        <v>2667</v>
      </c>
      <c s="411"/>
      <c s="372">
        <f>SUM(E194,G194:J194,L194)</f>
        <v>0</v>
      </c>
      <c s="411"/>
      <c s="411"/>
      <c s="376"/>
      <c s="411"/>
      <c s="376"/>
      <c s="411"/>
      <c s="411"/>
      <c s="430"/>
      <c s="372">
        <f>SUM(C194:D194)</f>
        <v>0</v>
      </c>
      <c s="440">
        <f>L06!M195</f>
        <v>0</v>
      </c>
    </row>
    <row customHeight="1" ht="17.25">
      <c s="138">
        <v>21469</v>
      </c>
      <c s="87" t="s">
        <v>2670</v>
      </c>
      <c s="372">
        <f>SUM(C196:C204)</f>
        <v>0</v>
      </c>
      <c s="372">
        <f>SUM(E195,G195:J195,L195)</f>
        <v>0</v>
      </c>
      <c s="372">
        <f>SUM(E196:E204)</f>
        <v>0</v>
      </c>
      <c s="372">
        <f>SUM(F196:F204)</f>
        <v>0</v>
      </c>
      <c s="372">
        <f>SUM(G196:G204)</f>
        <v>0</v>
      </c>
      <c s="372">
        <f>SUM(H196:H204)</f>
        <v>0</v>
      </c>
      <c s="372">
        <f>SUM(I196:I204)</f>
        <v>0</v>
      </c>
      <c s="372">
        <f>SUM(J196:J204)</f>
        <v>0</v>
      </c>
      <c s="372">
        <f>SUM(K196:K204)</f>
        <v>0</v>
      </c>
      <c s="429">
        <f>SUM(L196:L204)</f>
        <v>0</v>
      </c>
      <c s="372">
        <f>SUM(C195:D195)</f>
        <v>0</v>
      </c>
      <c s="372">
        <f>SUM(N196:N204)</f>
        <v>0</v>
      </c>
    </row>
    <row customHeight="1" ht="17.25">
      <c s="138">
        <v>2146901</v>
      </c>
      <c s="84" t="s">
        <v>2672</v>
      </c>
      <c s="411"/>
      <c s="372">
        <f>SUM(E196,G196:J196,L196)</f>
        <v>0</v>
      </c>
      <c s="411"/>
      <c s="411"/>
      <c s="376"/>
      <c s="411"/>
      <c s="376"/>
      <c s="411"/>
      <c s="411"/>
      <c s="430"/>
      <c s="372">
        <f>SUM(C196:D196)</f>
        <v>0</v>
      </c>
      <c s="440">
        <f>L06!M197</f>
        <v>0</v>
      </c>
    </row>
    <row customHeight="1" ht="17.25">
      <c s="138">
        <v>2146902</v>
      </c>
      <c s="84" t="s">
        <v>1847</v>
      </c>
      <c s="411"/>
      <c s="372">
        <f>SUM(E197,G197:J197,L197)</f>
        <v>0</v>
      </c>
      <c s="411"/>
      <c s="411"/>
      <c s="376"/>
      <c s="411"/>
      <c s="376"/>
      <c s="411"/>
      <c s="411"/>
      <c s="430"/>
      <c s="372">
        <f>SUM(C197:D197)</f>
        <v>0</v>
      </c>
      <c s="440">
        <f>L06!M198</f>
        <v>0</v>
      </c>
    </row>
    <row customHeight="1" ht="17.25">
      <c s="138">
        <v>2146903</v>
      </c>
      <c s="84" t="s">
        <v>2673</v>
      </c>
      <c s="411"/>
      <c s="372">
        <f>SUM(E198,G198:J198,L198)</f>
        <v>0</v>
      </c>
      <c s="411"/>
      <c s="411"/>
      <c s="376"/>
      <c s="411"/>
      <c s="376"/>
      <c s="411"/>
      <c s="411"/>
      <c s="430"/>
      <c s="372">
        <f>SUM(C198:D198)</f>
        <v>0</v>
      </c>
      <c s="440">
        <f>L06!M199</f>
        <v>0</v>
      </c>
    </row>
    <row customHeight="1" ht="17.25">
      <c s="138">
        <v>2146904</v>
      </c>
      <c s="84" t="s">
        <v>2674</v>
      </c>
      <c s="411"/>
      <c s="372">
        <f>SUM(E199,G199:J199,L199)</f>
        <v>0</v>
      </c>
      <c s="411"/>
      <c s="411"/>
      <c s="376"/>
      <c s="411"/>
      <c s="376"/>
      <c s="411"/>
      <c s="411"/>
      <c s="430"/>
      <c s="372">
        <f>SUM(C199:D199)</f>
        <v>0</v>
      </c>
      <c s="440">
        <f>L06!M200</f>
        <v>0</v>
      </c>
    </row>
    <row customHeight="1" ht="17.25">
      <c s="138">
        <v>2146905</v>
      </c>
      <c s="84" t="s">
        <v>2675</v>
      </c>
      <c s="411"/>
      <c s="372">
        <f>SUM(E200,G200:J200,L200)</f>
        <v>0</v>
      </c>
      <c s="411"/>
      <c s="411"/>
      <c s="376"/>
      <c s="411"/>
      <c s="376"/>
      <c s="411"/>
      <c s="411"/>
      <c s="430"/>
      <c s="372">
        <f>SUM(C200:D200)</f>
        <v>0</v>
      </c>
      <c s="440">
        <f>L06!M201</f>
        <v>0</v>
      </c>
    </row>
    <row customHeight="1" ht="17.25">
      <c s="138">
        <v>2146906</v>
      </c>
      <c s="84" t="s">
        <v>2676</v>
      </c>
      <c s="411"/>
      <c s="372">
        <f>SUM(E201,G201:J201,L201)</f>
        <v>0</v>
      </c>
      <c s="411"/>
      <c s="411"/>
      <c s="376"/>
      <c s="411"/>
      <c s="376"/>
      <c s="411"/>
      <c s="411"/>
      <c s="430"/>
      <c s="372">
        <f>SUM(C201:D201)</f>
        <v>0</v>
      </c>
      <c s="440">
        <f>L06!M202</f>
        <v>0</v>
      </c>
    </row>
    <row customHeight="1" ht="17.25">
      <c s="138">
        <v>2146907</v>
      </c>
      <c s="84" t="s">
        <v>2677</v>
      </c>
      <c s="411"/>
      <c s="372">
        <f>SUM(E202,G202:J202,L202)</f>
        <v>0</v>
      </c>
      <c s="411"/>
      <c s="411"/>
      <c s="376"/>
      <c s="411"/>
      <c s="376"/>
      <c s="411"/>
      <c s="411"/>
      <c s="430"/>
      <c s="372">
        <f>SUM(C202:D202)</f>
        <v>0</v>
      </c>
      <c s="440">
        <f>L06!M203</f>
        <v>0</v>
      </c>
    </row>
    <row customHeight="1" ht="17.25">
      <c s="138">
        <v>2146908</v>
      </c>
      <c s="84" t="s">
        <v>2678</v>
      </c>
      <c s="411"/>
      <c s="372">
        <f>SUM(E203,G203:J203,L203)</f>
        <v>0</v>
      </c>
      <c s="411"/>
      <c s="411"/>
      <c s="376"/>
      <c s="411"/>
      <c s="376"/>
      <c s="411"/>
      <c s="411"/>
      <c s="430"/>
      <c s="372">
        <f>SUM(C203:D203)</f>
        <v>0</v>
      </c>
      <c s="440">
        <f>L06!M204</f>
        <v>0</v>
      </c>
    </row>
    <row customHeight="1" ht="17.25">
      <c s="138">
        <v>2146999</v>
      </c>
      <c s="84" t="s">
        <v>2679</v>
      </c>
      <c s="411"/>
      <c s="372">
        <f>SUM(E204,G204:J204,L204)</f>
        <v>0</v>
      </c>
      <c s="411"/>
      <c s="411"/>
      <c s="376"/>
      <c s="411"/>
      <c s="376"/>
      <c s="411"/>
      <c s="411"/>
      <c s="430"/>
      <c s="372">
        <f>SUM(C204:D204)</f>
        <v>0</v>
      </c>
      <c s="440">
        <f>L06!M205</f>
        <v>0</v>
      </c>
    </row>
    <row customHeight="1" ht="17.25">
      <c s="138">
        <v>215</v>
      </c>
      <c s="87" t="s">
        <v>1871</v>
      </c>
      <c s="372">
        <f>SUM(C206,C208,C215,C221,C225,C230)</f>
        <v>0</v>
      </c>
      <c s="372">
        <f>SUM(E205,G205:J205,L205)</f>
        <v>21</v>
      </c>
      <c s="372">
        <f>SUM(E206,E208,E215,E221,E225,E230)</f>
        <v>0</v>
      </c>
      <c s="372">
        <f>SUM(F206,F208,F215,F221,F225,F230)</f>
        <v>0</v>
      </c>
      <c s="372">
        <f>SUM(G206,G208,G215,G221,G225,G230)</f>
        <v>0</v>
      </c>
      <c s="372">
        <f>SUM(H206,H208,H215,H221,H225,H230)</f>
        <v>21</v>
      </c>
      <c s="372">
        <f>SUM(I206,I208,I215,I221,I225,I230)</f>
        <v>0</v>
      </c>
      <c s="372">
        <f>SUM(J206,J208,J215,J221,J225,J230)</f>
        <v>0</v>
      </c>
      <c s="372">
        <f>SUM(K206,K208,K215,K221,K225,K230)</f>
        <v>0</v>
      </c>
      <c s="429">
        <f>SUM(L206,L208,L215,L221,L225,L230)</f>
        <v>0</v>
      </c>
      <c s="372">
        <f>SUM(C205:D205)</f>
        <v>21</v>
      </c>
      <c s="440">
        <f>SUM(N206,N208,N215,N221,N225,N230)</f>
        <v>21</v>
      </c>
    </row>
    <row customHeight="1" ht="17.25">
      <c s="138">
        <v>21505</v>
      </c>
      <c s="87" t="s">
        <v>1905</v>
      </c>
      <c s="372">
        <f>C207</f>
        <v>0</v>
      </c>
      <c s="372">
        <f>SUM(E206,G206:J206,L206)</f>
        <v>0</v>
      </c>
      <c s="372">
        <f>E207</f>
        <v>0</v>
      </c>
      <c s="372">
        <f>F207</f>
        <v>0</v>
      </c>
      <c s="372">
        <f>G207</f>
        <v>0</v>
      </c>
      <c s="372">
        <f>H207</f>
        <v>0</v>
      </c>
      <c s="372">
        <f>I207</f>
        <v>0</v>
      </c>
      <c s="372">
        <f>J207</f>
        <v>0</v>
      </c>
      <c s="372">
        <f>K207</f>
        <v>0</v>
      </c>
      <c s="429">
        <f>L207</f>
        <v>0</v>
      </c>
      <c s="372">
        <f>SUM(C206:D206)</f>
        <v>0</v>
      </c>
      <c s="440">
        <f>N207</f>
        <v>0</v>
      </c>
    </row>
    <row customHeight="1" ht="17.25">
      <c s="138">
        <v>2150570</v>
      </c>
      <c s="84" t="s">
        <v>2681</v>
      </c>
      <c s="411"/>
      <c s="372">
        <f>SUM(E207,G207:J207,L207)</f>
        <v>0</v>
      </c>
      <c s="411"/>
      <c s="411"/>
      <c s="376"/>
      <c s="411"/>
      <c s="376"/>
      <c s="411"/>
      <c s="411"/>
      <c s="430"/>
      <c s="372">
        <f>SUM(C207:D207)</f>
        <v>0</v>
      </c>
      <c s="440">
        <f>L06!M208</f>
        <v>0</v>
      </c>
    </row>
    <row customHeight="1" ht="17.25">
      <c s="138">
        <v>21560</v>
      </c>
      <c s="87" t="s">
        <v>2683</v>
      </c>
      <c s="372">
        <f>SUM(C209:C214)</f>
        <v>0</v>
      </c>
      <c s="372">
        <f>SUM(E208,G208:J208,L208)</f>
        <v>0</v>
      </c>
      <c s="372">
        <f>SUM(E209:E214)</f>
        <v>0</v>
      </c>
      <c s="372">
        <f>SUM(F209:F214)</f>
        <v>0</v>
      </c>
      <c s="372">
        <f>SUM(G209:G214)</f>
        <v>0</v>
      </c>
      <c s="372">
        <f>SUM(H209:H214)</f>
        <v>0</v>
      </c>
      <c s="372">
        <f>SUM(I209:I214)</f>
        <v>0</v>
      </c>
      <c s="372">
        <f>SUM(J209:J214)</f>
        <v>0</v>
      </c>
      <c s="372">
        <f>SUM(K209:K214)</f>
        <v>0</v>
      </c>
      <c s="429">
        <f>SUM(L209:L214)</f>
        <v>0</v>
      </c>
      <c s="372">
        <f>SUM(C208:D208)</f>
        <v>0</v>
      </c>
      <c s="440">
        <f>SUM(N209:N214)</f>
        <v>0</v>
      </c>
    </row>
    <row customHeight="1" ht="17.25">
      <c s="138">
        <v>2156001</v>
      </c>
      <c s="84" t="s">
        <v>2685</v>
      </c>
      <c s="411"/>
      <c s="372">
        <f>SUM(E209,G209:J209,L209)</f>
        <v>0</v>
      </c>
      <c s="411"/>
      <c s="411"/>
      <c s="376"/>
      <c s="411"/>
      <c s="376"/>
      <c s="411"/>
      <c s="411"/>
      <c s="430"/>
      <c s="372">
        <f>SUM(C209:D209)</f>
        <v>0</v>
      </c>
      <c s="440">
        <f>L06!M210</f>
        <v>0</v>
      </c>
    </row>
    <row customHeight="1" ht="17.25">
      <c s="138">
        <v>2156002</v>
      </c>
      <c s="84" t="s">
        <v>2686</v>
      </c>
      <c s="411"/>
      <c s="372">
        <f>SUM(E210,G210:J210,L210)</f>
        <v>0</v>
      </c>
      <c s="411"/>
      <c s="411"/>
      <c s="376"/>
      <c s="411"/>
      <c s="376"/>
      <c s="411"/>
      <c s="411"/>
      <c s="430"/>
      <c s="372">
        <f>SUM(C210:D210)</f>
        <v>0</v>
      </c>
      <c s="440">
        <f>L06!M211</f>
        <v>0</v>
      </c>
    </row>
    <row customHeight="1" ht="17.25">
      <c s="138">
        <v>2156003</v>
      </c>
      <c s="84" t="s">
        <v>2025</v>
      </c>
      <c s="411"/>
      <c s="372">
        <f>SUM(E211,G211:J211,L211)</f>
        <v>0</v>
      </c>
      <c s="411"/>
      <c s="411"/>
      <c s="376"/>
      <c s="411"/>
      <c s="376"/>
      <c s="411"/>
      <c s="411"/>
      <c s="430"/>
      <c s="372">
        <f>SUM(C211:D211)</f>
        <v>0</v>
      </c>
      <c s="440">
        <f>L06!M212</f>
        <v>0</v>
      </c>
    </row>
    <row customHeight="1" ht="17.25">
      <c s="138">
        <v>2156004</v>
      </c>
      <c s="84" t="s">
        <v>2687</v>
      </c>
      <c s="411"/>
      <c s="372">
        <f>SUM(E212,G212:J212,L212)</f>
        <v>0</v>
      </c>
      <c s="411"/>
      <c s="411"/>
      <c s="376"/>
      <c s="411"/>
      <c s="376"/>
      <c s="411"/>
      <c s="411"/>
      <c s="430"/>
      <c s="372">
        <f>SUM(C212:D212)</f>
        <v>0</v>
      </c>
      <c s="440">
        <f>L06!M213</f>
        <v>0</v>
      </c>
    </row>
    <row customHeight="1" ht="17.25">
      <c s="138">
        <v>2156005</v>
      </c>
      <c s="84" t="s">
        <v>2688</v>
      </c>
      <c s="411"/>
      <c s="372">
        <f>SUM(E213,G213:J213,L213)</f>
        <v>0</v>
      </c>
      <c s="411"/>
      <c s="411"/>
      <c s="376"/>
      <c s="411"/>
      <c s="376"/>
      <c s="411"/>
      <c s="411"/>
      <c s="430"/>
      <c s="372">
        <f>SUM(C213:D213)</f>
        <v>0</v>
      </c>
      <c s="440">
        <f>L06!M214</f>
        <v>0</v>
      </c>
    </row>
    <row customHeight="1" ht="17.25">
      <c s="138">
        <v>2156099</v>
      </c>
      <c s="84" t="s">
        <v>2689</v>
      </c>
      <c s="411"/>
      <c s="372">
        <f>SUM(E214,G214:J214,L214)</f>
        <v>0</v>
      </c>
      <c s="411"/>
      <c s="411"/>
      <c s="376"/>
      <c s="411"/>
      <c s="376"/>
      <c s="411"/>
      <c s="411"/>
      <c s="430"/>
      <c s="372">
        <f>SUM(C214:D214)</f>
        <v>0</v>
      </c>
      <c s="440">
        <f>L06!M215</f>
        <v>0</v>
      </c>
    </row>
    <row customHeight="1" ht="17.25">
      <c s="138">
        <v>21561</v>
      </c>
      <c s="87" t="s">
        <v>2691</v>
      </c>
      <c s="372">
        <f>SUM(C216:C220)</f>
        <v>0</v>
      </c>
      <c s="372">
        <f>SUM(E215,G215:J215,L215)</f>
        <v>21</v>
      </c>
      <c s="372">
        <f>SUM(E216:E220)</f>
        <v>0</v>
      </c>
      <c s="372">
        <f>SUM(F216:F220)</f>
        <v>0</v>
      </c>
      <c s="372">
        <f>SUM(G216:G220)</f>
        <v>0</v>
      </c>
      <c s="372">
        <f>SUM(H216:H220)</f>
        <v>21</v>
      </c>
      <c s="372">
        <f>SUM(I216:I220)</f>
        <v>0</v>
      </c>
      <c s="372">
        <f>SUM(J216:J220)</f>
        <v>0</v>
      </c>
      <c s="372">
        <f>SUM(K216:K220)</f>
        <v>0</v>
      </c>
      <c s="429">
        <f>SUM(L216:L220)</f>
        <v>0</v>
      </c>
      <c s="372">
        <f>SUM(C215:D215)</f>
        <v>21</v>
      </c>
      <c s="440">
        <f>SUM(N216:N220)</f>
        <v>21</v>
      </c>
    </row>
    <row customHeight="1" ht="17.25">
      <c s="138">
        <v>2156101</v>
      </c>
      <c s="84" t="s">
        <v>2693</v>
      </c>
      <c s="411"/>
      <c s="372">
        <f>SUM(E216,G216:J216,L216)</f>
        <v>0</v>
      </c>
      <c s="411"/>
      <c s="411"/>
      <c s="376"/>
      <c s="411"/>
      <c s="376"/>
      <c s="411"/>
      <c s="411"/>
      <c s="430"/>
      <c s="372">
        <f>SUM(C216:D216)</f>
        <v>0</v>
      </c>
      <c s="440">
        <f>L06!M217</f>
        <v>0</v>
      </c>
    </row>
    <row customHeight="1" ht="17.25">
      <c s="138">
        <v>2156102</v>
      </c>
      <c s="84" t="s">
        <v>2694</v>
      </c>
      <c s="411"/>
      <c s="372">
        <f>SUM(E217,G217:J217,L217)</f>
        <v>0</v>
      </c>
      <c s="411"/>
      <c s="411"/>
      <c s="376"/>
      <c s="411"/>
      <c s="376"/>
      <c s="411"/>
      <c s="411"/>
      <c s="430"/>
      <c s="372">
        <f>SUM(C217:D217)</f>
        <v>0</v>
      </c>
      <c s="440">
        <f>L06!M218</f>
        <v>0</v>
      </c>
    </row>
    <row customHeight="1" ht="17.25">
      <c s="138">
        <v>2156103</v>
      </c>
      <c s="84" t="s">
        <v>2695</v>
      </c>
      <c s="411"/>
      <c s="372">
        <f>SUM(E218,G218:J218,L218)</f>
        <v>0</v>
      </c>
      <c s="411"/>
      <c s="411"/>
      <c s="376"/>
      <c s="411"/>
      <c s="376"/>
      <c s="411"/>
      <c s="411"/>
      <c s="430"/>
      <c s="372">
        <f>SUM(C218:D218)</f>
        <v>0</v>
      </c>
      <c s="440">
        <f>L06!M219</f>
        <v>0</v>
      </c>
    </row>
    <row customHeight="1" ht="17.25">
      <c s="138">
        <v>2156104</v>
      </c>
      <c s="84" t="s">
        <v>2696</v>
      </c>
      <c s="411"/>
      <c s="372">
        <f>SUM(E219,G219:J219,L219)</f>
        <v>0</v>
      </c>
      <c s="411"/>
      <c s="411"/>
      <c s="376"/>
      <c s="411"/>
      <c s="376"/>
      <c s="411"/>
      <c s="411"/>
      <c s="430"/>
      <c s="372">
        <f>SUM(C219:D219)</f>
        <v>0</v>
      </c>
      <c s="440">
        <f>L06!M220</f>
        <v>0</v>
      </c>
    </row>
    <row customHeight="1" ht="17.25">
      <c s="138">
        <v>2156199</v>
      </c>
      <c s="84" t="s">
        <v>2697</v>
      </c>
      <c s="411"/>
      <c s="372">
        <f>SUM(E220,G220:J220,L220)</f>
        <v>21</v>
      </c>
      <c s="411"/>
      <c s="411"/>
      <c s="376"/>
      <c s="411">
        <v>21</v>
      </c>
      <c s="376"/>
      <c s="411"/>
      <c s="411"/>
      <c s="430"/>
      <c s="372">
        <f>SUM(C220:D220)</f>
        <v>21</v>
      </c>
      <c s="440">
        <f>L06!M221</f>
        <v>21</v>
      </c>
    </row>
    <row customHeight="1" ht="17.25">
      <c s="138">
        <v>21562</v>
      </c>
      <c s="87" t="s">
        <v>2699</v>
      </c>
      <c s="372">
        <f>SUM(C222:C224)</f>
        <v>0</v>
      </c>
      <c s="372">
        <f>SUM(E221,G221:J221,L221)</f>
        <v>0</v>
      </c>
      <c s="372">
        <f>SUM(E222:E224)</f>
        <v>0</v>
      </c>
      <c s="372">
        <f>SUM(F222:F224)</f>
        <v>0</v>
      </c>
      <c s="372">
        <f>SUM(G222:G224)</f>
        <v>0</v>
      </c>
      <c s="372">
        <f>SUM(H222:H224)</f>
        <v>0</v>
      </c>
      <c s="372">
        <f>SUM(I222:I224)</f>
        <v>0</v>
      </c>
      <c s="372">
        <f>SUM(J222:J224)</f>
        <v>0</v>
      </c>
      <c s="372">
        <f>SUM(K222:K224)</f>
        <v>0</v>
      </c>
      <c s="429">
        <f>SUM(L222:L224)</f>
        <v>0</v>
      </c>
      <c s="372">
        <f>SUM(C221:D221)</f>
        <v>0</v>
      </c>
      <c s="440">
        <f>SUM(N222:N224)</f>
        <v>0</v>
      </c>
    </row>
    <row customHeight="1" ht="17.25">
      <c s="138">
        <v>2156201</v>
      </c>
      <c s="84" t="s">
        <v>2702</v>
      </c>
      <c s="411"/>
      <c s="372">
        <f>SUM(E222,G222:J222,L222)</f>
        <v>0</v>
      </c>
      <c s="411"/>
      <c s="411"/>
      <c s="376"/>
      <c s="411"/>
      <c s="376"/>
      <c s="411"/>
      <c s="411"/>
      <c s="430"/>
      <c s="372">
        <f>SUM(C222:D222)</f>
        <v>0</v>
      </c>
      <c s="440">
        <f>L06!M223</f>
        <v>0</v>
      </c>
    </row>
    <row customHeight="1" ht="17.25">
      <c s="138">
        <v>2156202</v>
      </c>
      <c s="84" t="s">
        <v>2705</v>
      </c>
      <c s="411"/>
      <c s="372">
        <f>SUM(E223,G223:J223,L223)</f>
        <v>0</v>
      </c>
      <c s="411"/>
      <c s="411"/>
      <c s="376"/>
      <c s="411"/>
      <c s="376"/>
      <c s="411"/>
      <c s="411"/>
      <c s="430"/>
      <c s="372">
        <f>SUM(C223:D223)</f>
        <v>0</v>
      </c>
      <c s="440">
        <f>L06!M224</f>
        <v>0</v>
      </c>
    </row>
    <row customHeight="1" ht="17.25">
      <c s="138">
        <v>2156299</v>
      </c>
      <c s="84" t="s">
        <v>2707</v>
      </c>
      <c s="411"/>
      <c s="372">
        <f>SUM(E224,G224:J224,L224)</f>
        <v>0</v>
      </c>
      <c s="411"/>
      <c s="411"/>
      <c s="376"/>
      <c s="411"/>
      <c s="376"/>
      <c s="411"/>
      <c s="411"/>
      <c s="430"/>
      <c s="372">
        <f>SUM(C224:D224)</f>
        <v>0</v>
      </c>
      <c s="440">
        <f>L06!M225</f>
        <v>0</v>
      </c>
    </row>
    <row customHeight="1" ht="17.25">
      <c s="73">
        <v>21563</v>
      </c>
      <c s="87" t="s">
        <v>2709</v>
      </c>
      <c s="372">
        <f>SUM(C226:C229)</f>
        <v>0</v>
      </c>
      <c s="372">
        <f>SUM(E225,G225:J225,L225)</f>
        <v>0</v>
      </c>
      <c s="372">
        <f>SUM(E226:E229)</f>
        <v>0</v>
      </c>
      <c s="372">
        <f>SUM(F226:F229)</f>
        <v>0</v>
      </c>
      <c s="372">
        <f>SUM(G226:G229)</f>
        <v>0</v>
      </c>
      <c s="372">
        <f>SUM(H226:H229)</f>
        <v>0</v>
      </c>
      <c s="372">
        <f>SUM(I226:I229)</f>
        <v>0</v>
      </c>
      <c s="372">
        <f>SUM(J226:J229)</f>
        <v>0</v>
      </c>
      <c s="372">
        <f>SUM(K226:K229)</f>
        <v>0</v>
      </c>
      <c s="429">
        <f>SUM(L226:L229)</f>
        <v>0</v>
      </c>
      <c s="372">
        <f>SUM(C225:D225)</f>
        <v>0</v>
      </c>
      <c s="440">
        <f>SUM(N226:N229)</f>
        <v>0</v>
      </c>
    </row>
    <row customHeight="1" ht="17.25">
      <c s="138">
        <v>2156301</v>
      </c>
      <c s="84" t="s">
        <v>2711</v>
      </c>
      <c s="411"/>
      <c s="372">
        <f>SUM(E226,G226:J226,L226)</f>
        <v>0</v>
      </c>
      <c s="411"/>
      <c s="411"/>
      <c s="376"/>
      <c s="411"/>
      <c s="376"/>
      <c s="411"/>
      <c s="411"/>
      <c s="430"/>
      <c s="372">
        <f>SUM(C226:D226)</f>
        <v>0</v>
      </c>
      <c s="440">
        <f>L06!M227</f>
        <v>0</v>
      </c>
    </row>
    <row customHeight="1" ht="17.25">
      <c s="138">
        <v>2156302</v>
      </c>
      <c s="84" t="s">
        <v>2712</v>
      </c>
      <c s="411"/>
      <c s="372">
        <f>SUM(E227,G227:J227,L227)</f>
        <v>0</v>
      </c>
      <c s="411"/>
      <c s="411"/>
      <c s="376"/>
      <c s="411"/>
      <c s="376"/>
      <c s="411"/>
      <c s="411"/>
      <c s="430"/>
      <c s="372">
        <f>SUM(C227:D227)</f>
        <v>0</v>
      </c>
      <c s="440">
        <f>L06!M228</f>
        <v>0</v>
      </c>
    </row>
    <row customHeight="1" ht="17.25">
      <c s="138">
        <v>2156303</v>
      </c>
      <c s="84" t="s">
        <v>2713</v>
      </c>
      <c s="411"/>
      <c s="372">
        <f>SUM(E228,G228:J228,L228)</f>
        <v>0</v>
      </c>
      <c s="411"/>
      <c s="411"/>
      <c s="376"/>
      <c s="411"/>
      <c s="376"/>
      <c s="411"/>
      <c s="411"/>
      <c s="430"/>
      <c s="372">
        <f>SUM(C228:D228)</f>
        <v>0</v>
      </c>
      <c s="440">
        <f>L06!M229</f>
        <v>0</v>
      </c>
    </row>
    <row customHeight="1" ht="17.25">
      <c s="138">
        <v>2156399</v>
      </c>
      <c s="84" t="s">
        <v>2714</v>
      </c>
      <c s="411"/>
      <c s="372">
        <f>SUM(E229,G229:J229,L229)</f>
        <v>0</v>
      </c>
      <c s="411"/>
      <c s="411"/>
      <c s="376"/>
      <c s="411"/>
      <c s="376"/>
      <c s="411"/>
      <c s="411"/>
      <c s="430"/>
      <c s="372">
        <f>SUM(C229:D229)</f>
        <v>0</v>
      </c>
      <c s="440">
        <f>L06!M230</f>
        <v>0</v>
      </c>
    </row>
    <row customHeight="1" ht="17.25">
      <c s="138">
        <v>21564</v>
      </c>
      <c s="87" t="s">
        <v>2716</v>
      </c>
      <c s="372">
        <f>SUM(C231:C232)</f>
        <v>0</v>
      </c>
      <c s="372">
        <f>SUM(E230,G230:J230,L230)</f>
        <v>0</v>
      </c>
      <c s="372">
        <f>SUM(E231:E232)</f>
        <v>0</v>
      </c>
      <c s="372">
        <f>SUM(F231:F232)</f>
        <v>0</v>
      </c>
      <c s="372">
        <f>SUM(G231:G232)</f>
        <v>0</v>
      </c>
      <c s="372">
        <f>SUM(H231:H232)</f>
        <v>0</v>
      </c>
      <c s="372">
        <f>SUM(I231:I232)</f>
        <v>0</v>
      </c>
      <c s="372">
        <f>SUM(J231:J232)</f>
        <v>0</v>
      </c>
      <c s="372">
        <f>SUM(K231:K232)</f>
        <v>0</v>
      </c>
      <c s="429">
        <f>SUM(L231:L232)</f>
        <v>0</v>
      </c>
      <c s="372">
        <f>SUM(C230:D230)</f>
        <v>0</v>
      </c>
      <c s="440">
        <f>SUM(N231:N232)</f>
        <v>0</v>
      </c>
    </row>
    <row customHeight="1" ht="17.25">
      <c s="138">
        <v>2156401</v>
      </c>
      <c s="84" t="s">
        <v>2718</v>
      </c>
      <c s="411"/>
      <c s="372">
        <f>SUM(E231,G231:J231,L231)</f>
        <v>0</v>
      </c>
      <c s="411"/>
      <c s="411"/>
      <c s="376"/>
      <c s="411"/>
      <c s="376"/>
      <c s="411"/>
      <c s="411"/>
      <c s="430"/>
      <c s="372">
        <f>SUM(C231:D231)</f>
        <v>0</v>
      </c>
      <c s="440">
        <f>L06!M232</f>
        <v>0</v>
      </c>
    </row>
    <row customHeight="1" ht="17.25">
      <c s="138">
        <v>2156402</v>
      </c>
      <c s="84" t="s">
        <v>2719</v>
      </c>
      <c s="411"/>
      <c s="372">
        <f>SUM(E232,G232:J232,L232)</f>
        <v>0</v>
      </c>
      <c s="411"/>
      <c s="411"/>
      <c s="376"/>
      <c s="411"/>
      <c s="376"/>
      <c s="411"/>
      <c s="411"/>
      <c s="430"/>
      <c s="372">
        <f>SUM(C232:D232)</f>
        <v>0</v>
      </c>
      <c s="440">
        <f>L06!M233</f>
        <v>0</v>
      </c>
    </row>
    <row customHeight="1" ht="17.25">
      <c s="138">
        <v>216</v>
      </c>
      <c s="87" t="s">
        <v>1937</v>
      </c>
      <c s="372">
        <f>C234</f>
        <v>0</v>
      </c>
      <c s="372">
        <f>SUM(E233,G233:J233,L233)</f>
        <v>0</v>
      </c>
      <c s="372">
        <f>E234</f>
        <v>0</v>
      </c>
      <c s="372">
        <f>F234</f>
        <v>0</v>
      </c>
      <c s="372">
        <f>G234</f>
        <v>0</v>
      </c>
      <c s="372">
        <f>H234</f>
        <v>0</v>
      </c>
      <c s="372">
        <f>I234</f>
        <v>0</v>
      </c>
      <c s="372">
        <f>J234</f>
        <v>0</v>
      </c>
      <c s="372">
        <f>K234</f>
        <v>0</v>
      </c>
      <c s="429">
        <f>L234</f>
        <v>0</v>
      </c>
      <c s="372">
        <f>SUM(C233:D233)</f>
        <v>0</v>
      </c>
      <c s="440">
        <f>N234</f>
        <v>0</v>
      </c>
    </row>
    <row customHeight="1" ht="17.25">
      <c s="138">
        <v>21660</v>
      </c>
      <c s="87" t="s">
        <v>2721</v>
      </c>
      <c s="372">
        <f>SUM(C235:C239)</f>
        <v>0</v>
      </c>
      <c s="372">
        <f>SUM(E234,G234:J234,L234)</f>
        <v>0</v>
      </c>
      <c s="372">
        <f>SUM(E235:E239)</f>
        <v>0</v>
      </c>
      <c s="372">
        <f>SUM(F235:F239)</f>
        <v>0</v>
      </c>
      <c s="372">
        <f>SUM(G235:G239)</f>
        <v>0</v>
      </c>
      <c s="372">
        <f>SUM(H235:H239)</f>
        <v>0</v>
      </c>
      <c s="372">
        <f>SUM(I235:I239)</f>
        <v>0</v>
      </c>
      <c s="372">
        <f>SUM(J235:J239)</f>
        <v>0</v>
      </c>
      <c s="372">
        <f>SUM(K235:K239)</f>
        <v>0</v>
      </c>
      <c s="429">
        <f>SUM(L235:L239)</f>
        <v>0</v>
      </c>
      <c s="372">
        <f>SUM(C234:D234)</f>
        <v>0</v>
      </c>
      <c s="440">
        <f>SUM(N235:N239)</f>
        <v>0</v>
      </c>
    </row>
    <row customHeight="1" ht="17.25">
      <c s="138">
        <v>2166001</v>
      </c>
      <c s="84" t="s">
        <v>2723</v>
      </c>
      <c s="411"/>
      <c s="372">
        <f>SUM(E235,G235:J235,L235)</f>
        <v>0</v>
      </c>
      <c s="411"/>
      <c s="411"/>
      <c s="376"/>
      <c s="411"/>
      <c s="376"/>
      <c s="411"/>
      <c s="411"/>
      <c s="430"/>
      <c s="372">
        <f>SUM(C235:D235)</f>
        <v>0</v>
      </c>
      <c s="440">
        <f>L06!M236</f>
        <v>0</v>
      </c>
    </row>
    <row customHeight="1" ht="17.25">
      <c s="138">
        <v>2166002</v>
      </c>
      <c s="84" t="s">
        <v>2724</v>
      </c>
      <c s="411"/>
      <c s="372">
        <f>SUM(E236,G236:J236,L236)</f>
        <v>0</v>
      </c>
      <c s="411"/>
      <c s="411"/>
      <c s="376"/>
      <c s="411"/>
      <c s="376"/>
      <c s="411"/>
      <c s="411"/>
      <c s="430"/>
      <c s="372">
        <f>SUM(C236:D236)</f>
        <v>0</v>
      </c>
      <c s="440">
        <f>L06!M237</f>
        <v>0</v>
      </c>
    </row>
    <row customHeight="1" ht="17.25">
      <c s="138">
        <v>2166003</v>
      </c>
      <c s="84" t="s">
        <v>2725</v>
      </c>
      <c s="411"/>
      <c s="372">
        <f>SUM(E237,G237:J237,L237)</f>
        <v>0</v>
      </c>
      <c s="411"/>
      <c s="411"/>
      <c s="376"/>
      <c s="411"/>
      <c s="376"/>
      <c s="411"/>
      <c s="411"/>
      <c s="430"/>
      <c s="372">
        <f>SUM(C237:D237)</f>
        <v>0</v>
      </c>
      <c s="440">
        <f>L06!M238</f>
        <v>0</v>
      </c>
    </row>
    <row customHeight="1" ht="17.25">
      <c s="138">
        <v>2166004</v>
      </c>
      <c s="84" t="s">
        <v>2726</v>
      </c>
      <c s="411"/>
      <c s="372">
        <f>SUM(E238,G238:J238,L238)</f>
        <v>0</v>
      </c>
      <c s="411"/>
      <c s="411"/>
      <c s="376"/>
      <c s="411"/>
      <c s="376"/>
      <c s="411"/>
      <c s="411"/>
      <c s="430"/>
      <c s="372">
        <f>SUM(C238:D238)</f>
        <v>0</v>
      </c>
      <c s="440">
        <f>L06!M239</f>
        <v>0</v>
      </c>
    </row>
    <row customHeight="1" ht="17.25">
      <c s="138">
        <v>2166099</v>
      </c>
      <c s="84" t="s">
        <v>2727</v>
      </c>
      <c s="411"/>
      <c s="372">
        <f>SUM(E239,G239:J239,L239)</f>
        <v>0</v>
      </c>
      <c s="411"/>
      <c s="411"/>
      <c s="376"/>
      <c s="411"/>
      <c s="376"/>
      <c s="411"/>
      <c s="411"/>
      <c s="430"/>
      <c s="372">
        <f>SUM(C239:D239)</f>
        <v>0</v>
      </c>
      <c s="440">
        <f>L06!M240</f>
        <v>0</v>
      </c>
    </row>
    <row customHeight="1" ht="17.25">
      <c s="138">
        <v>217</v>
      </c>
      <c s="87" t="s">
        <v>1953</v>
      </c>
      <c s="372">
        <f>C241</f>
        <v>0</v>
      </c>
      <c s="372">
        <f>SUM(E240,G240:J240,L240)</f>
        <v>0</v>
      </c>
      <c s="372">
        <f>E241</f>
        <v>0</v>
      </c>
      <c s="372">
        <f>F241</f>
        <v>0</v>
      </c>
      <c s="372">
        <f>G241</f>
        <v>0</v>
      </c>
      <c s="372">
        <f>H241</f>
        <v>0</v>
      </c>
      <c s="372">
        <f>I241</f>
        <v>0</v>
      </c>
      <c s="372">
        <f>J241</f>
        <v>0</v>
      </c>
      <c s="372">
        <f>K241</f>
        <v>0</v>
      </c>
      <c s="429">
        <f>L241</f>
        <v>0</v>
      </c>
      <c s="372">
        <f>SUM(C240:D240)</f>
        <v>0</v>
      </c>
      <c s="440">
        <f>N241</f>
        <v>0</v>
      </c>
    </row>
    <row customHeight="1" ht="17.25">
      <c s="138">
        <v>21704</v>
      </c>
      <c s="87" t="s">
        <v>1973</v>
      </c>
      <c s="372">
        <f>SUM(C242:C243)</f>
        <v>0</v>
      </c>
      <c s="372">
        <f>SUM(E241,G241:J241,L241)</f>
        <v>0</v>
      </c>
      <c s="372">
        <f>SUM(E242:E243)</f>
        <v>0</v>
      </c>
      <c s="372">
        <f>SUM(F242:F243)</f>
        <v>0</v>
      </c>
      <c s="372">
        <f>SUM(G242:G243)</f>
        <v>0</v>
      </c>
      <c s="372">
        <f>SUM(H242:H243)</f>
        <v>0</v>
      </c>
      <c s="372">
        <f>SUM(I242:I243)</f>
        <v>0</v>
      </c>
      <c s="372">
        <f>SUM(J242:J243)</f>
        <v>0</v>
      </c>
      <c s="372">
        <f>SUM(K242:K243)</f>
        <v>0</v>
      </c>
      <c s="429">
        <f>SUM(L242:L243)</f>
        <v>0</v>
      </c>
      <c s="372">
        <f>SUM(C241:D241)</f>
        <v>0</v>
      </c>
      <c s="440">
        <f>SUM(N242:N243)</f>
        <v>0</v>
      </c>
    </row>
    <row customHeight="1" ht="17.25">
      <c s="138">
        <v>2170402</v>
      </c>
      <c s="84" t="s">
        <v>2729</v>
      </c>
      <c s="411"/>
      <c s="372">
        <f>SUM(E242,G242:J242,L242)</f>
        <v>0</v>
      </c>
      <c s="411"/>
      <c s="411"/>
      <c s="376"/>
      <c s="411"/>
      <c s="376"/>
      <c s="411"/>
      <c s="411"/>
      <c s="430"/>
      <c s="372">
        <f>SUM(C242:D242)</f>
        <v>0</v>
      </c>
      <c s="440">
        <f>L06!M243</f>
        <v>0</v>
      </c>
    </row>
    <row customHeight="1" ht="17.25">
      <c s="138">
        <v>2170403</v>
      </c>
      <c s="84" t="s">
        <v>2732</v>
      </c>
      <c s="411"/>
      <c s="372">
        <f>SUM(E243,G243:J243,L243)</f>
        <v>0</v>
      </c>
      <c s="411"/>
      <c s="411"/>
      <c s="376"/>
      <c s="411"/>
      <c s="376"/>
      <c s="411"/>
      <c s="411"/>
      <c s="430"/>
      <c s="372">
        <f>SUM(C243:D243)</f>
        <v>0</v>
      </c>
      <c s="440">
        <f>L06!M244</f>
        <v>0</v>
      </c>
    </row>
    <row customHeight="1" ht="17.25">
      <c s="138">
        <v>229</v>
      </c>
      <c s="87" t="s">
        <v>2734</v>
      </c>
      <c s="372">
        <f>SUM(C245,C258)</f>
        <v>13</v>
      </c>
      <c s="372">
        <f>SUM(E244,G244:J244,L244)</f>
        <v>1400</v>
      </c>
      <c s="372">
        <f>SUM(E245,E258)</f>
        <v>1011</v>
      </c>
      <c s="372">
        <f>SUM(F245,F258)</f>
        <v>0</v>
      </c>
      <c s="372">
        <f>SUM(G245,G258)</f>
        <v>7</v>
      </c>
      <c s="372">
        <f>SUM(H245,H258)</f>
        <v>382</v>
      </c>
      <c s="372">
        <f>SUM(I245,I258)</f>
        <v>0</v>
      </c>
      <c s="372">
        <f>SUM(J245,J258)</f>
        <v>0</v>
      </c>
      <c s="372">
        <f>SUM(K245,K258)</f>
        <v>0</v>
      </c>
      <c s="429">
        <f>SUM(L245,L258)</f>
        <v>0</v>
      </c>
      <c s="372">
        <f>SUM(C244:D244)</f>
        <v>1413</v>
      </c>
      <c s="440">
        <f>SUM(N245,N258)</f>
        <v>1413</v>
      </c>
    </row>
    <row customHeight="1" ht="17.25">
      <c s="138">
        <v>22960</v>
      </c>
      <c s="145" t="s">
        <v>2736</v>
      </c>
      <c s="372">
        <f>SUM(C246:C257)</f>
        <v>0</v>
      </c>
      <c s="372">
        <f>SUM(E245,G245:J245,L245)</f>
        <v>744</v>
      </c>
      <c s="372">
        <f>SUM(E246:E257)</f>
        <v>737</v>
      </c>
      <c s="372">
        <f>SUM(F246:F257)</f>
        <v>0</v>
      </c>
      <c s="372">
        <f>SUM(G246:G257)</f>
        <v>7</v>
      </c>
      <c s="372">
        <f>SUM(H246:H257)</f>
        <v>0</v>
      </c>
      <c s="372">
        <f>SUM(I246:I257)</f>
        <v>0</v>
      </c>
      <c s="372">
        <f>SUM(J246:J257)</f>
        <v>0</v>
      </c>
      <c s="372">
        <f>SUM(K246:K257)</f>
        <v>0</v>
      </c>
      <c s="429">
        <f>SUM(L246:L257)</f>
        <v>0</v>
      </c>
      <c s="372">
        <f>SUM(C245:D245)</f>
        <v>744</v>
      </c>
      <c s="440">
        <f>SUM(N246:N257)</f>
        <v>744</v>
      </c>
    </row>
    <row customHeight="1" ht="17.25">
      <c s="138">
        <v>2296001</v>
      </c>
      <c s="149" t="s">
        <v>2739</v>
      </c>
      <c s="411"/>
      <c s="372">
        <f>SUM(E246,G246:J246,L246)</f>
        <v>0</v>
      </c>
      <c s="411"/>
      <c s="411"/>
      <c s="376"/>
      <c s="411"/>
      <c s="376"/>
      <c s="411"/>
      <c s="411"/>
      <c s="430"/>
      <c s="372">
        <f>SUM(C246:D246)</f>
        <v>0</v>
      </c>
      <c s="440">
        <f>L06!M247</f>
        <v>0</v>
      </c>
    </row>
    <row customHeight="1" ht="17.25">
      <c s="138">
        <v>2296002</v>
      </c>
      <c s="149" t="s">
        <v>2742</v>
      </c>
      <c s="411"/>
      <c s="372">
        <f>SUM(E247,G247:J247,L247)</f>
        <v>360</v>
      </c>
      <c s="411">
        <v>360</v>
      </c>
      <c s="411"/>
      <c s="376"/>
      <c s="411"/>
      <c s="376"/>
      <c s="411"/>
      <c s="411"/>
      <c s="430"/>
      <c s="372">
        <f>SUM(C247:D247)</f>
        <v>360</v>
      </c>
      <c s="440">
        <f>L06!M248</f>
        <v>360</v>
      </c>
    </row>
    <row customHeight="1" ht="17.25">
      <c s="138">
        <v>2296003</v>
      </c>
      <c s="149" t="s">
        <v>2744</v>
      </c>
      <c s="411"/>
      <c s="372">
        <f>SUM(E248,G248:J248,L248)</f>
        <v>139</v>
      </c>
      <c s="411">
        <v>139</v>
      </c>
      <c s="411"/>
      <c s="376"/>
      <c s="411"/>
      <c s="376"/>
      <c s="411"/>
      <c s="411"/>
      <c s="430"/>
      <c s="372">
        <f>SUM(C248:D248)</f>
        <v>139</v>
      </c>
      <c s="440">
        <f>L06!M249</f>
        <v>139</v>
      </c>
    </row>
    <row customHeight="1" ht="17.25">
      <c s="138">
        <v>2296004</v>
      </c>
      <c s="149" t="s">
        <v>2745</v>
      </c>
      <c s="411"/>
      <c s="372">
        <f>SUM(E249,G249:J249,L249)</f>
        <v>190</v>
      </c>
      <c s="411">
        <v>190</v>
      </c>
      <c s="411"/>
      <c s="376"/>
      <c s="411"/>
      <c s="376"/>
      <c s="411"/>
      <c s="411"/>
      <c s="430"/>
      <c s="372">
        <f>SUM(C249:D249)</f>
        <v>190</v>
      </c>
      <c s="440">
        <f>L06!M250</f>
        <v>190</v>
      </c>
    </row>
    <row customHeight="1" ht="17.25">
      <c s="138">
        <v>2296005</v>
      </c>
      <c s="149" t="s">
        <v>2746</v>
      </c>
      <c s="411"/>
      <c s="372">
        <f>SUM(E250,G250:J250,L250)</f>
        <v>0</v>
      </c>
      <c s="411"/>
      <c s="411"/>
      <c s="376"/>
      <c s="411"/>
      <c s="376"/>
      <c s="411"/>
      <c s="411"/>
      <c s="430"/>
      <c s="372">
        <f>SUM(C250:D250)</f>
        <v>0</v>
      </c>
      <c s="440">
        <f>L06!M251</f>
        <v>0</v>
      </c>
    </row>
    <row customHeight="1" ht="17.25">
      <c s="138">
        <v>2296006</v>
      </c>
      <c s="149" t="s">
        <v>2747</v>
      </c>
      <c s="411"/>
      <c s="372">
        <f>SUM(E251,G251:J251,L251)</f>
        <v>7</v>
      </c>
      <c s="411"/>
      <c s="411"/>
      <c s="376">
        <v>7</v>
      </c>
      <c s="411"/>
      <c s="376"/>
      <c s="411"/>
      <c s="411"/>
      <c s="430"/>
      <c s="372">
        <f>SUM(C251:D251)</f>
        <v>7</v>
      </c>
      <c s="440">
        <f>L06!M252</f>
        <v>7</v>
      </c>
    </row>
    <row customHeight="1" ht="17.25">
      <c s="138">
        <v>2296007</v>
      </c>
      <c s="149" t="s">
        <v>2748</v>
      </c>
      <c s="411"/>
      <c s="372">
        <f>SUM(E252,G252:J252,L252)</f>
        <v>15</v>
      </c>
      <c s="411">
        <v>15</v>
      </c>
      <c s="411"/>
      <c s="376"/>
      <c s="411"/>
      <c s="376"/>
      <c s="411"/>
      <c s="411"/>
      <c s="430"/>
      <c s="372">
        <f>SUM(C252:D252)</f>
        <v>15</v>
      </c>
      <c s="440">
        <f>L06!M253</f>
        <v>15</v>
      </c>
    </row>
    <row customHeight="1" ht="17.25">
      <c s="138">
        <v>2296008</v>
      </c>
      <c s="149" t="s">
        <v>2749</v>
      </c>
      <c s="411"/>
      <c s="372">
        <f>SUM(E253,G253:J253,L253)</f>
        <v>33</v>
      </c>
      <c s="411">
        <v>33</v>
      </c>
      <c s="411"/>
      <c s="376"/>
      <c s="411"/>
      <c s="376"/>
      <c s="411"/>
      <c s="411"/>
      <c s="430"/>
      <c s="372">
        <f>SUM(C253:D253)</f>
        <v>33</v>
      </c>
      <c s="440">
        <f>L06!M254</f>
        <v>33</v>
      </c>
    </row>
    <row customHeight="1" ht="17.25">
      <c s="138">
        <v>2296010</v>
      </c>
      <c s="149" t="s">
        <v>2750</v>
      </c>
      <c s="411"/>
      <c s="372">
        <f>SUM(E254,G254:J254,L254)</f>
        <v>0</v>
      </c>
      <c s="411"/>
      <c s="411"/>
      <c s="376"/>
      <c s="411"/>
      <c s="376"/>
      <c s="411"/>
      <c s="411"/>
      <c s="430"/>
      <c s="372">
        <f>SUM(C254:D254)</f>
        <v>0</v>
      </c>
      <c s="440">
        <f>L06!M255</f>
        <v>0</v>
      </c>
    </row>
    <row customHeight="1" ht="17.25">
      <c s="138">
        <v>2296011</v>
      </c>
      <c s="149" t="s">
        <v>2751</v>
      </c>
      <c s="411"/>
      <c s="372">
        <f>SUM(E255,G255:J255,L255)</f>
        <v>0</v>
      </c>
      <c s="411"/>
      <c s="411"/>
      <c s="376"/>
      <c s="411"/>
      <c s="376"/>
      <c s="411"/>
      <c s="411"/>
      <c s="430"/>
      <c s="372">
        <f>SUM(C255:D255)</f>
        <v>0</v>
      </c>
      <c s="440">
        <f>L06!M256</f>
        <v>0</v>
      </c>
    </row>
    <row customHeight="1" ht="17.25">
      <c s="161">
        <v>2296012</v>
      </c>
      <c s="149" t="s">
        <v>2752</v>
      </c>
      <c s="411"/>
      <c s="372">
        <f>SUM(E256,G256:J256,L256)</f>
        <v>0</v>
      </c>
      <c s="411"/>
      <c s="411"/>
      <c s="376"/>
      <c s="411"/>
      <c s="376"/>
      <c s="411"/>
      <c s="411"/>
      <c s="430"/>
      <c s="372">
        <f>SUM(C256:D256)</f>
        <v>0</v>
      </c>
      <c s="440">
        <f>L06!M257</f>
        <v>0</v>
      </c>
    </row>
    <row customHeight="1" ht="17.25">
      <c s="138">
        <v>2296099</v>
      </c>
      <c s="173" t="s">
        <v>2753</v>
      </c>
      <c s="411"/>
      <c s="372">
        <f>SUM(E257,G257:J257,L257)</f>
        <v>0</v>
      </c>
      <c s="411"/>
      <c s="411"/>
      <c s="376"/>
      <c s="411"/>
      <c s="376"/>
      <c s="411"/>
      <c s="411"/>
      <c s="430"/>
      <c s="372">
        <f>SUM(C257:D257)</f>
        <v>0</v>
      </c>
      <c s="440">
        <f>L06!M258</f>
        <v>0</v>
      </c>
    </row>
    <row customHeight="1" ht="17.25">
      <c s="163">
        <v>22904</v>
      </c>
      <c s="87" t="s">
        <v>2755</v>
      </c>
      <c s="411">
        <v>13</v>
      </c>
      <c s="372">
        <f>SUM(E258,G258:J258,L258)</f>
        <v>656</v>
      </c>
      <c s="411">
        <v>274</v>
      </c>
      <c s="411"/>
      <c s="376"/>
      <c s="411">
        <v>382</v>
      </c>
      <c s="376"/>
      <c s="411"/>
      <c s="411"/>
      <c s="430"/>
      <c s="372">
        <f>SUM(C258:D258)</f>
        <v>669</v>
      </c>
      <c s="440">
        <f>L06!M259</f>
        <v>669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9">
    <mergeCell ref="B4:B5"/>
    <mergeCell ref="C4:C5"/>
    <mergeCell ref="M4:M5"/>
    <mergeCell ref="N4:N5"/>
    <mergeCell ref="A4:A5"/>
    <mergeCell ref="A1:N1"/>
    <mergeCell ref="A2:N2"/>
    <mergeCell ref="A3:N3"/>
    <mergeCell ref="D4:L4"/>
  </mergeCells>
  <dataValidations count="1">
    <dataValidation type="decimal" allowBlank="1" showInputMessage="1" showErrorMessage="1" sqref="C6:N258">
      <formula1>-99999999999999</formula1>
      <formula2>99999999999999</formula2>
    </dataValidation>
  </dataValidations>
  <printOptions gridLines="1"/>
  <pageMargins left="3.00" right="2.00" top="1.00" bottom="1.00" header="0.00" footer="0.00"/>
  <pageSetup scale="6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CE6722D-2428-E788-FD37-FE7DC349582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75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2783</v>
      </c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6E200F8-2AF8-CD88-1128-3C19D6625B88}" mc:Ignorable="x14ac">
  <sheetPr>
    <pageSetUpPr fitToPage="1"/>
  </sheetPr>
  <dimension ref="A1:J94"/>
  <sheetViews>
    <sheetView defaultGridColor="0" colorId="8" topLeftCell="A1" showGridLines="0" workbookViewId="0" showZeros="0">
      <selection activeCell="A1" sqref="A1:J1"/>
    </sheetView>
  </sheetViews>
  <sheetFormatPr defaultColWidth="9.125" customHeight="1" defaultRowHeight="12.75"/>
  <cols>
    <col min="1" max="1" style="336" width="11.00390625" customWidth="1"/>
    <col min="2" max="2" style="336" width="37.25390625" customWidth="1"/>
    <col min="3" max="5" style="336" width="15.75390625" customWidth="1"/>
    <col min="6" max="6" style="526" width="12.75390625" customWidth="1"/>
    <col min="7" max="7" style="336" width="35.00390625" customWidth="1"/>
    <col min="8" max="8" style="336" width="14.375" customWidth="1"/>
    <col min="9" max="9" style="336" width="15.75390625" customWidth="1"/>
    <col min="10" max="10" style="514" width="15.75390625" customWidth="1"/>
  </cols>
  <sheetData>
    <row customHeight="1" ht="33.75">
      <c s="515" t="str">
        <f>'##BASEINFO'!$B$2&amp;"度"&amp;'##BASEINFO'!$B$7&amp;"国有资本经营收支决算录入表"</f>
        <v>2013年度芷江侗族自治县国有资本经营收支决算录入表</v>
      </c>
      <c s="253"/>
      <c s="253"/>
      <c s="253"/>
      <c s="253"/>
      <c s="253"/>
      <c s="253"/>
      <c s="253"/>
      <c s="253"/>
      <c s="253"/>
    </row>
    <row customHeight="1" ht="17.25">
      <c s="254" t="s">
        <v>182</v>
      </c>
      <c s="254"/>
      <c s="254"/>
      <c s="254"/>
      <c s="254"/>
      <c s="254"/>
      <c s="254"/>
      <c s="254"/>
      <c s="254"/>
      <c s="254"/>
    </row>
    <row customHeight="1" ht="17.25">
      <c s="255" t="s">
        <v>204</v>
      </c>
      <c s="255"/>
      <c s="255"/>
      <c s="255"/>
      <c s="255"/>
      <c s="255"/>
      <c s="255"/>
      <c s="255"/>
      <c s="255"/>
      <c s="255"/>
    </row>
    <row customHeight="1" ht="17.25">
      <c s="72" t="s">
        <v>205</v>
      </c>
      <c s="72" t="s">
        <v>2200</v>
      </c>
      <c s="72" t="s">
        <v>2315</v>
      </c>
      <c s="72" t="s">
        <v>2317</v>
      </c>
      <c s="72" t="s">
        <v>207</v>
      </c>
      <c s="72" t="s">
        <v>205</v>
      </c>
      <c s="72" t="s">
        <v>2200</v>
      </c>
      <c s="72" t="s">
        <v>2315</v>
      </c>
      <c s="72" t="s">
        <v>2317</v>
      </c>
      <c s="72" t="s">
        <v>207</v>
      </c>
    </row>
    <row customHeight="1" ht="17.25">
      <c s="55"/>
      <c s="72" t="s">
        <v>2784</v>
      </c>
      <c s="372">
        <f>C6</f>
        <v>0</v>
      </c>
      <c s="372">
        <f>D6</f>
        <v>0</v>
      </c>
      <c s="372">
        <f>E6</f>
        <v>0</v>
      </c>
      <c s="73" t="s">
        <v>56</v>
      </c>
      <c s="248" t="s">
        <v>2785</v>
      </c>
      <c s="372">
        <f>SUM(H6,H14,H22,H30,H33,H41,H49,H57,H65,H73,H81,H87)</f>
        <v>0</v>
      </c>
      <c s="372">
        <f>SUM(I6,I14,I22,I30,I33,I41,I49,I57,I65,I73,I81,I87)</f>
        <v>0</v>
      </c>
      <c s="372">
        <f>SUM(J6,J14,J22,J30,J33,J41,J49,J57,J65,J73,J81,J87)</f>
        <v>0</v>
      </c>
    </row>
    <row customHeight="1" ht="17.25">
      <c s="73">
        <v>103</v>
      </c>
      <c s="111" t="s">
        <v>531</v>
      </c>
      <c s="372">
        <f>C7</f>
        <v>0</v>
      </c>
      <c s="372">
        <f>D7</f>
        <v>0</v>
      </c>
      <c s="372">
        <f>E7</f>
        <v>0</v>
      </c>
      <c s="73">
        <v>205</v>
      </c>
      <c s="249" t="s">
        <v>1302</v>
      </c>
      <c s="380">
        <f>H7</f>
        <v>0</v>
      </c>
      <c s="380">
        <f>I7</f>
        <v>0</v>
      </c>
      <c s="380">
        <f>J7</f>
        <v>0</v>
      </c>
    </row>
    <row customHeight="1" ht="17.25">
      <c s="73">
        <v>10306</v>
      </c>
      <c s="55" t="s">
        <v>924</v>
      </c>
      <c s="372">
        <f>C8+C39+C43+C49+C53</f>
        <v>0</v>
      </c>
      <c s="372">
        <f>D8+D39+D43+D49+D53</f>
        <v>0</v>
      </c>
      <c s="372">
        <f>E8+E39+E43+E49+E53</f>
        <v>0</v>
      </c>
      <c s="73">
        <v>20551</v>
      </c>
      <c s="119" t="s">
        <v>2786</v>
      </c>
      <c s="372">
        <f>SUM(H8:H13)</f>
        <v>0</v>
      </c>
      <c s="440">
        <f>SUM(I8:I13)</f>
        <v>0</v>
      </c>
      <c s="372">
        <f>SUM(J8:J13)</f>
        <v>0</v>
      </c>
    </row>
    <row customHeight="1" ht="17.25">
      <c s="73">
        <v>1030601</v>
      </c>
      <c s="55" t="s">
        <v>925</v>
      </c>
      <c s="372">
        <f>SUM(C9:C38)</f>
        <v>0</v>
      </c>
      <c s="372">
        <f>SUM(D9:D38)</f>
        <v>0</v>
      </c>
      <c s="372">
        <f>SUM(E9:E38)</f>
        <v>0</v>
      </c>
      <c s="73">
        <v>2055101</v>
      </c>
      <c s="109" t="s">
        <v>2787</v>
      </c>
      <c s="411"/>
      <c s="411"/>
      <c s="376"/>
    </row>
    <row customHeight="1" ht="17.25">
      <c s="73">
        <v>103060103</v>
      </c>
      <c s="55" t="s">
        <v>2788</v>
      </c>
      <c s="411"/>
      <c s="411"/>
      <c s="376"/>
      <c s="73">
        <v>2055102</v>
      </c>
      <c s="109" t="s">
        <v>2789</v>
      </c>
      <c s="411"/>
      <c s="411"/>
      <c s="376"/>
    </row>
    <row customHeight="1" ht="17.25">
      <c s="73">
        <v>103060104</v>
      </c>
      <c s="55" t="s">
        <v>2790</v>
      </c>
      <c s="411"/>
      <c s="411"/>
      <c s="376"/>
      <c s="73">
        <v>2055103</v>
      </c>
      <c s="109" t="s">
        <v>2791</v>
      </c>
      <c s="411"/>
      <c s="411"/>
      <c s="376"/>
    </row>
    <row customHeight="1" ht="17.25">
      <c s="73">
        <v>103060105</v>
      </c>
      <c s="55" t="s">
        <v>2792</v>
      </c>
      <c s="411"/>
      <c s="411"/>
      <c s="376"/>
      <c s="73">
        <v>2055104</v>
      </c>
      <c s="109" t="s">
        <v>2793</v>
      </c>
      <c s="411"/>
      <c s="411"/>
      <c s="376"/>
    </row>
    <row customHeight="1" ht="17.25">
      <c s="73">
        <v>103060106</v>
      </c>
      <c s="55" t="s">
        <v>2794</v>
      </c>
      <c s="411"/>
      <c s="411"/>
      <c s="376"/>
      <c s="73">
        <v>2055105</v>
      </c>
      <c s="109" t="s">
        <v>2795</v>
      </c>
      <c s="411"/>
      <c s="411"/>
      <c s="376"/>
    </row>
    <row customHeight="1" ht="17.25">
      <c s="73">
        <v>103060107</v>
      </c>
      <c s="55" t="s">
        <v>2796</v>
      </c>
      <c s="411"/>
      <c s="411"/>
      <c s="376"/>
      <c s="73">
        <v>2055199</v>
      </c>
      <c s="109" t="s">
        <v>2797</v>
      </c>
      <c s="411"/>
      <c s="411"/>
      <c s="376"/>
    </row>
    <row customHeight="1" ht="17.25">
      <c s="73">
        <v>103060108</v>
      </c>
      <c s="55" t="s">
        <v>2798</v>
      </c>
      <c s="411"/>
      <c s="411"/>
      <c s="376"/>
      <c s="73">
        <v>206</v>
      </c>
      <c s="249" t="s">
        <v>1351</v>
      </c>
      <c s="372">
        <f>H15</f>
        <v>0</v>
      </c>
      <c s="372">
        <f>I15</f>
        <v>0</v>
      </c>
      <c s="372">
        <f>J15</f>
        <v>0</v>
      </c>
    </row>
    <row customHeight="1" ht="17.25">
      <c s="73">
        <v>103060109</v>
      </c>
      <c s="55" t="s">
        <v>2799</v>
      </c>
      <c s="411"/>
      <c s="411"/>
      <c s="376"/>
      <c s="73">
        <v>20651</v>
      </c>
      <c s="109" t="s">
        <v>2786</v>
      </c>
      <c s="372">
        <f>SUM(H16:H21)</f>
        <v>0</v>
      </c>
      <c s="372">
        <f>SUM(I16:I21)</f>
        <v>0</v>
      </c>
      <c s="372">
        <f>SUM(J16:J21)</f>
        <v>0</v>
      </c>
    </row>
    <row customHeight="1" ht="17.25">
      <c s="73">
        <v>103060112</v>
      </c>
      <c s="55" t="s">
        <v>2800</v>
      </c>
      <c s="411"/>
      <c s="411"/>
      <c s="376"/>
      <c s="73">
        <v>2065101</v>
      </c>
      <c s="109" t="s">
        <v>2787</v>
      </c>
      <c s="411"/>
      <c s="411"/>
      <c s="376"/>
    </row>
    <row customHeight="1" ht="17.25">
      <c s="73">
        <v>103060113</v>
      </c>
      <c s="55" t="s">
        <v>2801</v>
      </c>
      <c s="411"/>
      <c s="411"/>
      <c s="376"/>
      <c s="73">
        <v>2065102</v>
      </c>
      <c s="109" t="s">
        <v>2789</v>
      </c>
      <c s="411"/>
      <c s="411"/>
      <c s="376"/>
    </row>
    <row customHeight="1" ht="17.25">
      <c s="73">
        <v>103060114</v>
      </c>
      <c s="55" t="s">
        <v>2802</v>
      </c>
      <c s="411"/>
      <c s="411"/>
      <c s="376"/>
      <c s="73">
        <v>2065103</v>
      </c>
      <c s="109" t="s">
        <v>2791</v>
      </c>
      <c s="411"/>
      <c s="411"/>
      <c s="376"/>
    </row>
    <row customHeight="1" ht="17.25">
      <c s="73">
        <v>103060115</v>
      </c>
      <c s="55" t="s">
        <v>2803</v>
      </c>
      <c s="411"/>
      <c s="411"/>
      <c s="376"/>
      <c s="73">
        <v>2065104</v>
      </c>
      <c s="109" t="s">
        <v>2793</v>
      </c>
      <c s="411"/>
      <c s="411"/>
      <c s="376"/>
    </row>
    <row customHeight="1" ht="17.25">
      <c s="73">
        <v>103060116</v>
      </c>
      <c s="55" t="s">
        <v>2804</v>
      </c>
      <c s="411"/>
      <c s="411"/>
      <c s="376"/>
      <c s="73">
        <v>2065105</v>
      </c>
      <c s="109" t="s">
        <v>2795</v>
      </c>
      <c s="411"/>
      <c s="411"/>
      <c s="376"/>
    </row>
    <row customHeight="1" ht="17.25">
      <c s="73">
        <v>103060117</v>
      </c>
      <c s="55" t="s">
        <v>2805</v>
      </c>
      <c s="411"/>
      <c s="411"/>
      <c s="376"/>
      <c s="73">
        <v>2065199</v>
      </c>
      <c s="109" t="s">
        <v>2797</v>
      </c>
      <c s="411"/>
      <c s="411"/>
      <c s="376"/>
    </row>
    <row customHeight="1" ht="17.25">
      <c s="73">
        <v>103060118</v>
      </c>
      <c s="55" t="s">
        <v>2806</v>
      </c>
      <c s="411"/>
      <c s="411"/>
      <c s="376"/>
      <c s="73">
        <v>207</v>
      </c>
      <c s="249" t="s">
        <v>1399</v>
      </c>
      <c s="372">
        <f>H23</f>
        <v>0</v>
      </c>
      <c s="372">
        <f>I23</f>
        <v>0</v>
      </c>
      <c s="372">
        <f>J23</f>
        <v>0</v>
      </c>
    </row>
    <row customHeight="1" ht="17.25">
      <c s="73">
        <v>103060119</v>
      </c>
      <c s="55" t="s">
        <v>2807</v>
      </c>
      <c s="411"/>
      <c s="411"/>
      <c s="376"/>
      <c s="73">
        <v>20751</v>
      </c>
      <c s="109" t="s">
        <v>2786</v>
      </c>
      <c s="372">
        <f>SUM(H24:H29)</f>
        <v>0</v>
      </c>
      <c s="372">
        <f>SUM(I24:I29)</f>
        <v>0</v>
      </c>
      <c s="372">
        <f>SUM(J24:J29)</f>
        <v>0</v>
      </c>
    </row>
    <row customHeight="1" ht="17.25">
      <c s="73">
        <v>103060120</v>
      </c>
      <c s="55" t="s">
        <v>2808</v>
      </c>
      <c s="411"/>
      <c s="411"/>
      <c s="376"/>
      <c s="73">
        <v>2075101</v>
      </c>
      <c s="109" t="s">
        <v>2787</v>
      </c>
      <c s="411"/>
      <c s="411"/>
      <c s="376"/>
    </row>
    <row customHeight="1" ht="17.25">
      <c s="73">
        <v>103060121</v>
      </c>
      <c s="55" t="s">
        <v>2809</v>
      </c>
      <c s="411"/>
      <c s="411"/>
      <c s="376"/>
      <c s="73">
        <v>2075102</v>
      </c>
      <c s="109" t="s">
        <v>2789</v>
      </c>
      <c s="411"/>
      <c s="411"/>
      <c s="376"/>
    </row>
    <row customHeight="1" ht="17.25">
      <c s="73">
        <v>103060122</v>
      </c>
      <c s="55" t="s">
        <v>2810</v>
      </c>
      <c s="411"/>
      <c s="411"/>
      <c s="376"/>
      <c s="73">
        <v>2075103</v>
      </c>
      <c s="109" t="s">
        <v>2791</v>
      </c>
      <c s="411"/>
      <c s="411"/>
      <c s="376"/>
    </row>
    <row customHeight="1" ht="17.25">
      <c s="73">
        <v>103060123</v>
      </c>
      <c s="55" t="s">
        <v>2811</v>
      </c>
      <c s="411"/>
      <c s="411"/>
      <c s="376"/>
      <c s="73">
        <v>2075104</v>
      </c>
      <c s="109" t="s">
        <v>2793</v>
      </c>
      <c s="411"/>
      <c s="411"/>
      <c s="376"/>
    </row>
    <row customHeight="1" ht="17.25">
      <c s="73">
        <v>103060124</v>
      </c>
      <c s="55" t="s">
        <v>2812</v>
      </c>
      <c s="411"/>
      <c s="411"/>
      <c s="376"/>
      <c s="73">
        <v>2075105</v>
      </c>
      <c s="109" t="s">
        <v>2795</v>
      </c>
      <c s="411"/>
      <c s="411"/>
      <c s="376"/>
    </row>
    <row customHeight="1" ht="17.25">
      <c s="73">
        <v>103060125</v>
      </c>
      <c s="55" t="s">
        <v>2813</v>
      </c>
      <c s="411"/>
      <c s="411"/>
      <c s="376"/>
      <c s="73">
        <v>2075199</v>
      </c>
      <c s="109" t="s">
        <v>2797</v>
      </c>
      <c s="411"/>
      <c s="411"/>
      <c s="376"/>
    </row>
    <row customHeight="1" ht="17.25">
      <c s="73">
        <v>103060126</v>
      </c>
      <c s="55" t="s">
        <v>2814</v>
      </c>
      <c s="411"/>
      <c s="411"/>
      <c s="376"/>
      <c s="73">
        <v>208</v>
      </c>
      <c s="249" t="s">
        <v>1439</v>
      </c>
      <c s="372">
        <f>H31</f>
        <v>0</v>
      </c>
      <c s="372">
        <f>I31</f>
        <v>0</v>
      </c>
      <c s="372">
        <f>J31</f>
        <v>0</v>
      </c>
    </row>
    <row customHeight="1" ht="17.25">
      <c s="73">
        <v>103060127</v>
      </c>
      <c s="55" t="s">
        <v>2815</v>
      </c>
      <c s="411"/>
      <c s="411"/>
      <c s="376"/>
      <c s="73">
        <v>20804</v>
      </c>
      <c s="109" t="s">
        <v>1467</v>
      </c>
      <c s="372">
        <f>H32</f>
        <v>0</v>
      </c>
      <c s="372">
        <f>I32</f>
        <v>0</v>
      </c>
      <c s="372">
        <f>J32</f>
        <v>0</v>
      </c>
    </row>
    <row customHeight="1" ht="17.25">
      <c s="73">
        <v>103060128</v>
      </c>
      <c s="55" t="s">
        <v>2816</v>
      </c>
      <c s="411"/>
      <c s="411"/>
      <c s="376"/>
      <c s="73">
        <v>2080451</v>
      </c>
      <c s="109" t="s">
        <v>2817</v>
      </c>
      <c s="411"/>
      <c s="411"/>
      <c s="376"/>
    </row>
    <row customHeight="1" ht="17.25">
      <c s="73">
        <v>103060129</v>
      </c>
      <c s="55" t="s">
        <v>2818</v>
      </c>
      <c s="411"/>
      <c s="411"/>
      <c s="376"/>
      <c s="73">
        <v>211</v>
      </c>
      <c s="249" t="s">
        <v>1596</v>
      </c>
      <c s="372">
        <f>H34</f>
        <v>0</v>
      </c>
      <c s="372">
        <f>I34</f>
        <v>0</v>
      </c>
      <c s="372">
        <f>J34</f>
        <v>0</v>
      </c>
    </row>
    <row customHeight="1" ht="17.25">
      <c s="73">
        <v>103060130</v>
      </c>
      <c s="55" t="s">
        <v>2819</v>
      </c>
      <c s="411"/>
      <c s="411"/>
      <c s="376"/>
      <c s="73">
        <v>21151</v>
      </c>
      <c s="109" t="s">
        <v>2786</v>
      </c>
      <c s="372">
        <f>SUM(H35:H40)</f>
        <v>0</v>
      </c>
      <c s="372">
        <f>SUM(I35:I40)</f>
        <v>0</v>
      </c>
      <c s="372">
        <f>SUM(J35:J40)</f>
        <v>0</v>
      </c>
    </row>
    <row customHeight="1" ht="17.25">
      <c s="73">
        <v>103060131</v>
      </c>
      <c s="55" t="s">
        <v>2820</v>
      </c>
      <c s="411"/>
      <c s="411"/>
      <c s="376"/>
      <c s="73">
        <v>2115101</v>
      </c>
      <c s="109" t="s">
        <v>2787</v>
      </c>
      <c s="411"/>
      <c s="411"/>
      <c s="376"/>
    </row>
    <row customHeight="1" ht="17.25">
      <c s="73">
        <v>103060132</v>
      </c>
      <c s="55" t="s">
        <v>2821</v>
      </c>
      <c s="411"/>
      <c s="411"/>
      <c s="376"/>
      <c s="73">
        <v>2115102</v>
      </c>
      <c s="109" t="s">
        <v>2789</v>
      </c>
      <c s="411"/>
      <c s="411"/>
      <c s="376"/>
    </row>
    <row customHeight="1" ht="17.25">
      <c s="73">
        <v>103060133</v>
      </c>
      <c s="55" t="s">
        <v>2822</v>
      </c>
      <c s="411"/>
      <c s="411"/>
      <c s="376"/>
      <c s="73">
        <v>2115103</v>
      </c>
      <c s="109" t="s">
        <v>2791</v>
      </c>
      <c s="411"/>
      <c s="411"/>
      <c s="376"/>
    </row>
    <row customHeight="1" ht="17.25">
      <c s="73">
        <v>103060198</v>
      </c>
      <c s="55" t="s">
        <v>2823</v>
      </c>
      <c s="411"/>
      <c s="411"/>
      <c s="376"/>
      <c s="73">
        <v>2115104</v>
      </c>
      <c s="109" t="s">
        <v>2793</v>
      </c>
      <c s="411"/>
      <c s="411"/>
      <c s="376"/>
    </row>
    <row customHeight="1" ht="17.25">
      <c s="73">
        <v>1030602</v>
      </c>
      <c s="55" t="s">
        <v>929</v>
      </c>
      <c s="372">
        <f>SUM(C40:C42)</f>
        <v>0</v>
      </c>
      <c s="372">
        <f>SUM(D40:D42)</f>
        <v>0</v>
      </c>
      <c s="372">
        <f>SUM(E40:E42)</f>
        <v>0</v>
      </c>
      <c s="73">
        <v>2115105</v>
      </c>
      <c s="109" t="s">
        <v>2795</v>
      </c>
      <c s="411"/>
      <c s="411"/>
      <c s="376"/>
    </row>
    <row customHeight="1" ht="17.25">
      <c s="73">
        <v>103060202</v>
      </c>
      <c s="55" t="s">
        <v>2824</v>
      </c>
      <c s="411"/>
      <c s="411"/>
      <c s="376"/>
      <c s="73">
        <v>2115199</v>
      </c>
      <c s="109" t="s">
        <v>2797</v>
      </c>
      <c s="411"/>
      <c s="411"/>
      <c s="376"/>
    </row>
    <row customHeight="1" ht="17.25">
      <c s="73">
        <v>103060203</v>
      </c>
      <c s="55" t="s">
        <v>2825</v>
      </c>
      <c s="411"/>
      <c s="411"/>
      <c s="376"/>
      <c s="73">
        <v>212</v>
      </c>
      <c s="249" t="s">
        <v>1675</v>
      </c>
      <c s="372">
        <f>H42</f>
        <v>0</v>
      </c>
      <c s="372">
        <f>I42</f>
        <v>0</v>
      </c>
      <c s="372">
        <f>J42</f>
        <v>0</v>
      </c>
    </row>
    <row customHeight="1" ht="17.25">
      <c s="73">
        <v>103060298</v>
      </c>
      <c s="55" t="s">
        <v>2826</v>
      </c>
      <c s="411"/>
      <c s="411"/>
      <c s="376"/>
      <c s="73">
        <v>21251</v>
      </c>
      <c s="109" t="s">
        <v>2786</v>
      </c>
      <c s="372">
        <f>SUM(H43:H48)</f>
        <v>0</v>
      </c>
      <c s="372">
        <f>SUM(I43:I48)</f>
        <v>0</v>
      </c>
      <c s="372">
        <f>SUM(J43:J48)</f>
        <v>0</v>
      </c>
    </row>
    <row customHeight="1" ht="17.25">
      <c s="73">
        <v>1030603</v>
      </c>
      <c s="55" t="s">
        <v>932</v>
      </c>
      <c s="372">
        <f>SUM(C44:C48)</f>
        <v>0</v>
      </c>
      <c s="372">
        <f>SUM(D44:D48)</f>
        <v>0</v>
      </c>
      <c s="372">
        <f>SUM(E44:E48)</f>
        <v>0</v>
      </c>
      <c s="73">
        <v>2125101</v>
      </c>
      <c s="109" t="s">
        <v>2787</v>
      </c>
      <c s="411"/>
      <c s="411"/>
      <c s="376"/>
    </row>
    <row customHeight="1" ht="17.25">
      <c s="73">
        <v>103060301</v>
      </c>
      <c s="55" t="s">
        <v>2827</v>
      </c>
      <c s="411"/>
      <c s="411"/>
      <c s="376"/>
      <c s="73">
        <v>2125102</v>
      </c>
      <c s="109" t="s">
        <v>2789</v>
      </c>
      <c s="411"/>
      <c s="411"/>
      <c s="376"/>
    </row>
    <row customHeight="1" ht="17.25">
      <c s="73">
        <v>103060304</v>
      </c>
      <c s="55" t="s">
        <v>2828</v>
      </c>
      <c s="411"/>
      <c s="411"/>
      <c s="376"/>
      <c s="73">
        <v>2125103</v>
      </c>
      <c s="109" t="s">
        <v>2791</v>
      </c>
      <c s="411"/>
      <c s="411"/>
      <c s="376"/>
    </row>
    <row customHeight="1" ht="17.25">
      <c s="73">
        <v>103060305</v>
      </c>
      <c s="55" t="s">
        <v>2829</v>
      </c>
      <c s="411"/>
      <c s="411"/>
      <c s="376"/>
      <c s="73">
        <v>2125104</v>
      </c>
      <c s="109" t="s">
        <v>2793</v>
      </c>
      <c s="411"/>
      <c s="411"/>
      <c s="376"/>
    </row>
    <row customHeight="1" ht="17.25">
      <c s="73">
        <v>103060306</v>
      </c>
      <c s="55" t="s">
        <v>2830</v>
      </c>
      <c s="411"/>
      <c s="411"/>
      <c s="376"/>
      <c s="73">
        <v>2125105</v>
      </c>
      <c s="109" t="s">
        <v>2795</v>
      </c>
      <c s="411"/>
      <c s="411"/>
      <c s="376"/>
    </row>
    <row customHeight="1" ht="17.25">
      <c s="73">
        <v>103060398</v>
      </c>
      <c s="55" t="s">
        <v>2831</v>
      </c>
      <c s="411"/>
      <c s="411"/>
      <c s="376"/>
      <c s="73">
        <v>2125199</v>
      </c>
      <c s="109" t="s">
        <v>2797</v>
      </c>
      <c s="411"/>
      <c s="411"/>
      <c s="376"/>
    </row>
    <row customHeight="1" ht="17.25">
      <c s="73">
        <v>1030604</v>
      </c>
      <c s="55" t="s">
        <v>934</v>
      </c>
      <c s="372">
        <f>SUM(C50:C52)</f>
        <v>0</v>
      </c>
      <c s="372">
        <f>SUM(D50:D52)</f>
        <v>0</v>
      </c>
      <c s="372">
        <f>SUM(E50:E52)</f>
        <v>0</v>
      </c>
      <c s="73">
        <v>213</v>
      </c>
      <c s="250" t="s">
        <v>1696</v>
      </c>
      <c s="372">
        <f>H50</f>
        <v>0</v>
      </c>
      <c s="372">
        <f>I50</f>
        <v>0</v>
      </c>
      <c s="372">
        <f>J50</f>
        <v>0</v>
      </c>
    </row>
    <row customHeight="1" ht="17.25">
      <c s="73">
        <v>103060401</v>
      </c>
      <c s="55" t="s">
        <v>2832</v>
      </c>
      <c s="411"/>
      <c s="411"/>
      <c s="376"/>
      <c s="73">
        <v>21351</v>
      </c>
      <c s="252" t="s">
        <v>2786</v>
      </c>
      <c s="372">
        <f>SUM(H51:H56)</f>
        <v>0</v>
      </c>
      <c s="372">
        <f>SUM(I51:I56)</f>
        <v>0</v>
      </c>
      <c s="372">
        <f>SUM(J51:J56)</f>
        <v>0</v>
      </c>
    </row>
    <row customHeight="1" ht="17.25">
      <c s="73">
        <v>103060402</v>
      </c>
      <c s="55" t="s">
        <v>2833</v>
      </c>
      <c s="411"/>
      <c s="411"/>
      <c s="376"/>
      <c s="73">
        <v>2135101</v>
      </c>
      <c s="252" t="s">
        <v>2787</v>
      </c>
      <c s="411"/>
      <c s="411"/>
      <c s="376"/>
    </row>
    <row customHeight="1" ht="17.25">
      <c s="73">
        <v>103060498</v>
      </c>
      <c s="55" t="s">
        <v>2834</v>
      </c>
      <c s="411"/>
      <c s="411"/>
      <c s="376"/>
      <c s="73">
        <v>2135102</v>
      </c>
      <c s="252" t="s">
        <v>2789</v>
      </c>
      <c s="411"/>
      <c s="411"/>
      <c s="376"/>
    </row>
    <row customHeight="1" ht="17.25">
      <c s="73">
        <v>1030698</v>
      </c>
      <c s="55" t="s">
        <v>2835</v>
      </c>
      <c s="411"/>
      <c s="411"/>
      <c s="376"/>
      <c s="73">
        <v>2135103</v>
      </c>
      <c s="252" t="s">
        <v>2791</v>
      </c>
      <c s="411"/>
      <c s="411"/>
      <c s="376"/>
    </row>
    <row customHeight="1" ht="17.25">
      <c s="150"/>
      <c s="150"/>
      <c s="150"/>
      <c s="155"/>
      <c s="155"/>
      <c s="73">
        <v>2135104</v>
      </c>
      <c s="252" t="s">
        <v>2793</v>
      </c>
      <c s="411"/>
      <c s="411"/>
      <c s="376"/>
    </row>
    <row customHeight="1" ht="17.25">
      <c s="150"/>
      <c s="150"/>
      <c s="251"/>
      <c s="155"/>
      <c s="155"/>
      <c s="73">
        <v>2135105</v>
      </c>
      <c s="252" t="s">
        <v>2795</v>
      </c>
      <c s="411"/>
      <c s="411"/>
      <c s="376"/>
    </row>
    <row customHeight="1" ht="17.25">
      <c s="150"/>
      <c s="150"/>
      <c s="150"/>
      <c s="150"/>
      <c s="150"/>
      <c s="73">
        <v>2135199</v>
      </c>
      <c s="252" t="s">
        <v>2797</v>
      </c>
      <c s="411"/>
      <c s="411"/>
      <c s="376"/>
    </row>
    <row customHeight="1" ht="17.25">
      <c s="150"/>
      <c s="150"/>
      <c s="150"/>
      <c s="150"/>
      <c s="150"/>
      <c s="73">
        <v>214</v>
      </c>
      <c s="250" t="s">
        <v>1811</v>
      </c>
      <c s="372">
        <f>H58</f>
        <v>0</v>
      </c>
      <c s="372">
        <f>I58</f>
        <v>0</v>
      </c>
      <c s="372">
        <f>J58</f>
        <v>0</v>
      </c>
    </row>
    <row customHeight="1" ht="17.25">
      <c s="150"/>
      <c s="150"/>
      <c s="150"/>
      <c s="150"/>
      <c s="150"/>
      <c s="73">
        <v>21451</v>
      </c>
      <c s="252" t="s">
        <v>2786</v>
      </c>
      <c s="372">
        <f>SUM(H59:H64)</f>
        <v>0</v>
      </c>
      <c s="372">
        <f>SUM(I59:I64)</f>
        <v>0</v>
      </c>
      <c s="372">
        <f>SUM(J59:J64)</f>
        <v>0</v>
      </c>
    </row>
    <row customHeight="1" ht="17.25">
      <c s="150"/>
      <c s="150"/>
      <c s="150"/>
      <c s="150"/>
      <c s="150"/>
      <c s="73">
        <v>2145101</v>
      </c>
      <c s="252" t="s">
        <v>2787</v>
      </c>
      <c s="411"/>
      <c s="411"/>
      <c s="376"/>
    </row>
    <row customHeight="1" ht="17.25">
      <c s="150"/>
      <c s="150"/>
      <c s="150"/>
      <c s="150"/>
      <c s="150"/>
      <c s="73">
        <v>2145102</v>
      </c>
      <c s="252" t="s">
        <v>2789</v>
      </c>
      <c s="411"/>
      <c s="411"/>
      <c s="376"/>
    </row>
    <row customHeight="1" ht="17.25">
      <c s="150"/>
      <c s="150"/>
      <c s="150"/>
      <c s="150"/>
      <c s="150"/>
      <c s="73">
        <v>2145103</v>
      </c>
      <c s="252" t="s">
        <v>2791</v>
      </c>
      <c s="411"/>
      <c s="411"/>
      <c s="376"/>
    </row>
    <row customHeight="1" ht="17.25">
      <c s="150"/>
      <c s="150"/>
      <c s="150"/>
      <c s="150"/>
      <c s="150"/>
      <c s="73">
        <v>2145104</v>
      </c>
      <c s="252" t="s">
        <v>2793</v>
      </c>
      <c s="411"/>
      <c s="411"/>
      <c s="376"/>
    </row>
    <row customHeight="1" ht="17.25">
      <c s="150"/>
      <c s="150"/>
      <c s="150"/>
      <c s="150"/>
      <c s="150"/>
      <c s="73">
        <v>2145105</v>
      </c>
      <c s="252" t="s">
        <v>2795</v>
      </c>
      <c s="411"/>
      <c s="411"/>
      <c s="376"/>
    </row>
    <row customHeight="1" ht="17.25">
      <c s="150"/>
      <c s="150"/>
      <c s="150"/>
      <c s="150"/>
      <c s="150"/>
      <c s="73">
        <v>2145199</v>
      </c>
      <c s="252" t="s">
        <v>2797</v>
      </c>
      <c s="411"/>
      <c s="411"/>
      <c s="376"/>
    </row>
    <row customHeight="1" ht="17.25">
      <c s="150"/>
      <c s="150"/>
      <c s="150"/>
      <c s="150"/>
      <c s="150"/>
      <c s="73">
        <v>215</v>
      </c>
      <c s="250" t="s">
        <v>1871</v>
      </c>
      <c s="372">
        <f>H66</f>
        <v>0</v>
      </c>
      <c s="372">
        <f>I66</f>
        <v>0</v>
      </c>
      <c s="372">
        <f>J66</f>
        <v>0</v>
      </c>
    </row>
    <row customHeight="1" ht="17.25">
      <c s="150"/>
      <c s="150"/>
      <c s="150"/>
      <c s="150"/>
      <c s="150"/>
      <c s="73">
        <v>21551</v>
      </c>
      <c s="252" t="s">
        <v>2786</v>
      </c>
      <c s="372">
        <f>SUM(H67:H72)</f>
        <v>0</v>
      </c>
      <c s="372">
        <f>SUM(I67:I72)</f>
        <v>0</v>
      </c>
      <c s="372">
        <f>SUM(J67:J72)</f>
        <v>0</v>
      </c>
    </row>
    <row customHeight="1" ht="17.25">
      <c s="150"/>
      <c s="150"/>
      <c s="150"/>
      <c s="150"/>
      <c s="150"/>
      <c s="73">
        <v>2155101</v>
      </c>
      <c s="252" t="s">
        <v>2787</v>
      </c>
      <c s="411"/>
      <c s="411"/>
      <c s="376"/>
    </row>
    <row customHeight="1" ht="17.25">
      <c s="150"/>
      <c s="150"/>
      <c s="150"/>
      <c s="150"/>
      <c s="150"/>
      <c s="73">
        <v>2155102</v>
      </c>
      <c s="252" t="s">
        <v>2789</v>
      </c>
      <c s="411"/>
      <c s="411"/>
      <c s="376"/>
    </row>
    <row customHeight="1" ht="17.25">
      <c s="150"/>
      <c s="150"/>
      <c s="150"/>
      <c s="150"/>
      <c s="150"/>
      <c s="73">
        <v>2155103</v>
      </c>
      <c s="252" t="s">
        <v>2791</v>
      </c>
      <c s="411"/>
      <c s="411"/>
      <c s="376"/>
    </row>
    <row customHeight="1" ht="17.25">
      <c s="150"/>
      <c s="150"/>
      <c s="150"/>
      <c s="150"/>
      <c s="150"/>
      <c s="73">
        <v>2155104</v>
      </c>
      <c s="252" t="s">
        <v>2793</v>
      </c>
      <c s="411"/>
      <c s="411"/>
      <c s="376"/>
    </row>
    <row customHeight="1" ht="17.25">
      <c s="150"/>
      <c s="150"/>
      <c s="150"/>
      <c s="150"/>
      <c s="150"/>
      <c s="73">
        <v>2155105</v>
      </c>
      <c s="252" t="s">
        <v>2795</v>
      </c>
      <c s="411"/>
      <c s="411"/>
      <c s="376"/>
    </row>
    <row customHeight="1" ht="17.25">
      <c s="150"/>
      <c s="150"/>
      <c s="150"/>
      <c s="150"/>
      <c s="150"/>
      <c s="73">
        <v>2155199</v>
      </c>
      <c s="252" t="s">
        <v>2797</v>
      </c>
      <c s="411"/>
      <c s="411"/>
      <c s="376"/>
    </row>
    <row customHeight="1" ht="17.25">
      <c s="159"/>
      <c s="159"/>
      <c s="159"/>
      <c s="159"/>
      <c s="159"/>
      <c s="73">
        <v>216</v>
      </c>
      <c s="250" t="s">
        <v>1937</v>
      </c>
      <c s="372">
        <f>H74</f>
        <v>0</v>
      </c>
      <c s="372">
        <f>I74</f>
        <v>0</v>
      </c>
      <c s="372">
        <f>J74</f>
        <v>0</v>
      </c>
    </row>
    <row customHeight="1" ht="17.25">
      <c s="159"/>
      <c s="159"/>
      <c s="159"/>
      <c s="159"/>
      <c s="159"/>
      <c s="73">
        <v>21651</v>
      </c>
      <c s="252" t="s">
        <v>2786</v>
      </c>
      <c s="372">
        <f>SUM(H75:H80)</f>
        <v>0</v>
      </c>
      <c s="372">
        <f>SUM(I75:I80)</f>
        <v>0</v>
      </c>
      <c s="372">
        <f>SUM(J75:J80)</f>
        <v>0</v>
      </c>
    </row>
    <row customHeight="1" ht="17.25">
      <c s="159"/>
      <c s="159"/>
      <c s="159"/>
      <c s="159"/>
      <c s="159"/>
      <c s="73">
        <v>2165101</v>
      </c>
      <c s="252" t="s">
        <v>2787</v>
      </c>
      <c s="411"/>
      <c s="411"/>
      <c s="376"/>
    </row>
    <row customHeight="1" ht="17.25">
      <c s="150"/>
      <c s="150"/>
      <c s="150"/>
      <c s="150"/>
      <c s="150"/>
      <c s="73">
        <v>2165102</v>
      </c>
      <c s="252" t="s">
        <v>2789</v>
      </c>
      <c s="411"/>
      <c s="411"/>
      <c s="376"/>
    </row>
    <row customHeight="1" ht="17.25">
      <c s="150"/>
      <c s="150"/>
      <c s="150"/>
      <c s="150"/>
      <c s="150"/>
      <c s="73">
        <v>2165103</v>
      </c>
      <c s="252" t="s">
        <v>2791</v>
      </c>
      <c s="411"/>
      <c s="411"/>
      <c s="376"/>
    </row>
    <row customHeight="1" ht="17.25">
      <c s="150"/>
      <c s="150"/>
      <c s="150"/>
      <c s="150"/>
      <c s="150"/>
      <c s="73">
        <v>2165104</v>
      </c>
      <c s="252" t="s">
        <v>2793</v>
      </c>
      <c s="411"/>
      <c s="411"/>
      <c s="376"/>
    </row>
    <row customHeight="1" ht="17.25">
      <c s="150"/>
      <c s="150"/>
      <c s="150"/>
      <c s="150"/>
      <c s="150"/>
      <c s="73">
        <v>2165105</v>
      </c>
      <c s="252" t="s">
        <v>2795</v>
      </c>
      <c s="411"/>
      <c s="411"/>
      <c s="376"/>
    </row>
    <row customHeight="1" ht="17.25">
      <c s="150"/>
      <c s="150"/>
      <c s="150"/>
      <c s="150"/>
      <c s="150"/>
      <c s="73">
        <v>2165199</v>
      </c>
      <c s="252" t="s">
        <v>2797</v>
      </c>
      <c s="411"/>
      <c s="411"/>
      <c s="376"/>
    </row>
    <row customHeight="1" ht="17.25">
      <c s="150"/>
      <c s="150"/>
      <c s="150"/>
      <c s="150"/>
      <c s="150"/>
      <c s="73">
        <v>218</v>
      </c>
      <c s="250" t="s">
        <v>1978</v>
      </c>
      <c s="372">
        <f>H82</f>
        <v>0</v>
      </c>
      <c s="372">
        <f>I82</f>
        <v>0</v>
      </c>
      <c s="372">
        <f>J82</f>
        <v>0</v>
      </c>
    </row>
    <row customHeight="1" ht="17.25">
      <c s="150"/>
      <c s="150"/>
      <c s="150"/>
      <c s="150"/>
      <c s="150"/>
      <c s="73">
        <v>21805</v>
      </c>
      <c s="252" t="s">
        <v>2022</v>
      </c>
      <c s="372">
        <f>SUM(H83:H86)</f>
        <v>0</v>
      </c>
      <c s="372">
        <f>SUM(I83:I86)</f>
        <v>0</v>
      </c>
      <c s="372">
        <f>SUM(J83:J86)</f>
        <v>0</v>
      </c>
    </row>
    <row customHeight="1" ht="17.25">
      <c s="150"/>
      <c s="150"/>
      <c s="150"/>
      <c s="150"/>
      <c s="150"/>
      <c s="73">
        <v>2180551</v>
      </c>
      <c s="252" t="s">
        <v>2836</v>
      </c>
      <c s="411"/>
      <c s="411"/>
      <c s="376"/>
    </row>
    <row customHeight="1" ht="17.25">
      <c s="150"/>
      <c s="150"/>
      <c s="150"/>
      <c s="150"/>
      <c s="150"/>
      <c s="73">
        <v>2180552</v>
      </c>
      <c s="252" t="s">
        <v>2837</v>
      </c>
      <c s="411"/>
      <c s="411"/>
      <c s="376"/>
    </row>
    <row customHeight="1" ht="17.25">
      <c s="150"/>
      <c s="150"/>
      <c s="150"/>
      <c s="150"/>
      <c s="150"/>
      <c s="73">
        <v>2180553</v>
      </c>
      <c s="252" t="s">
        <v>2838</v>
      </c>
      <c s="411"/>
      <c s="411"/>
      <c s="376"/>
    </row>
    <row customHeight="1" ht="17.25">
      <c s="150"/>
      <c s="150"/>
      <c s="150"/>
      <c s="150"/>
      <c s="150"/>
      <c s="73">
        <v>2180559</v>
      </c>
      <c s="252" t="s">
        <v>2839</v>
      </c>
      <c s="411"/>
      <c s="411"/>
      <c s="376"/>
    </row>
    <row customHeight="1" ht="17.25">
      <c s="150"/>
      <c s="150"/>
      <c s="150"/>
      <c s="150"/>
      <c s="150"/>
      <c s="73">
        <v>229</v>
      </c>
      <c s="112" t="s">
        <v>2734</v>
      </c>
      <c s="380">
        <f>H88</f>
        <v>0</v>
      </c>
      <c s="372">
        <f>I88</f>
        <v>0</v>
      </c>
      <c s="372">
        <f>J88</f>
        <v>0</v>
      </c>
    </row>
    <row customHeight="1" ht="17.25">
      <c s="150"/>
      <c s="150"/>
      <c s="150"/>
      <c s="150"/>
      <c s="150"/>
      <c s="73">
        <v>22951</v>
      </c>
      <c s="84" t="s">
        <v>2786</v>
      </c>
      <c s="372">
        <f>SUM(H89:H94)</f>
        <v>0</v>
      </c>
      <c s="440">
        <f>SUM(I89:I94)</f>
        <v>0</v>
      </c>
      <c s="372">
        <f>SUM(J89:J94)</f>
        <v>0</v>
      </c>
    </row>
    <row customHeight="1" ht="17.25">
      <c s="150"/>
      <c s="150"/>
      <c s="150"/>
      <c s="150"/>
      <c s="150"/>
      <c s="73">
        <v>2295101</v>
      </c>
      <c s="55" t="s">
        <v>2787</v>
      </c>
      <c s="411"/>
      <c s="411"/>
      <c s="376"/>
    </row>
    <row customHeight="1" ht="17.25">
      <c s="150"/>
      <c s="150"/>
      <c s="150"/>
      <c s="150"/>
      <c s="150"/>
      <c s="73">
        <v>2295102</v>
      </c>
      <c s="55" t="s">
        <v>2789</v>
      </c>
      <c s="411"/>
      <c s="411"/>
      <c s="376"/>
    </row>
    <row customHeight="1" ht="17.25">
      <c s="150"/>
      <c s="150"/>
      <c s="150"/>
      <c s="150"/>
      <c s="150"/>
      <c s="73">
        <v>2295103</v>
      </c>
      <c s="55" t="s">
        <v>2791</v>
      </c>
      <c s="411"/>
      <c s="411"/>
      <c s="376"/>
    </row>
    <row customHeight="1" ht="17.25">
      <c s="150"/>
      <c s="150"/>
      <c s="150"/>
      <c s="150"/>
      <c s="150"/>
      <c s="73">
        <v>2295104</v>
      </c>
      <c s="55" t="s">
        <v>2793</v>
      </c>
      <c s="411"/>
      <c s="411"/>
      <c s="376"/>
    </row>
    <row customHeight="1" ht="17.25">
      <c s="150"/>
      <c s="150"/>
      <c s="150"/>
      <c s="150"/>
      <c s="150"/>
      <c s="73">
        <v>2295105</v>
      </c>
      <c s="55" t="s">
        <v>2795</v>
      </c>
      <c s="411"/>
      <c s="411"/>
      <c s="376"/>
    </row>
    <row customHeight="1" ht="17.25">
      <c s="150"/>
      <c s="150"/>
      <c s="150"/>
      <c s="150"/>
      <c s="150"/>
      <c s="73">
        <v>2295199</v>
      </c>
      <c s="55" t="s">
        <v>2797</v>
      </c>
      <c s="411"/>
      <c s="411"/>
      <c s="376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J3"/>
    <mergeCell ref="A1:J1"/>
    <mergeCell ref="A2:J2"/>
  </mergeCells>
  <dataValidations count="1">
    <dataValidation type="decimal" allowBlank="1" showInputMessage="1" showErrorMessage="1" sqref="C5:E53 H5:J94">
      <formula1>-99999999999999</formula1>
      <formula2>99999999999999</formula2>
    </dataValidation>
  </dataValidations>
  <printOptions gridLines="1"/>
  <pageMargins left="3.00" right="2.00" top="1.00" bottom="1.00" header="-0.02" footer="0.00"/>
  <pageSetup scale="1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A0B928-49A8-0388-9718-8F246EB344B8}" mc:Ignorable="x14ac">
  <dimension ref="A1:D9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34.25390625" customWidth="1"/>
    <col min="2" max="2" style="336" width="26.00390625" customWidth="1"/>
    <col min="3" max="3" style="336" width="35.25390625" customWidth="1"/>
    <col min="4" max="4" style="336" width="26.00390625" customWidth="1"/>
  </cols>
  <sheetData>
    <row customHeight="1" ht="33.75">
      <c s="366" t="str">
        <f>'##BASEINFO'!$B$2&amp;"度"&amp;'##BASEINFO'!$B$7&amp;"国有资本经营转移性收支决算录入表"</f>
        <v>2013年度芷江侗族自治县国有资本经营转移性收支决算录入表</v>
      </c>
      <c s="68"/>
      <c s="68"/>
      <c s="68"/>
    </row>
    <row customHeight="1" ht="17.25">
      <c s="67" t="s">
        <v>184</v>
      </c>
      <c s="67"/>
      <c s="67"/>
      <c s="67"/>
    </row>
    <row customHeight="1" ht="17.25">
      <c s="67" t="s">
        <v>204</v>
      </c>
      <c s="67"/>
      <c s="67"/>
      <c s="67"/>
    </row>
    <row customHeight="1" ht="17.25">
      <c s="72" t="s">
        <v>2200</v>
      </c>
      <c s="86" t="s">
        <v>207</v>
      </c>
      <c s="79" t="s">
        <v>2200</v>
      </c>
      <c s="86" t="s">
        <v>207</v>
      </c>
    </row>
    <row customHeight="1" ht="17.25">
      <c s="85" t="s">
        <v>2784</v>
      </c>
      <c s="372">
        <f>'L10'!E5</f>
        <v>0</v>
      </c>
      <c s="158" t="s">
        <v>2785</v>
      </c>
      <c s="372">
        <f>'L10'!J5</f>
        <v>0</v>
      </c>
    </row>
    <row customHeight="1" ht="17.25">
      <c s="84" t="s">
        <v>2840</v>
      </c>
      <c s="411"/>
      <c s="167" t="s">
        <v>2841</v>
      </c>
      <c s="411"/>
    </row>
    <row customHeight="1" ht="17.25">
      <c s="55" t="s">
        <v>56</v>
      </c>
      <c s="224"/>
      <c s="84" t="s">
        <v>2842</v>
      </c>
      <c s="377"/>
    </row>
    <row customHeight="1" ht="17.25">
      <c s="84" t="s">
        <v>2843</v>
      </c>
      <c s="376"/>
      <c s="167" t="s">
        <v>2844</v>
      </c>
      <c s="372">
        <f>B9-D5-D6-D7</f>
        <v>0</v>
      </c>
    </row>
    <row customHeight="1" ht="17.25">
      <c s="79" t="s">
        <v>2313</v>
      </c>
      <c s="372">
        <f>B5+B6+B8</f>
        <v>0</v>
      </c>
      <c s="180" t="s">
        <v>2314</v>
      </c>
      <c s="379">
        <f>D5+D6+D7+D8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D3"/>
    <mergeCell ref="A2:D2"/>
    <mergeCell ref="A1:D1"/>
  </mergeCells>
  <dataValidations count="1">
    <dataValidation type="decimal" allowBlank="1" showInputMessage="1" showErrorMessage="1" sqref="B5:B6 D5:D9 B8:B9">
      <formula1>-99999999999999</formula1>
      <formula2>99999999999999</formula2>
    </dataValidation>
  </dataValidations>
  <printOptions gridLines="1"/>
  <pageMargins left="3.00" right="2.00" top="1.00" bottom="1.00" header="-0.05" footer="-5.25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E66F91E-8CAA-C008-F6DC-50C6D2E38BC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77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442F338-8037-3FCB-C9DC-56AAA0774A08}" mc:Ignorable="x14ac">
  <dimension ref="A1:C139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6" width="9.625" customWidth="1"/>
    <col min="2" max="2" style="336" width="38.50390625" customWidth="1"/>
    <col min="3" max="3" style="336" width="33.00390625" customWidth="1"/>
  </cols>
  <sheetData>
    <row customHeight="1" ht="33.75">
      <c s="366" t="str">
        <f>'##BASEINFO'!$B$2&amp;"度"&amp;'##BASEINFO'!$B$7&amp;"财政专户管理资金收入录入表"</f>
        <v>2013年度芷江侗族自治县财政专户管理资金收入录入表</v>
      </c>
      <c s="68"/>
      <c s="68"/>
    </row>
    <row customHeight="1" ht="17.25">
      <c s="67" t="s">
        <v>185</v>
      </c>
      <c s="67"/>
      <c s="67"/>
    </row>
    <row customHeight="1" ht="17.25">
      <c s="67" t="s">
        <v>204</v>
      </c>
      <c s="67"/>
      <c s="67"/>
    </row>
    <row customHeight="1" ht="17.25">
      <c s="72" t="s">
        <v>205</v>
      </c>
      <c s="72" t="s">
        <v>206</v>
      </c>
      <c s="86" t="s">
        <v>2845</v>
      </c>
    </row>
    <row customHeight="1" ht="17.25">
      <c s="73"/>
      <c s="79" t="s">
        <v>2846</v>
      </c>
      <c s="380">
        <f>SUM(C6,C133)</f>
        <v>1835</v>
      </c>
    </row>
    <row customHeight="1" ht="17.25">
      <c s="73">
        <v>10304</v>
      </c>
      <c s="87" t="s">
        <v>2847</v>
      </c>
      <c s="380">
        <f>SUM(C7,C9,C11,C13,C15,C17,C19,C21,C23,C25,C27,C29,C31,C33,C35,C37,C39,C41,C43,C45,C47,C49,C51,C53,C55,C66)+SUM(C68,C70,C72,C74,C76,C78,C80,C82,C84,C86,C88,C90,C92,C94,C96,C98,C100,C102,C104,C106,C108,C110,C112,C114,C116)+SUM(C118,C123,C125,C127,C129,C131)</f>
        <v>1835</v>
      </c>
    </row>
    <row customHeight="1" ht="17.25">
      <c s="73">
        <v>1030401</v>
      </c>
      <c s="87" t="s">
        <v>2848</v>
      </c>
      <c s="372">
        <f>C8</f>
        <v>0</v>
      </c>
    </row>
    <row customHeight="1" ht="17.25">
      <c s="73">
        <v>103040171</v>
      </c>
      <c s="170" t="s">
        <v>2849</v>
      </c>
      <c s="381"/>
    </row>
    <row customHeight="1" ht="17.25">
      <c s="73">
        <v>1030402</v>
      </c>
      <c s="87" t="s">
        <v>2850</v>
      </c>
      <c s="380">
        <f>C10</f>
        <v>0</v>
      </c>
    </row>
    <row customHeight="1" ht="17.25">
      <c s="73">
        <v>103040271</v>
      </c>
      <c s="170" t="s">
        <v>2849</v>
      </c>
      <c s="376"/>
    </row>
    <row customHeight="1" ht="17.25">
      <c s="73">
        <v>1030403</v>
      </c>
      <c s="87" t="s">
        <v>2851</v>
      </c>
      <c s="380">
        <f>C12</f>
        <v>0</v>
      </c>
    </row>
    <row customHeight="1" ht="17.25">
      <c s="73">
        <v>103040371</v>
      </c>
      <c s="170" t="s">
        <v>2849</v>
      </c>
      <c s="377"/>
    </row>
    <row customHeight="1" ht="17.25">
      <c s="73">
        <v>1030404</v>
      </c>
      <c s="87" t="s">
        <v>2852</v>
      </c>
      <c s="372">
        <f>C14</f>
        <v>0</v>
      </c>
    </row>
    <row customHeight="1" ht="17.25">
      <c s="73">
        <v>103040471</v>
      </c>
      <c s="170" t="s">
        <v>2849</v>
      </c>
      <c s="381"/>
    </row>
    <row customHeight="1" ht="17.25">
      <c s="73">
        <v>1030405</v>
      </c>
      <c s="87" t="s">
        <v>2853</v>
      </c>
      <c s="372">
        <f>C16</f>
        <v>0</v>
      </c>
    </row>
    <row customHeight="1" ht="17.25">
      <c s="73">
        <v>103040571</v>
      </c>
      <c s="170" t="s">
        <v>2849</v>
      </c>
      <c s="377"/>
    </row>
    <row customHeight="1" ht="17.25">
      <c s="73">
        <v>1030406</v>
      </c>
      <c s="87" t="s">
        <v>2854</v>
      </c>
      <c s="380">
        <f>C18</f>
        <v>0</v>
      </c>
    </row>
    <row customHeight="1" ht="17.25">
      <c s="73">
        <v>103040671</v>
      </c>
      <c s="170" t="s">
        <v>2849</v>
      </c>
      <c s="376"/>
    </row>
    <row customHeight="1" ht="17.25">
      <c s="73">
        <v>1030407</v>
      </c>
      <c s="87" t="s">
        <v>2855</v>
      </c>
      <c s="372">
        <f>C20</f>
        <v>0</v>
      </c>
    </row>
    <row customHeight="1" ht="17.25">
      <c s="73">
        <v>103040771</v>
      </c>
      <c s="170" t="s">
        <v>2849</v>
      </c>
      <c s="377"/>
    </row>
    <row customHeight="1" ht="17.25">
      <c s="73">
        <v>1030408</v>
      </c>
      <c s="87" t="s">
        <v>2856</v>
      </c>
      <c s="372">
        <f>C22</f>
        <v>0</v>
      </c>
    </row>
    <row customHeight="1" ht="17.25">
      <c s="73">
        <v>103040871</v>
      </c>
      <c s="170" t="s">
        <v>2849</v>
      </c>
      <c s="377"/>
    </row>
    <row customHeight="1" ht="17.25">
      <c s="73">
        <v>1030409</v>
      </c>
      <c s="87" t="s">
        <v>2857</v>
      </c>
      <c s="372">
        <f>C24</f>
        <v>0</v>
      </c>
    </row>
    <row customHeight="1" ht="17.25">
      <c s="73">
        <v>103040971</v>
      </c>
      <c s="84" t="s">
        <v>2849</v>
      </c>
      <c s="376"/>
    </row>
    <row customHeight="1" ht="17.25">
      <c s="73">
        <v>1030410</v>
      </c>
      <c s="87" t="s">
        <v>2858</v>
      </c>
      <c s="372">
        <f>C26</f>
        <v>0</v>
      </c>
    </row>
    <row customHeight="1" ht="17.25">
      <c s="73">
        <v>103041071</v>
      </c>
      <c s="170" t="s">
        <v>2849</v>
      </c>
      <c s="377"/>
    </row>
    <row customHeight="1" ht="17.25">
      <c s="73">
        <v>1030411</v>
      </c>
      <c s="87" t="s">
        <v>2859</v>
      </c>
      <c s="372">
        <f>C28</f>
        <v>0</v>
      </c>
    </row>
    <row customHeight="1" ht="17.25">
      <c s="73">
        <v>103041171</v>
      </c>
      <c s="170" t="s">
        <v>2849</v>
      </c>
      <c s="377"/>
    </row>
    <row customHeight="1" ht="17.25">
      <c s="73">
        <v>1030413</v>
      </c>
      <c s="87" t="s">
        <v>2860</v>
      </c>
      <c s="372">
        <f>C30</f>
        <v>0</v>
      </c>
    </row>
    <row customHeight="1" ht="17.25">
      <c s="73">
        <v>103041371</v>
      </c>
      <c s="84" t="s">
        <v>2849</v>
      </c>
      <c s="376"/>
    </row>
    <row customHeight="1" ht="17.25">
      <c s="73">
        <v>1030414</v>
      </c>
      <c s="87" t="s">
        <v>2861</v>
      </c>
      <c s="372">
        <f>C32</f>
        <v>0</v>
      </c>
    </row>
    <row customHeight="1" ht="17.25">
      <c s="73">
        <v>103041471</v>
      </c>
      <c s="170" t="s">
        <v>2849</v>
      </c>
      <c s="377"/>
    </row>
    <row customHeight="1" ht="17.25">
      <c s="73">
        <v>1030415</v>
      </c>
      <c s="87" t="s">
        <v>2862</v>
      </c>
      <c s="372">
        <f>C34</f>
        <v>0</v>
      </c>
    </row>
    <row customHeight="1" ht="17.25">
      <c s="73">
        <v>103041571</v>
      </c>
      <c s="170" t="s">
        <v>2849</v>
      </c>
      <c s="377"/>
    </row>
    <row customHeight="1" ht="17.25">
      <c s="73">
        <v>1030416</v>
      </c>
      <c s="87" t="s">
        <v>2863</v>
      </c>
      <c s="372">
        <f>C36</f>
        <v>0</v>
      </c>
    </row>
    <row customHeight="1" ht="17.25">
      <c s="73">
        <v>103041671</v>
      </c>
      <c s="170" t="s">
        <v>2849</v>
      </c>
      <c s="377"/>
    </row>
    <row customHeight="1" ht="17.25">
      <c s="73">
        <v>1030417</v>
      </c>
      <c s="87" t="s">
        <v>2864</v>
      </c>
      <c s="372">
        <f>C38</f>
        <v>0</v>
      </c>
    </row>
    <row customHeight="1" ht="17.25">
      <c s="73">
        <v>103041771</v>
      </c>
      <c s="170" t="s">
        <v>2849</v>
      </c>
      <c s="377"/>
    </row>
    <row customHeight="1" ht="17.25">
      <c s="73">
        <v>1030418</v>
      </c>
      <c s="87" t="s">
        <v>2865</v>
      </c>
      <c s="372">
        <f>C40</f>
        <v>0</v>
      </c>
    </row>
    <row customHeight="1" ht="17.25">
      <c s="73">
        <v>103041871</v>
      </c>
      <c s="170" t="s">
        <v>2849</v>
      </c>
      <c s="377"/>
    </row>
    <row customHeight="1" ht="17.25">
      <c s="73">
        <v>1030419</v>
      </c>
      <c s="87" t="s">
        <v>2866</v>
      </c>
      <c s="372">
        <f>C42</f>
        <v>0</v>
      </c>
    </row>
    <row customHeight="1" ht="17.25">
      <c s="73">
        <v>103041971</v>
      </c>
      <c s="170" t="s">
        <v>2849</v>
      </c>
      <c s="377"/>
    </row>
    <row customHeight="1" ht="17.25">
      <c s="73">
        <v>1030420</v>
      </c>
      <c s="87" t="s">
        <v>2867</v>
      </c>
      <c s="380">
        <f>C44</f>
        <v>0</v>
      </c>
    </row>
    <row customHeight="1" ht="17.25">
      <c s="73">
        <v>103042071</v>
      </c>
      <c s="170" t="s">
        <v>2849</v>
      </c>
      <c s="376"/>
    </row>
    <row customHeight="1" ht="17.25">
      <c s="73">
        <v>1030422</v>
      </c>
      <c s="87" t="s">
        <v>2868</v>
      </c>
      <c s="372">
        <f>C46</f>
        <v>0</v>
      </c>
    </row>
    <row customHeight="1" ht="17.25">
      <c s="73">
        <v>103042271</v>
      </c>
      <c s="170" t="s">
        <v>2849</v>
      </c>
      <c s="377"/>
    </row>
    <row customHeight="1" ht="17.25">
      <c s="73">
        <v>1030423</v>
      </c>
      <c s="87" t="s">
        <v>2869</v>
      </c>
      <c s="372">
        <f>C48</f>
        <v>0</v>
      </c>
    </row>
    <row customHeight="1" ht="17.25">
      <c s="73">
        <v>103042371</v>
      </c>
      <c s="170" t="s">
        <v>2849</v>
      </c>
      <c s="377"/>
    </row>
    <row customHeight="1" ht="17.25">
      <c s="73">
        <v>1030424</v>
      </c>
      <c s="87" t="s">
        <v>2870</v>
      </c>
      <c s="372">
        <f>C50</f>
        <v>0</v>
      </c>
    </row>
    <row customHeight="1" ht="17.25">
      <c s="73">
        <v>103042471</v>
      </c>
      <c s="170" t="s">
        <v>2849</v>
      </c>
      <c s="377"/>
    </row>
    <row customHeight="1" ht="17.25">
      <c s="73">
        <v>1030425</v>
      </c>
      <c s="87" t="s">
        <v>2871</v>
      </c>
      <c s="372">
        <f>C52</f>
        <v>0</v>
      </c>
    </row>
    <row customHeight="1" ht="17.25">
      <c s="73">
        <v>103042571</v>
      </c>
      <c s="170" t="s">
        <v>2849</v>
      </c>
      <c s="376"/>
    </row>
    <row customHeight="1" ht="17.25">
      <c s="73">
        <v>1030426</v>
      </c>
      <c s="87" t="s">
        <v>2872</v>
      </c>
      <c s="372">
        <f>C54</f>
        <v>0</v>
      </c>
    </row>
    <row customHeight="1" ht="17.25">
      <c s="73">
        <v>103042671</v>
      </c>
      <c s="170" t="s">
        <v>2849</v>
      </c>
      <c s="377"/>
    </row>
    <row customHeight="1" ht="17.25">
      <c s="73">
        <v>1030427</v>
      </c>
      <c s="87" t="s">
        <v>2873</v>
      </c>
      <c s="372">
        <f>SUM(C56:C65)</f>
        <v>1835</v>
      </c>
    </row>
    <row customHeight="1" ht="17.25">
      <c s="73">
        <v>103042753</v>
      </c>
      <c s="84" t="s">
        <v>2874</v>
      </c>
      <c s="376">
        <v>1095</v>
      </c>
    </row>
    <row customHeight="1" ht="17.25">
      <c s="73">
        <v>103042754</v>
      </c>
      <c s="84" t="s">
        <v>2875</v>
      </c>
      <c s="376"/>
    </row>
    <row customHeight="1" ht="17.25">
      <c s="73">
        <v>103042755</v>
      </c>
      <c s="84" t="s">
        <v>2876</v>
      </c>
      <c s="376">
        <v>205</v>
      </c>
    </row>
    <row customHeight="1" ht="17.25">
      <c s="73">
        <v>103042756</v>
      </c>
      <c s="84" t="s">
        <v>2877</v>
      </c>
      <c s="376"/>
    </row>
    <row customHeight="1" ht="17.25">
      <c s="73">
        <v>103042757</v>
      </c>
      <c s="84" t="s">
        <v>2878</v>
      </c>
      <c s="376"/>
    </row>
    <row customHeight="1" ht="17.25">
      <c s="73">
        <v>103042758</v>
      </c>
      <c s="84" t="s">
        <v>2879</v>
      </c>
      <c s="376"/>
    </row>
    <row customHeight="1" ht="17.25">
      <c s="73">
        <v>103042759</v>
      </c>
      <c s="84" t="s">
        <v>2880</v>
      </c>
      <c s="376"/>
    </row>
    <row customHeight="1" ht="17.25">
      <c s="73">
        <v>103042760</v>
      </c>
      <c s="84" t="s">
        <v>2881</v>
      </c>
      <c s="376">
        <v>7</v>
      </c>
    </row>
    <row customHeight="1" ht="17.25">
      <c s="73">
        <v>103042762</v>
      </c>
      <c s="84" t="s">
        <v>2882</v>
      </c>
      <c s="376">
        <v>512</v>
      </c>
    </row>
    <row customHeight="1" ht="17.25">
      <c s="73">
        <v>103042765</v>
      </c>
      <c s="84" t="s">
        <v>2883</v>
      </c>
      <c s="376">
        <v>16</v>
      </c>
    </row>
    <row customHeight="1" ht="17.25">
      <c s="73">
        <v>1030428</v>
      </c>
      <c s="87" t="s">
        <v>2884</v>
      </c>
      <c s="379">
        <f>C67</f>
        <v>0</v>
      </c>
    </row>
    <row customHeight="1" ht="17.25">
      <c s="73">
        <v>103042871</v>
      </c>
      <c s="170" t="s">
        <v>2849</v>
      </c>
      <c s="376"/>
    </row>
    <row customHeight="1" ht="17.25">
      <c s="73">
        <v>1030429</v>
      </c>
      <c s="87" t="s">
        <v>2885</v>
      </c>
      <c s="379">
        <f>C69</f>
        <v>0</v>
      </c>
    </row>
    <row customHeight="1" ht="17.25">
      <c s="73">
        <v>103042971</v>
      </c>
      <c s="170" t="s">
        <v>2849</v>
      </c>
      <c s="377"/>
    </row>
    <row customHeight="1" ht="17.25">
      <c s="73">
        <v>1030430</v>
      </c>
      <c s="87" t="s">
        <v>2886</v>
      </c>
      <c s="372">
        <f>C71</f>
        <v>0</v>
      </c>
    </row>
    <row customHeight="1" ht="17.25">
      <c s="73">
        <v>103043071</v>
      </c>
      <c s="170" t="s">
        <v>2849</v>
      </c>
      <c s="377"/>
    </row>
    <row customHeight="1" ht="17.25">
      <c s="73">
        <v>1030431</v>
      </c>
      <c s="87" t="s">
        <v>2887</v>
      </c>
      <c s="372">
        <f>C73</f>
        <v>0</v>
      </c>
    </row>
    <row customHeight="1" ht="17.25">
      <c s="73">
        <v>103043171</v>
      </c>
      <c s="170" t="s">
        <v>2849</v>
      </c>
      <c s="377"/>
    </row>
    <row customHeight="1" ht="17.25">
      <c s="73">
        <v>1030432</v>
      </c>
      <c s="87" t="s">
        <v>2888</v>
      </c>
      <c s="372">
        <f>C75</f>
        <v>0</v>
      </c>
    </row>
    <row customHeight="1" ht="17.25">
      <c s="73">
        <v>103043271</v>
      </c>
      <c s="170" t="s">
        <v>2849</v>
      </c>
      <c s="377"/>
    </row>
    <row customHeight="1" ht="17.25">
      <c s="73">
        <v>1030433</v>
      </c>
      <c s="87" t="s">
        <v>2889</v>
      </c>
      <c s="372">
        <f>C77</f>
        <v>0</v>
      </c>
    </row>
    <row customHeight="1" ht="17.25">
      <c s="73">
        <v>103043371</v>
      </c>
      <c s="170" t="s">
        <v>2849</v>
      </c>
      <c s="377"/>
    </row>
    <row customHeight="1" ht="17.25">
      <c s="73">
        <v>1030434</v>
      </c>
      <c s="87" t="s">
        <v>2890</v>
      </c>
      <c s="372">
        <f>C79</f>
        <v>0</v>
      </c>
    </row>
    <row customHeight="1" ht="17.25">
      <c s="73">
        <v>103043471</v>
      </c>
      <c s="170" t="s">
        <v>2849</v>
      </c>
      <c s="377"/>
    </row>
    <row customHeight="1" ht="17.25">
      <c s="73">
        <v>1030435</v>
      </c>
      <c s="87" t="s">
        <v>2891</v>
      </c>
      <c s="372">
        <f>C81</f>
        <v>0</v>
      </c>
    </row>
    <row customHeight="1" ht="17.25">
      <c s="73">
        <v>103043571</v>
      </c>
      <c s="170" t="s">
        <v>2849</v>
      </c>
      <c s="377"/>
    </row>
    <row customHeight="1" ht="17.25">
      <c s="73">
        <v>1030436</v>
      </c>
      <c s="87" t="s">
        <v>2892</v>
      </c>
      <c s="372">
        <f>C83</f>
        <v>0</v>
      </c>
    </row>
    <row customHeight="1" ht="17.25">
      <c s="73">
        <v>103043671</v>
      </c>
      <c s="170" t="s">
        <v>2849</v>
      </c>
      <c s="377"/>
    </row>
    <row customHeight="1" ht="17.25">
      <c s="73">
        <v>1030437</v>
      </c>
      <c s="87" t="s">
        <v>2893</v>
      </c>
      <c s="372">
        <f>C85</f>
        <v>0</v>
      </c>
    </row>
    <row customHeight="1" ht="17.25">
      <c s="73">
        <v>103043771</v>
      </c>
      <c s="84" t="s">
        <v>2849</v>
      </c>
      <c s="376"/>
    </row>
    <row customHeight="1" ht="17.25">
      <c s="73">
        <v>1030438</v>
      </c>
      <c s="87" t="s">
        <v>2894</v>
      </c>
      <c s="372">
        <f>C87</f>
        <v>0</v>
      </c>
    </row>
    <row customHeight="1" ht="17.25">
      <c s="73">
        <v>103043871</v>
      </c>
      <c s="170" t="s">
        <v>2849</v>
      </c>
      <c s="377"/>
    </row>
    <row customHeight="1" ht="17.25">
      <c s="73">
        <v>1030440</v>
      </c>
      <c s="87" t="s">
        <v>2895</v>
      </c>
      <c s="372">
        <f>C89</f>
        <v>0</v>
      </c>
    </row>
    <row customHeight="1" ht="17.25">
      <c s="73">
        <v>103044071</v>
      </c>
      <c s="170" t="s">
        <v>2849</v>
      </c>
      <c s="376"/>
    </row>
    <row customHeight="1" ht="17.25">
      <c s="73">
        <v>1030442</v>
      </c>
      <c s="87" t="s">
        <v>2896</v>
      </c>
      <c s="372">
        <f>C91</f>
        <v>0</v>
      </c>
    </row>
    <row customHeight="1" ht="17.25">
      <c s="73">
        <v>103044271</v>
      </c>
      <c s="170" t="s">
        <v>2849</v>
      </c>
      <c s="377"/>
    </row>
    <row customHeight="1" ht="17.25">
      <c s="73">
        <v>1030443</v>
      </c>
      <c s="87" t="s">
        <v>2897</v>
      </c>
      <c s="372">
        <f>C93</f>
        <v>0</v>
      </c>
    </row>
    <row customHeight="1" ht="17.25">
      <c s="73">
        <v>103044371</v>
      </c>
      <c s="170" t="s">
        <v>2849</v>
      </c>
      <c s="377"/>
    </row>
    <row customHeight="1" ht="17.25">
      <c s="73">
        <v>1030444</v>
      </c>
      <c s="87" t="s">
        <v>2898</v>
      </c>
      <c s="372">
        <f>C95</f>
        <v>0</v>
      </c>
    </row>
    <row customHeight="1" ht="17.25">
      <c s="73">
        <v>103044471</v>
      </c>
      <c s="84" t="s">
        <v>2849</v>
      </c>
      <c s="376"/>
    </row>
    <row customHeight="1" ht="17.25">
      <c s="73">
        <v>1030445</v>
      </c>
      <c s="87" t="s">
        <v>2899</v>
      </c>
      <c s="372">
        <f>C97</f>
        <v>0</v>
      </c>
    </row>
    <row customHeight="1" ht="17.25">
      <c s="73">
        <v>103044571</v>
      </c>
      <c s="170" t="s">
        <v>2849</v>
      </c>
      <c s="377"/>
    </row>
    <row customHeight="1" ht="17.25">
      <c s="73">
        <v>1030446</v>
      </c>
      <c s="87" t="s">
        <v>2900</v>
      </c>
      <c s="372">
        <f>C99</f>
        <v>0</v>
      </c>
    </row>
    <row customHeight="1" ht="17.25">
      <c s="73">
        <v>103044671</v>
      </c>
      <c s="170" t="s">
        <v>2849</v>
      </c>
      <c s="377"/>
    </row>
    <row customHeight="1" ht="17.25">
      <c s="73">
        <v>1030447</v>
      </c>
      <c s="87" t="s">
        <v>2901</v>
      </c>
      <c s="372">
        <f>C101</f>
        <v>0</v>
      </c>
    </row>
    <row customHeight="1" ht="17.25">
      <c s="73">
        <v>103044771</v>
      </c>
      <c s="170" t="s">
        <v>2849</v>
      </c>
      <c s="376"/>
    </row>
    <row customHeight="1" ht="17.25">
      <c s="73">
        <v>1030449</v>
      </c>
      <c s="87" t="s">
        <v>2902</v>
      </c>
      <c s="379">
        <f>C103</f>
        <v>0</v>
      </c>
    </row>
    <row customHeight="1" ht="17.25">
      <c s="73">
        <v>103044971</v>
      </c>
      <c s="170" t="s">
        <v>2849</v>
      </c>
      <c s="377"/>
    </row>
    <row customHeight="1" ht="17.25">
      <c s="73">
        <v>1030450</v>
      </c>
      <c s="87" t="s">
        <v>2903</v>
      </c>
      <c s="372">
        <f>C105</f>
        <v>0</v>
      </c>
    </row>
    <row customHeight="1" ht="17.25">
      <c s="73">
        <v>103045071</v>
      </c>
      <c s="170" t="s">
        <v>2849</v>
      </c>
      <c s="378"/>
    </row>
    <row customHeight="1" ht="17.25">
      <c s="73">
        <v>1030451</v>
      </c>
      <c s="87" t="s">
        <v>2904</v>
      </c>
      <c s="379">
        <f>C107</f>
        <v>0</v>
      </c>
    </row>
    <row customHeight="1" ht="17.25">
      <c s="73">
        <v>103045171</v>
      </c>
      <c s="84" t="s">
        <v>2849</v>
      </c>
      <c s="376"/>
    </row>
    <row customHeight="1" ht="17.25">
      <c s="73">
        <v>1030452</v>
      </c>
      <c s="87" t="s">
        <v>2905</v>
      </c>
      <c s="372">
        <f>C109</f>
        <v>0</v>
      </c>
    </row>
    <row customHeight="1" ht="17.25">
      <c s="73">
        <v>103045271</v>
      </c>
      <c s="110" t="s">
        <v>2849</v>
      </c>
      <c s="376"/>
    </row>
    <row customHeight="1" ht="17.25">
      <c s="73">
        <v>1030453</v>
      </c>
      <c s="87" t="s">
        <v>2906</v>
      </c>
      <c s="372">
        <f>C111</f>
        <v>0</v>
      </c>
    </row>
    <row customHeight="1" ht="17.25">
      <c s="73">
        <v>103045371</v>
      </c>
      <c s="84" t="s">
        <v>2849</v>
      </c>
      <c s="376"/>
    </row>
    <row customHeight="1" ht="17.25">
      <c s="73">
        <v>1030454</v>
      </c>
      <c s="87" t="s">
        <v>2907</v>
      </c>
      <c s="372">
        <f>C113</f>
        <v>0</v>
      </c>
    </row>
    <row customHeight="1" ht="17.25">
      <c s="73">
        <v>103045471</v>
      </c>
      <c s="170" t="s">
        <v>2849</v>
      </c>
      <c s="377"/>
    </row>
    <row customHeight="1" ht="17.25">
      <c s="73">
        <v>1030455</v>
      </c>
      <c s="87" t="s">
        <v>2908</v>
      </c>
      <c s="372">
        <f>C115</f>
        <v>0</v>
      </c>
    </row>
    <row customHeight="1" ht="17.25">
      <c s="73">
        <v>103045571</v>
      </c>
      <c s="170" t="s">
        <v>2849</v>
      </c>
      <c s="381"/>
    </row>
    <row customHeight="1" ht="17.25">
      <c s="73">
        <v>1030456</v>
      </c>
      <c s="87" t="s">
        <v>2909</v>
      </c>
      <c s="372">
        <f>C117</f>
        <v>0</v>
      </c>
    </row>
    <row customHeight="1" ht="17.25">
      <c s="73">
        <v>103045671</v>
      </c>
      <c s="170" t="s">
        <v>2849</v>
      </c>
      <c s="377"/>
    </row>
    <row customHeight="1" ht="17.25">
      <c s="73">
        <v>1030457</v>
      </c>
      <c s="87" t="s">
        <v>2910</v>
      </c>
      <c s="372">
        <f>SUM(C119:C122)</f>
        <v>0</v>
      </c>
    </row>
    <row customHeight="1" ht="17.25">
      <c s="73">
        <v>103045751</v>
      </c>
      <c s="84" t="s">
        <v>2911</v>
      </c>
      <c s="376"/>
    </row>
    <row customHeight="1" ht="17.25">
      <c s="73">
        <v>103045752</v>
      </c>
      <c s="84" t="s">
        <v>2912</v>
      </c>
      <c s="376"/>
    </row>
    <row customHeight="1" ht="17.25">
      <c s="73">
        <v>103045753</v>
      </c>
      <c s="84" t="s">
        <v>2913</v>
      </c>
      <c s="376"/>
    </row>
    <row customHeight="1" ht="17.25">
      <c s="73">
        <v>103045754</v>
      </c>
      <c s="84" t="s">
        <v>2914</v>
      </c>
      <c s="377"/>
    </row>
    <row customHeight="1" ht="17.25">
      <c s="73">
        <v>1030458</v>
      </c>
      <c s="87" t="s">
        <v>2915</v>
      </c>
      <c s="380">
        <f>C124</f>
        <v>0</v>
      </c>
    </row>
    <row customHeight="1" ht="17.25">
      <c s="73">
        <v>103045871</v>
      </c>
      <c s="170" t="s">
        <v>2849</v>
      </c>
      <c s="376"/>
    </row>
    <row customHeight="1" ht="17.25">
      <c s="73">
        <v>1030459</v>
      </c>
      <c s="87" t="s">
        <v>2916</v>
      </c>
      <c s="508">
        <f>C126</f>
        <v>0</v>
      </c>
    </row>
    <row customHeight="1" ht="17.25">
      <c s="73">
        <v>103045971</v>
      </c>
      <c s="170" t="s">
        <v>2849</v>
      </c>
      <c s="376"/>
    </row>
    <row customHeight="1" ht="17.25">
      <c s="73">
        <v>1030460</v>
      </c>
      <c s="87" t="s">
        <v>2917</v>
      </c>
      <c s="379">
        <f>C128</f>
        <v>0</v>
      </c>
    </row>
    <row customHeight="1" ht="17.25">
      <c s="73">
        <v>103046071</v>
      </c>
      <c s="84" t="s">
        <v>2849</v>
      </c>
      <c s="376"/>
    </row>
    <row customHeight="1" ht="17.25">
      <c s="73">
        <v>1030461</v>
      </c>
      <c s="87" t="s">
        <v>2918</v>
      </c>
      <c s="380">
        <f>C130</f>
        <v>0</v>
      </c>
    </row>
    <row customHeight="1" ht="17.25">
      <c s="73">
        <v>103046171</v>
      </c>
      <c s="170" t="s">
        <v>2849</v>
      </c>
      <c s="376"/>
    </row>
    <row customHeight="1" ht="17.25">
      <c s="73">
        <v>1030499</v>
      </c>
      <c s="87" t="s">
        <v>2919</v>
      </c>
      <c s="372">
        <f>C132</f>
        <v>0</v>
      </c>
    </row>
    <row customHeight="1" ht="17.25">
      <c s="73">
        <v>103049971</v>
      </c>
      <c s="170" t="s">
        <v>2849</v>
      </c>
      <c s="381"/>
    </row>
    <row customHeight="1" ht="17.25">
      <c s="73">
        <v>10399</v>
      </c>
      <c s="87" t="s">
        <v>2920</v>
      </c>
      <c s="372">
        <f>SUM(C134,C139)</f>
        <v>0</v>
      </c>
    </row>
    <row customHeight="1" ht="17.25">
      <c s="73">
        <v>1039910</v>
      </c>
      <c s="87" t="s">
        <v>2921</v>
      </c>
      <c s="372">
        <f>SUM(C135:C138)</f>
        <v>0</v>
      </c>
    </row>
    <row customHeight="1" ht="17.25">
      <c s="73">
        <v>103991001</v>
      </c>
      <c s="84" t="s">
        <v>2922</v>
      </c>
      <c s="376"/>
    </row>
    <row customHeight="1" ht="17.25">
      <c s="73">
        <v>103991002</v>
      </c>
      <c s="84" t="s">
        <v>2923</v>
      </c>
      <c s="376"/>
    </row>
    <row customHeight="1" ht="17.25">
      <c s="73">
        <v>103991003</v>
      </c>
      <c s="84" t="s">
        <v>2924</v>
      </c>
      <c s="376"/>
    </row>
    <row customHeight="1" ht="17.25">
      <c s="73">
        <v>103991004</v>
      </c>
      <c s="84" t="s">
        <v>2925</v>
      </c>
      <c s="376"/>
    </row>
    <row customHeight="1" ht="17.25">
      <c s="73">
        <v>1039999</v>
      </c>
      <c s="87" t="s">
        <v>2926</v>
      </c>
      <c s="376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C3"/>
    <mergeCell ref="A2:C2"/>
    <mergeCell ref="A1:C1"/>
  </mergeCells>
  <dataValidations count="1">
    <dataValidation type="decimal" allowBlank="1" showInputMessage="1" showErrorMessage="1" sqref="C5:C139">
      <formula1>-99999999999999</formula1>
      <formula2>99999999999999</formula2>
    </dataValidation>
  </dataValidations>
  <printOptions gridLines="1"/>
  <pageMargins left="3.00" right="2.00" top="1.00" bottom="1.00" header="0.00" footer="0.00"/>
  <pageSetup scale="7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6E2AB5B-3778-1067-0148-9EFE2A4EA2AF}" mc:Ignorable="x14ac">
  <dimension ref="A1:D26"/>
  <sheetViews>
    <sheetView defaultGridColor="0" colorId="8" topLeftCell="A1" showGridLines="0" workbookViewId="0" tabSelected="1" showZeros="0">
      <selection activeCell="A1" sqref="A1:D1"/>
    </sheetView>
  </sheetViews>
  <sheetFormatPr defaultColWidth="12.125" customHeight="1" defaultRowHeight="15.5475"/>
  <cols>
    <col min="1" max="1" style="336" width="12.00390625" customWidth="1"/>
    <col min="2" max="2" style="336" width="20.50390625" customWidth="1"/>
    <col min="3" max="3" style="336" width="54.875" customWidth="1"/>
    <col min="4" max="4" style="336" width="22.875" customWidth="1"/>
  </cols>
  <sheetData>
    <row customHeight="1" ht="33.75">
      <c s="320" t="str">
        <f>'##BASEINFO'!$B$2&amp;"度"</f>
        <v>2013年度</v>
      </c>
      <c s="63"/>
      <c s="63"/>
      <c s="63"/>
    </row>
    <row customHeight="1" ht="33.75">
      <c s="320" t="str">
        <f>'##BASEINFO'!$B$7&amp;"基础信息表"</f>
        <v>芷江侗族自治县基础信息表</v>
      </c>
      <c s="63"/>
      <c s="63"/>
      <c s="63"/>
    </row>
    <row customHeight="1" ht="15">
      <c s="52"/>
      <c s="52"/>
      <c s="52"/>
      <c s="52"/>
    </row>
    <row customHeight="1" ht="15">
      <c s="52"/>
      <c s="52"/>
      <c s="53"/>
      <c s="52"/>
    </row>
    <row customHeight="1" ht="15">
      <c s="52"/>
      <c s="54" t="s">
        <v>130</v>
      </c>
      <c s="325" t="s">
        <v>131</v>
      </c>
      <c s="52"/>
    </row>
    <row customHeight="1" ht="15">
      <c s="52"/>
      <c s="54" t="s">
        <v>132</v>
      </c>
      <c s="326" t="s">
        <v>133</v>
      </c>
      <c s="52"/>
    </row>
    <row customHeight="1" ht="15">
      <c s="52"/>
      <c s="54" t="s">
        <v>134</v>
      </c>
      <c s="327" t="s">
        <v>135</v>
      </c>
      <c s="52"/>
    </row>
    <row customHeight="1" ht="15">
      <c s="52"/>
      <c s="54" t="s">
        <v>136</v>
      </c>
      <c s="328" t="s">
        <v>137</v>
      </c>
      <c s="52"/>
    </row>
    <row customHeight="1" ht="15">
      <c s="52"/>
      <c s="54" t="s">
        <v>138</v>
      </c>
      <c s="329" t="s">
        <v>139</v>
      </c>
      <c s="52"/>
    </row>
    <row customHeight="1" ht="15">
      <c s="52"/>
      <c s="54" t="s">
        <v>140</v>
      </c>
      <c s="325" t="s">
        <v>141</v>
      </c>
      <c s="52"/>
    </row>
    <row customHeight="1" ht="15">
      <c s="52"/>
      <c s="54" t="s">
        <v>142</v>
      </c>
      <c s="330" t="s">
        <v>143</v>
      </c>
      <c s="52"/>
    </row>
    <row customHeight="1" ht="15">
      <c s="52"/>
      <c s="54" t="s">
        <v>144</v>
      </c>
      <c s="326" t="s">
        <v>145</v>
      </c>
      <c s="52"/>
    </row>
    <row customHeight="1" ht="15">
      <c s="52"/>
      <c s="54" t="s">
        <v>146</v>
      </c>
      <c s="326" t="s">
        <v>147</v>
      </c>
      <c s="52"/>
    </row>
    <row customHeight="1" ht="15">
      <c s="52"/>
      <c s="54" t="s">
        <v>148</v>
      </c>
      <c s="326" t="s">
        <v>149</v>
      </c>
      <c s="52"/>
    </row>
    <row customHeight="1" ht="15">
      <c s="52"/>
      <c s="54" t="s">
        <v>150</v>
      </c>
      <c s="327" t="s">
        <v>151</v>
      </c>
      <c s="52"/>
    </row>
    <row customHeight="1" ht="15">
      <c s="52"/>
      <c s="54" t="s">
        <v>152</v>
      </c>
      <c s="328" t="s">
        <v>151</v>
      </c>
      <c s="52"/>
    </row>
    <row customHeight="1" ht="15">
      <c s="52"/>
      <c s="54" t="s">
        <v>153</v>
      </c>
      <c s="327" t="s">
        <v>154</v>
      </c>
      <c s="52"/>
    </row>
    <row customHeight="1" ht="15">
      <c s="52"/>
      <c s="54" t="s">
        <v>155</v>
      </c>
      <c s="325" t="s">
        <v>156</v>
      </c>
      <c s="52"/>
    </row>
    <row customHeight="1" ht="15">
      <c s="52"/>
      <c s="54" t="s">
        <v>157</v>
      </c>
      <c s="328" t="s">
        <v>158</v>
      </c>
      <c s="52"/>
    </row>
    <row customHeight="1" ht="15.75">
      <c s="52"/>
      <c s="54" t="s">
        <v>159</v>
      </c>
      <c s="331" t="s">
        <v>158</v>
      </c>
      <c s="52"/>
    </row>
    <row customHeight="1" ht="15">
      <c s="52"/>
      <c s="54" t="s">
        <v>160</v>
      </c>
      <c s="328" t="s">
        <v>156</v>
      </c>
      <c s="52"/>
    </row>
    <row customHeight="1" ht="15.75">
      <c s="52"/>
      <c s="77" t="s">
        <v>161</v>
      </c>
      <c s="333" t="s">
        <v>162</v>
      </c>
      <c s="52" t="s">
        <v>163</v>
      </c>
    </row>
    <row customHeight="1" ht="15">
      <c s="52"/>
      <c s="54" t="s">
        <v>164</v>
      </c>
      <c s="325" t="s">
        <v>165</v>
      </c>
      <c s="52"/>
    </row>
    <row customHeight="1" ht="15">
      <c s="52"/>
      <c s="52"/>
      <c s="61"/>
      <c s="52"/>
    </row>
    <row customHeight="1" ht="15">
      <c s="52"/>
      <c s="52"/>
      <c s="52"/>
      <c s="52"/>
    </row>
    <row customHeight="1" ht="17.25">
      <c s="60"/>
      <c s="60"/>
      <c s="60"/>
      <c s="60"/>
    </row>
  </sheetData>
  <sheetProtection autoFilter="0" sort="1" allowResizeRows="1" allowResizeColumns="1" objects="1" allowDragInsertRows="1" allowDragInsertColumns="1" insertRows="1" insertColumns="1" deleteRows="1" deleteColumns="1"/>
  <mergeCells count="2">
    <mergeCell ref="A1:D1"/>
    <mergeCell ref="A2:D2"/>
  </mergeCells>
  <printOptions gridLines="1" verticalCentered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C88E61E-397F-5053-33AA-EEE6FD63C94B}" mc:Ignorable="x14ac">
  <dimension ref="A1:C225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6" width="12.125" customWidth="1"/>
    <col min="2" max="2" style="336" width="48.625" customWidth="1"/>
    <col min="3" max="3" style="336" width="30.375" customWidth="1"/>
  </cols>
  <sheetData>
    <row customHeight="1" ht="33.75">
      <c s="366" t="str">
        <f>'##BASEINFO'!$B$2&amp;"度"&amp;'##BASEINFO'!$B$7&amp;"财政专户管理资金支出功能分类录入表"</f>
        <v>2013年度芷江侗族自治县财政专户管理资金支出功能分类录入表</v>
      </c>
      <c s="68"/>
      <c s="68"/>
    </row>
    <row customHeight="1" ht="17.25">
      <c s="67" t="s">
        <v>187</v>
      </c>
      <c s="67"/>
      <c s="67"/>
    </row>
    <row customHeight="1" ht="17.25">
      <c s="67" t="s">
        <v>204</v>
      </c>
      <c s="67"/>
      <c s="67"/>
    </row>
    <row customHeight="1" ht="17.25">
      <c s="72" t="s">
        <v>205</v>
      </c>
      <c s="72" t="s">
        <v>206</v>
      </c>
      <c s="86" t="s">
        <v>2845</v>
      </c>
    </row>
    <row customHeight="1" ht="17.25">
      <c s="73"/>
      <c s="79" t="s">
        <v>2927</v>
      </c>
      <c s="372">
        <f>SUM(C6,C36,C45,C53,C65,C76,C87,C94,C114,C123,C139,C146,C156,C164,C174,C179,C185,C194,C201,C205,C211,C217)</f>
        <v>1835</v>
      </c>
    </row>
    <row customHeight="1" ht="17.25">
      <c s="73">
        <v>201</v>
      </c>
      <c s="83" t="s">
        <v>1018</v>
      </c>
      <c s="372">
        <f>SUM(C7:C35)</f>
        <v>0</v>
      </c>
    </row>
    <row customHeight="1" ht="17.25">
      <c s="73">
        <v>20101</v>
      </c>
      <c s="85" t="s">
        <v>1019</v>
      </c>
      <c s="376"/>
    </row>
    <row customHeight="1" ht="17.25">
      <c s="73">
        <v>20102</v>
      </c>
      <c s="85" t="s">
        <v>1031</v>
      </c>
      <c s="376"/>
    </row>
    <row customHeight="1" ht="17.25">
      <c s="73">
        <v>20103</v>
      </c>
      <c s="85" t="s">
        <v>1036</v>
      </c>
      <c s="376"/>
    </row>
    <row customHeight="1" ht="17.25">
      <c s="73">
        <v>20104</v>
      </c>
      <c s="85" t="s">
        <v>1044</v>
      </c>
      <c s="376"/>
    </row>
    <row customHeight="1" ht="17.25">
      <c s="73">
        <v>20105</v>
      </c>
      <c s="85" t="s">
        <v>1051</v>
      </c>
      <c s="376"/>
    </row>
    <row customHeight="1" ht="17.25">
      <c s="73">
        <v>20106</v>
      </c>
      <c s="85" t="s">
        <v>1058</v>
      </c>
      <c s="376"/>
    </row>
    <row customHeight="1" ht="17.25">
      <c s="73">
        <v>20107</v>
      </c>
      <c s="85" t="s">
        <v>1065</v>
      </c>
      <c s="376"/>
    </row>
    <row customHeight="1" ht="17.25">
      <c s="73">
        <v>20108</v>
      </c>
      <c s="85" t="s">
        <v>1072</v>
      </c>
      <c s="376"/>
    </row>
    <row customHeight="1" ht="17.25">
      <c s="73">
        <v>20109</v>
      </c>
      <c s="85" t="s">
        <v>1076</v>
      </c>
      <c s="376"/>
    </row>
    <row customHeight="1" ht="17.25">
      <c s="73">
        <v>20110</v>
      </c>
      <c s="85" t="s">
        <v>1081</v>
      </c>
      <c s="376"/>
    </row>
    <row customHeight="1" ht="17.25">
      <c s="73">
        <v>20111</v>
      </c>
      <c s="85" t="s">
        <v>1091</v>
      </c>
      <c s="376"/>
    </row>
    <row customHeight="1" ht="17.25">
      <c s="73">
        <v>20112</v>
      </c>
      <c s="85" t="s">
        <v>1096</v>
      </c>
      <c s="376"/>
    </row>
    <row customHeight="1" ht="17.25">
      <c s="73">
        <v>20113</v>
      </c>
      <c s="85" t="s">
        <v>1110</v>
      </c>
      <c s="376"/>
    </row>
    <row customHeight="1" ht="17.25">
      <c s="73">
        <v>20114</v>
      </c>
      <c s="85" t="s">
        <v>1117</v>
      </c>
      <c s="376"/>
    </row>
    <row customHeight="1" ht="17.25">
      <c s="73">
        <v>20115</v>
      </c>
      <c s="85" t="s">
        <v>1125</v>
      </c>
      <c s="376"/>
    </row>
    <row customHeight="1" ht="17.25">
      <c s="73">
        <v>20117</v>
      </c>
      <c s="85" t="s">
        <v>1130</v>
      </c>
      <c s="376"/>
    </row>
    <row customHeight="1" ht="17.25">
      <c s="73">
        <v>20123</v>
      </c>
      <c s="85" t="s">
        <v>1138</v>
      </c>
      <c s="376"/>
    </row>
    <row customHeight="1" ht="17.25">
      <c s="73">
        <v>20124</v>
      </c>
      <c s="85" t="s">
        <v>1141</v>
      </c>
      <c s="376"/>
    </row>
    <row customHeight="1" ht="17.25">
      <c s="73">
        <v>20125</v>
      </c>
      <c s="85" t="s">
        <v>1144</v>
      </c>
      <c s="377"/>
    </row>
    <row customHeight="1" ht="17.25">
      <c s="73">
        <v>20126</v>
      </c>
      <c s="85" t="s">
        <v>1149</v>
      </c>
      <c s="376"/>
    </row>
    <row customHeight="1" ht="17.25">
      <c s="73">
        <v>20128</v>
      </c>
      <c s="85" t="s">
        <v>1152</v>
      </c>
      <c s="376"/>
    </row>
    <row customHeight="1" ht="17.25">
      <c s="73">
        <v>20129</v>
      </c>
      <c s="85" t="s">
        <v>1154</v>
      </c>
      <c s="378"/>
    </row>
    <row customHeight="1" ht="17.25">
      <c s="73">
        <v>20131</v>
      </c>
      <c s="85" t="s">
        <v>1158</v>
      </c>
      <c s="376"/>
    </row>
    <row customHeight="1" ht="17.25">
      <c s="73">
        <v>20132</v>
      </c>
      <c s="85" t="s">
        <v>1161</v>
      </c>
      <c s="376"/>
    </row>
    <row customHeight="1" ht="17.25">
      <c s="73">
        <v>20133</v>
      </c>
      <c s="85" t="s">
        <v>1163</v>
      </c>
      <c s="376"/>
    </row>
    <row customHeight="1" ht="17.25">
      <c s="73">
        <v>20134</v>
      </c>
      <c s="85" t="s">
        <v>1165</v>
      </c>
      <c s="376"/>
    </row>
    <row customHeight="1" ht="17.25">
      <c s="73">
        <v>20135</v>
      </c>
      <c s="85" t="s">
        <v>1167</v>
      </c>
      <c s="376"/>
    </row>
    <row customHeight="1" ht="17.25">
      <c s="73">
        <v>20136</v>
      </c>
      <c s="85" t="s">
        <v>2351</v>
      </c>
      <c s="376"/>
    </row>
    <row customHeight="1" ht="17.25">
      <c s="73">
        <v>20199</v>
      </c>
      <c s="85" t="s">
        <v>2352</v>
      </c>
      <c s="376"/>
    </row>
    <row customHeight="1" ht="17.25">
      <c s="73">
        <v>202</v>
      </c>
      <c s="83" t="s">
        <v>1174</v>
      </c>
      <c s="372">
        <f>SUM(C37:C44)</f>
        <v>0</v>
      </c>
    </row>
    <row customHeight="1" ht="17.25">
      <c s="73">
        <v>20201</v>
      </c>
      <c s="85" t="s">
        <v>1175</v>
      </c>
      <c s="376"/>
    </row>
    <row customHeight="1" ht="17.25">
      <c s="73">
        <v>20202</v>
      </c>
      <c s="85" t="s">
        <v>1177</v>
      </c>
      <c s="376"/>
    </row>
    <row customHeight="1" ht="17.25">
      <c s="73">
        <v>20203</v>
      </c>
      <c s="85" t="s">
        <v>1180</v>
      </c>
      <c s="376"/>
    </row>
    <row customHeight="1" ht="17.25">
      <c s="73">
        <v>20204</v>
      </c>
      <c s="85" t="s">
        <v>1187</v>
      </c>
      <c s="376"/>
    </row>
    <row customHeight="1" ht="17.25">
      <c s="73">
        <v>20205</v>
      </c>
      <c s="85" t="s">
        <v>1193</v>
      </c>
      <c s="376"/>
    </row>
    <row customHeight="1" ht="17.25">
      <c s="73">
        <v>20206</v>
      </c>
      <c s="85" t="s">
        <v>2353</v>
      </c>
      <c s="376"/>
    </row>
    <row customHeight="1" ht="17.25">
      <c s="73">
        <v>20207</v>
      </c>
      <c s="85" t="s">
        <v>1200</v>
      </c>
      <c s="376"/>
    </row>
    <row customHeight="1" ht="17.25">
      <c s="73">
        <v>20299</v>
      </c>
      <c s="85" t="s">
        <v>2354</v>
      </c>
      <c s="376"/>
    </row>
    <row customHeight="1" ht="17.25">
      <c s="73">
        <v>203</v>
      </c>
      <c s="83" t="s">
        <v>1207</v>
      </c>
      <c s="372">
        <f>SUM(C46:C52)</f>
        <v>0</v>
      </c>
    </row>
    <row customHeight="1" ht="17.25">
      <c s="73">
        <v>20301</v>
      </c>
      <c s="85" t="s">
        <v>2355</v>
      </c>
      <c s="376"/>
    </row>
    <row customHeight="1" ht="17.25">
      <c s="73">
        <v>20302</v>
      </c>
      <c s="85" t="s">
        <v>2356</v>
      </c>
      <c s="376"/>
    </row>
    <row customHeight="1" ht="17.25">
      <c s="73">
        <v>20303</v>
      </c>
      <c s="85" t="s">
        <v>2357</v>
      </c>
      <c s="376"/>
    </row>
    <row customHeight="1" ht="17.25">
      <c s="73">
        <v>20304</v>
      </c>
      <c s="85" t="s">
        <v>2358</v>
      </c>
      <c s="377"/>
    </row>
    <row customHeight="1" ht="17.25">
      <c s="73">
        <v>20305</v>
      </c>
      <c s="85" t="s">
        <v>2359</v>
      </c>
      <c s="376"/>
    </row>
    <row customHeight="1" ht="17.25">
      <c s="73">
        <v>20306</v>
      </c>
      <c s="85" t="s">
        <v>1218</v>
      </c>
      <c s="378"/>
    </row>
    <row customHeight="1" ht="17.25">
      <c s="73">
        <v>20399</v>
      </c>
      <c s="85" t="s">
        <v>2360</v>
      </c>
      <c s="376"/>
    </row>
    <row customHeight="1" ht="17.25">
      <c s="73">
        <v>204</v>
      </c>
      <c s="83" t="s">
        <v>1227</v>
      </c>
      <c s="372">
        <f>SUM(C54:C64)</f>
        <v>0</v>
      </c>
    </row>
    <row customHeight="1" ht="17.25">
      <c s="73">
        <v>20401</v>
      </c>
      <c s="85" t="s">
        <v>1228</v>
      </c>
      <c s="376"/>
    </row>
    <row customHeight="1" ht="17.25">
      <c s="73">
        <v>20402</v>
      </c>
      <c s="85" t="s">
        <v>1238</v>
      </c>
      <c s="376"/>
    </row>
    <row customHeight="1" ht="17.25">
      <c s="73">
        <v>20403</v>
      </c>
      <c s="85" t="s">
        <v>1255</v>
      </c>
      <c s="376"/>
    </row>
    <row customHeight="1" ht="17.25">
      <c s="73">
        <v>20404</v>
      </c>
      <c s="85" t="s">
        <v>1258</v>
      </c>
      <c s="376"/>
    </row>
    <row customHeight="1" ht="17.25">
      <c s="73">
        <v>20405</v>
      </c>
      <c s="85" t="s">
        <v>1266</v>
      </c>
      <c s="376"/>
    </row>
    <row customHeight="1" ht="17.25">
      <c s="73">
        <v>20406</v>
      </c>
      <c s="85" t="s">
        <v>1271</v>
      </c>
      <c s="376"/>
    </row>
    <row customHeight="1" ht="17.25">
      <c s="73">
        <v>20407</v>
      </c>
      <c s="85" t="s">
        <v>1279</v>
      </c>
      <c s="376"/>
    </row>
    <row customHeight="1" ht="17.25">
      <c s="73">
        <v>20408</v>
      </c>
      <c s="85" t="s">
        <v>1284</v>
      </c>
      <c s="376"/>
    </row>
    <row customHeight="1" ht="17.25">
      <c s="73">
        <v>20409</v>
      </c>
      <c s="85" t="s">
        <v>1289</v>
      </c>
      <c s="376"/>
    </row>
    <row customHeight="1" ht="17.25">
      <c s="73">
        <v>20410</v>
      </c>
      <c s="85" t="s">
        <v>1293</v>
      </c>
      <c s="376"/>
    </row>
    <row customHeight="1" ht="17.25">
      <c s="73">
        <v>20499</v>
      </c>
      <c s="85" t="s">
        <v>2361</v>
      </c>
      <c s="376"/>
    </row>
    <row customHeight="1" ht="17.25">
      <c s="73">
        <v>205</v>
      </c>
      <c s="83" t="s">
        <v>1302</v>
      </c>
      <c s="372">
        <f>SUM(C66:C75)</f>
        <v>1835</v>
      </c>
    </row>
    <row customHeight="1" ht="17.25">
      <c s="73">
        <v>20501</v>
      </c>
      <c s="85" t="s">
        <v>1303</v>
      </c>
      <c s="376">
        <v>512</v>
      </c>
    </row>
    <row customHeight="1" ht="17.25">
      <c s="73">
        <v>20502</v>
      </c>
      <c s="85" t="s">
        <v>1305</v>
      </c>
      <c s="376">
        <v>1095</v>
      </c>
    </row>
    <row customHeight="1" ht="17.25">
      <c s="73">
        <v>20503</v>
      </c>
      <c s="85" t="s">
        <v>1313</v>
      </c>
      <c s="376">
        <v>205</v>
      </c>
    </row>
    <row customHeight="1" ht="17.25">
      <c s="73">
        <v>20504</v>
      </c>
      <c s="85" t="s">
        <v>1320</v>
      </c>
      <c s="376"/>
    </row>
    <row customHeight="1" ht="17.25">
      <c s="73">
        <v>20505</v>
      </c>
      <c s="85" t="s">
        <v>1326</v>
      </c>
      <c s="376">
        <v>16</v>
      </c>
    </row>
    <row customHeight="1" ht="17.25">
      <c s="73">
        <v>20506</v>
      </c>
      <c s="85" t="s">
        <v>1330</v>
      </c>
      <c s="376"/>
    </row>
    <row customHeight="1" ht="17.25">
      <c s="73">
        <v>20507</v>
      </c>
      <c s="85" t="s">
        <v>1334</v>
      </c>
      <c s="376"/>
    </row>
    <row customHeight="1" ht="17.25">
      <c s="73">
        <v>20508</v>
      </c>
      <c s="85" t="s">
        <v>1338</v>
      </c>
      <c s="377">
        <v>7</v>
      </c>
    </row>
    <row customHeight="1" ht="17.25">
      <c s="73">
        <v>20509</v>
      </c>
      <c s="85" t="s">
        <v>1342</v>
      </c>
      <c s="376"/>
    </row>
    <row customHeight="1" ht="17.25">
      <c s="73">
        <v>20599</v>
      </c>
      <c s="85" t="s">
        <v>2362</v>
      </c>
      <c s="378"/>
    </row>
    <row customHeight="1" ht="17.25">
      <c s="73">
        <v>206</v>
      </c>
      <c s="83" t="s">
        <v>1351</v>
      </c>
      <c s="372">
        <f>SUM(C77:C86)</f>
        <v>0</v>
      </c>
    </row>
    <row customHeight="1" ht="17.25">
      <c s="73">
        <v>20601</v>
      </c>
      <c s="85" t="s">
        <v>1352</v>
      </c>
      <c s="376"/>
    </row>
    <row customHeight="1" ht="17.25">
      <c s="73">
        <v>20602</v>
      </c>
      <c s="85" t="s">
        <v>1354</v>
      </c>
      <c s="376"/>
    </row>
    <row customHeight="1" ht="17.25">
      <c s="73">
        <v>20603</v>
      </c>
      <c s="85" t="s">
        <v>1363</v>
      </c>
      <c s="376"/>
    </row>
    <row customHeight="1" ht="17.25">
      <c s="73">
        <v>20604</v>
      </c>
      <c s="85" t="s">
        <v>1368</v>
      </c>
      <c s="376"/>
    </row>
    <row customHeight="1" ht="17.25">
      <c s="73">
        <v>20605</v>
      </c>
      <c s="85" t="s">
        <v>1373</v>
      </c>
      <c s="376"/>
    </row>
    <row customHeight="1" ht="17.25">
      <c s="73">
        <v>20606</v>
      </c>
      <c s="85" t="s">
        <v>1377</v>
      </c>
      <c s="376"/>
    </row>
    <row customHeight="1" ht="17.25">
      <c s="73">
        <v>20607</v>
      </c>
      <c s="85" t="s">
        <v>1382</v>
      </c>
      <c s="376"/>
    </row>
    <row customHeight="1" ht="17.25">
      <c s="73">
        <v>20608</v>
      </c>
      <c s="85" t="s">
        <v>1388</v>
      </c>
      <c s="376"/>
    </row>
    <row customHeight="1" ht="17.25">
      <c s="73">
        <v>20609</v>
      </c>
      <c s="85" t="s">
        <v>2363</v>
      </c>
      <c s="376"/>
    </row>
    <row customHeight="1" ht="17.25">
      <c s="73">
        <v>20699</v>
      </c>
      <c s="85" t="s">
        <v>2364</v>
      </c>
      <c s="376"/>
    </row>
    <row customHeight="1" ht="17.25">
      <c s="73">
        <v>207</v>
      </c>
      <c s="83" t="s">
        <v>1399</v>
      </c>
      <c s="372">
        <f>SUM(C88:C93)</f>
        <v>0</v>
      </c>
    </row>
    <row customHeight="1" ht="17.25">
      <c s="73">
        <v>20701</v>
      </c>
      <c s="85" t="s">
        <v>1400</v>
      </c>
      <c s="376"/>
    </row>
    <row customHeight="1" ht="17.25">
      <c s="73">
        <v>20702</v>
      </c>
      <c s="85" t="s">
        <v>1411</v>
      </c>
      <c s="376"/>
    </row>
    <row customHeight="1" ht="17.25">
      <c s="73">
        <v>20703</v>
      </c>
      <c s="85" t="s">
        <v>1416</v>
      </c>
      <c s="376"/>
    </row>
    <row customHeight="1" ht="17.25">
      <c s="73">
        <v>20704</v>
      </c>
      <c s="85" t="s">
        <v>1424</v>
      </c>
      <c s="376"/>
    </row>
    <row customHeight="1" ht="17.25">
      <c s="73">
        <v>20705</v>
      </c>
      <c s="85" t="s">
        <v>1430</v>
      </c>
      <c s="376"/>
    </row>
    <row customHeight="1" ht="17.25">
      <c s="73">
        <v>20799</v>
      </c>
      <c s="85" t="s">
        <v>2365</v>
      </c>
      <c s="376"/>
    </row>
    <row customHeight="1" ht="17.25">
      <c s="73">
        <v>208</v>
      </c>
      <c s="83" t="s">
        <v>1439</v>
      </c>
      <c s="372">
        <f>SUM(C95:C113)</f>
        <v>0</v>
      </c>
    </row>
    <row customHeight="1" ht="17.25">
      <c s="73">
        <v>20801</v>
      </c>
      <c s="85" t="s">
        <v>1440</v>
      </c>
      <c s="376"/>
    </row>
    <row customHeight="1" ht="17.25">
      <c s="73">
        <v>20802</v>
      </c>
      <c s="85" t="s">
        <v>1450</v>
      </c>
      <c s="376"/>
    </row>
    <row customHeight="1" ht="17.25">
      <c s="73">
        <v>20803</v>
      </c>
      <c s="85" t="s">
        <v>1458</v>
      </c>
      <c s="376"/>
    </row>
    <row customHeight="1" ht="17.25">
      <c s="73">
        <v>20804</v>
      </c>
      <c s="85" t="s">
        <v>1467</v>
      </c>
      <c s="376"/>
    </row>
    <row customHeight="1" ht="17.25">
      <c s="73">
        <v>20805</v>
      </c>
      <c s="85" t="s">
        <v>1469</v>
      </c>
      <c s="376"/>
    </row>
    <row customHeight="1" ht="17.25">
      <c s="73">
        <v>20806</v>
      </c>
      <c s="85" t="s">
        <v>1475</v>
      </c>
      <c s="376"/>
    </row>
    <row customHeight="1" ht="17.25">
      <c s="73">
        <v>20807</v>
      </c>
      <c s="85" t="s">
        <v>1479</v>
      </c>
      <c s="376"/>
    </row>
    <row customHeight="1" ht="17.25">
      <c s="73">
        <v>20808</v>
      </c>
      <c s="85" t="s">
        <v>1492</v>
      </c>
      <c s="376"/>
    </row>
    <row customHeight="1" ht="17.25">
      <c s="73">
        <v>20809</v>
      </c>
      <c s="85" t="s">
        <v>1500</v>
      </c>
      <c s="376"/>
    </row>
    <row customHeight="1" ht="17.25">
      <c s="73">
        <v>20810</v>
      </c>
      <c s="85" t="s">
        <v>1506</v>
      </c>
      <c s="376"/>
    </row>
    <row customHeight="1" ht="17.25">
      <c s="73">
        <v>20811</v>
      </c>
      <c s="85" t="s">
        <v>1513</v>
      </c>
      <c s="376"/>
    </row>
    <row customHeight="1" ht="17.25">
      <c s="73">
        <v>20812</v>
      </c>
      <c s="85" t="s">
        <v>1518</v>
      </c>
      <c s="376"/>
    </row>
    <row customHeight="1" ht="17.25">
      <c s="73">
        <v>20813</v>
      </c>
      <c s="85" t="s">
        <v>1521</v>
      </c>
      <c s="376"/>
    </row>
    <row customHeight="1" ht="17.25">
      <c s="73">
        <v>20815</v>
      </c>
      <c s="85" t="s">
        <v>1524</v>
      </c>
      <c s="376"/>
    </row>
    <row customHeight="1" ht="17.25">
      <c s="73">
        <v>20816</v>
      </c>
      <c s="85" t="s">
        <v>1529</v>
      </c>
      <c s="376"/>
    </row>
    <row customHeight="1" ht="17.25">
      <c s="73">
        <v>20817</v>
      </c>
      <c s="85" t="s">
        <v>1531</v>
      </c>
      <c s="376"/>
    </row>
    <row customHeight="1" ht="17.25">
      <c s="73">
        <v>20818</v>
      </c>
      <c s="85" t="s">
        <v>1534</v>
      </c>
      <c s="376"/>
    </row>
    <row customHeight="1" ht="17.25">
      <c s="73">
        <v>20824</v>
      </c>
      <c s="85" t="s">
        <v>1537</v>
      </c>
      <c s="376"/>
    </row>
    <row customHeight="1" ht="17.25">
      <c s="73">
        <v>20899</v>
      </c>
      <c s="85" t="s">
        <v>2366</v>
      </c>
      <c s="376"/>
    </row>
    <row customHeight="1" ht="17.25">
      <c s="73">
        <v>210</v>
      </c>
      <c s="83" t="s">
        <v>1542</v>
      </c>
      <c s="372">
        <f>SUM(C115:C122)</f>
        <v>0</v>
      </c>
    </row>
    <row customHeight="1" ht="17.25">
      <c s="73">
        <v>21001</v>
      </c>
      <c s="85" t="s">
        <v>1543</v>
      </c>
      <c s="376"/>
    </row>
    <row customHeight="1" ht="17.25">
      <c s="73">
        <v>21002</v>
      </c>
      <c s="85" t="s">
        <v>1545</v>
      </c>
      <c s="376"/>
    </row>
    <row customHeight="1" ht="17.25">
      <c s="73">
        <v>21003</v>
      </c>
      <c s="85" t="s">
        <v>1558</v>
      </c>
      <c s="376"/>
    </row>
    <row customHeight="1" ht="17.25">
      <c s="73">
        <v>21004</v>
      </c>
      <c s="85" t="s">
        <v>1562</v>
      </c>
      <c s="377"/>
    </row>
    <row customHeight="1" ht="17.25">
      <c s="73">
        <v>21005</v>
      </c>
      <c s="85" t="s">
        <v>1574</v>
      </c>
      <c s="376"/>
    </row>
    <row customHeight="1" ht="17.25">
      <c s="73">
        <v>21006</v>
      </c>
      <c s="85" t="s">
        <v>1584</v>
      </c>
      <c s="378"/>
    </row>
    <row customHeight="1" ht="17.25">
      <c s="73">
        <v>21010</v>
      </c>
      <c s="85" t="s">
        <v>1587</v>
      </c>
      <c s="376"/>
    </row>
    <row customHeight="1" ht="17.25">
      <c s="73">
        <v>21099</v>
      </c>
      <c s="85" t="s">
        <v>2367</v>
      </c>
      <c s="376"/>
    </row>
    <row customHeight="1" ht="17.25">
      <c s="73">
        <v>211</v>
      </c>
      <c s="83" t="s">
        <v>1596</v>
      </c>
      <c s="372">
        <f>SUM(C124:C138)</f>
        <v>0</v>
      </c>
    </row>
    <row customHeight="1" ht="17.25">
      <c s="73">
        <v>21101</v>
      </c>
      <c s="85" t="s">
        <v>1597</v>
      </c>
      <c s="376"/>
    </row>
    <row customHeight="1" ht="17.25">
      <c s="73">
        <v>21102</v>
      </c>
      <c s="85" t="s">
        <v>1603</v>
      </c>
      <c s="376"/>
    </row>
    <row customHeight="1" ht="17.25">
      <c s="73">
        <v>21103</v>
      </c>
      <c s="85" t="s">
        <v>1607</v>
      </c>
      <c s="376"/>
    </row>
    <row customHeight="1" ht="17.25">
      <c s="73">
        <v>21104</v>
      </c>
      <c s="85" t="s">
        <v>1616</v>
      </c>
      <c s="376"/>
    </row>
    <row customHeight="1" ht="17.25">
      <c s="73">
        <v>21105</v>
      </c>
      <c s="85" t="s">
        <v>1623</v>
      </c>
      <c s="376"/>
    </row>
    <row customHeight="1" ht="17.25">
      <c s="73">
        <v>21106</v>
      </c>
      <c s="85" t="s">
        <v>1631</v>
      </c>
      <c s="376"/>
    </row>
    <row customHeight="1" ht="17.25">
      <c s="73">
        <v>21107</v>
      </c>
      <c s="85" t="s">
        <v>1638</v>
      </c>
      <c s="376"/>
    </row>
    <row customHeight="1" ht="17.25">
      <c s="73">
        <v>21108</v>
      </c>
      <c s="85" t="s">
        <v>1644</v>
      </c>
      <c s="376"/>
    </row>
    <row customHeight="1" ht="17.25">
      <c s="73">
        <v>21109</v>
      </c>
      <c s="85" t="s">
        <v>2369</v>
      </c>
      <c s="376"/>
    </row>
    <row customHeight="1" ht="17.25">
      <c s="73">
        <v>21110</v>
      </c>
      <c s="85" t="s">
        <v>2370</v>
      </c>
      <c s="376"/>
    </row>
    <row customHeight="1" ht="17.25">
      <c s="73">
        <v>21111</v>
      </c>
      <c s="85" t="s">
        <v>1654</v>
      </c>
      <c s="376"/>
    </row>
    <row customHeight="1" ht="17.25">
      <c s="73">
        <v>21112</v>
      </c>
      <c s="85" t="s">
        <v>2371</v>
      </c>
      <c s="376"/>
    </row>
    <row customHeight="1" ht="17.25">
      <c s="73">
        <v>21113</v>
      </c>
      <c s="85" t="s">
        <v>2372</v>
      </c>
      <c s="376"/>
    </row>
    <row customHeight="1" ht="17.25">
      <c s="73">
        <v>21114</v>
      </c>
      <c s="85" t="s">
        <v>1664</v>
      </c>
      <c s="376"/>
    </row>
    <row customHeight="1" ht="17.25">
      <c s="73">
        <v>21199</v>
      </c>
      <c s="85" t="s">
        <v>2373</v>
      </c>
      <c s="376"/>
    </row>
    <row customHeight="1" ht="17.25">
      <c s="73">
        <v>212</v>
      </c>
      <c s="83" t="s">
        <v>1675</v>
      </c>
      <c s="372">
        <f>SUM(C140:C145)</f>
        <v>0</v>
      </c>
    </row>
    <row customHeight="1" ht="17.25">
      <c s="73">
        <v>21201</v>
      </c>
      <c s="85" t="s">
        <v>1676</v>
      </c>
      <c s="376"/>
    </row>
    <row customHeight="1" ht="17.25">
      <c s="73">
        <v>21202</v>
      </c>
      <c s="85" t="s">
        <v>2374</v>
      </c>
      <c s="376"/>
    </row>
    <row customHeight="1" ht="17.25">
      <c s="73">
        <v>21203</v>
      </c>
      <c s="85" t="s">
        <v>1687</v>
      </c>
      <c s="376"/>
    </row>
    <row customHeight="1" ht="17.25">
      <c s="73">
        <v>21205</v>
      </c>
      <c s="85" t="s">
        <v>2375</v>
      </c>
      <c s="376"/>
    </row>
    <row customHeight="1" ht="17.25">
      <c s="73">
        <v>21206</v>
      </c>
      <c s="85" t="s">
        <v>2376</v>
      </c>
      <c s="376"/>
    </row>
    <row customHeight="1" ht="17.25">
      <c s="73">
        <v>21299</v>
      </c>
      <c s="85" t="s">
        <v>2377</v>
      </c>
      <c s="376"/>
    </row>
    <row customHeight="1" ht="17.25">
      <c s="73">
        <v>213</v>
      </c>
      <c s="83" t="s">
        <v>1696</v>
      </c>
      <c s="372">
        <f>SUM(C147:C155)</f>
        <v>0</v>
      </c>
    </row>
    <row customHeight="1" ht="17.25">
      <c s="73">
        <v>21301</v>
      </c>
      <c s="85" t="s">
        <v>1697</v>
      </c>
      <c s="376"/>
    </row>
    <row customHeight="1" ht="17.25">
      <c s="73">
        <v>21302</v>
      </c>
      <c s="85" t="s">
        <v>1722</v>
      </c>
      <c s="376"/>
    </row>
    <row customHeight="1" ht="17.25">
      <c s="73">
        <v>21303</v>
      </c>
      <c s="85" t="s">
        <v>1751</v>
      </c>
      <c s="376"/>
    </row>
    <row customHeight="1" ht="17.25">
      <c s="73">
        <v>21304</v>
      </c>
      <c s="85" t="s">
        <v>1775</v>
      </c>
      <c s="376"/>
    </row>
    <row customHeight="1" ht="17.25">
      <c s="73">
        <v>21305</v>
      </c>
      <c s="85" t="s">
        <v>1783</v>
      </c>
      <c s="376"/>
    </row>
    <row customHeight="1" ht="17.25">
      <c s="73">
        <v>21306</v>
      </c>
      <c s="85" t="s">
        <v>1791</v>
      </c>
      <c s="376"/>
    </row>
    <row customHeight="1" ht="17.25">
      <c s="73">
        <v>21307</v>
      </c>
      <c s="100" t="s">
        <v>1796</v>
      </c>
      <c s="377"/>
    </row>
    <row customHeight="1" ht="17.25">
      <c s="85">
        <v>21308</v>
      </c>
      <c s="85" t="s">
        <v>1804</v>
      </c>
      <c s="376"/>
    </row>
    <row customHeight="1" ht="17.25">
      <c s="73">
        <v>21399</v>
      </c>
      <c s="120" t="s">
        <v>2379</v>
      </c>
      <c s="378"/>
    </row>
    <row customHeight="1" ht="17.25">
      <c s="73">
        <v>214</v>
      </c>
      <c s="83" t="s">
        <v>1811</v>
      </c>
      <c s="372">
        <f>SUM(C157:C163)</f>
        <v>0</v>
      </c>
    </row>
    <row customHeight="1" ht="17.25">
      <c s="73">
        <v>21401</v>
      </c>
      <c s="85" t="s">
        <v>1812</v>
      </c>
      <c s="376"/>
    </row>
    <row customHeight="1" ht="17.25">
      <c s="73">
        <v>21402</v>
      </c>
      <c s="85" t="s">
        <v>1839</v>
      </c>
      <c s="376"/>
    </row>
    <row customHeight="1" ht="17.25">
      <c s="73">
        <v>21403</v>
      </c>
      <c s="85" t="s">
        <v>1845</v>
      </c>
      <c s="376"/>
    </row>
    <row customHeight="1" ht="17.25">
      <c s="73">
        <v>21404</v>
      </c>
      <c s="85" t="s">
        <v>1853</v>
      </c>
      <c s="376"/>
    </row>
    <row customHeight="1" ht="17.25">
      <c s="73">
        <v>21405</v>
      </c>
      <c s="85" t="s">
        <v>1858</v>
      </c>
      <c s="376"/>
    </row>
    <row customHeight="1" ht="17.25">
      <c s="73">
        <v>21406</v>
      </c>
      <c s="85" t="s">
        <v>1862</v>
      </c>
      <c s="376"/>
    </row>
    <row customHeight="1" ht="17.25">
      <c s="73">
        <v>21499</v>
      </c>
      <c s="85" t="s">
        <v>2380</v>
      </c>
      <c s="376"/>
    </row>
    <row customHeight="1" ht="17.25">
      <c s="73">
        <v>215</v>
      </c>
      <c s="83" t="s">
        <v>1871</v>
      </c>
      <c s="372">
        <f>SUM(C165:C173)</f>
        <v>0</v>
      </c>
    </row>
    <row customHeight="1" ht="17.25">
      <c s="73">
        <v>21501</v>
      </c>
      <c s="85" t="s">
        <v>1872</v>
      </c>
      <c s="376"/>
    </row>
    <row customHeight="1" ht="17.25">
      <c s="73">
        <v>21502</v>
      </c>
      <c s="85" t="s">
        <v>1879</v>
      </c>
      <c s="376"/>
    </row>
    <row customHeight="1" ht="17.25">
      <c s="73">
        <v>21503</v>
      </c>
      <c s="85" t="s">
        <v>1892</v>
      </c>
      <c s="376"/>
    </row>
    <row customHeight="1" ht="17.25">
      <c s="73">
        <v>21504</v>
      </c>
      <c s="85" t="s">
        <v>1894</v>
      </c>
      <c s="376"/>
    </row>
    <row customHeight="1" ht="17.25">
      <c s="73">
        <v>21505</v>
      </c>
      <c s="85" t="s">
        <v>1905</v>
      </c>
      <c s="376"/>
    </row>
    <row customHeight="1" ht="17.25">
      <c s="73">
        <v>21506</v>
      </c>
      <c s="85" t="s">
        <v>1916</v>
      </c>
      <c s="376"/>
    </row>
    <row customHeight="1" ht="17.25">
      <c s="73">
        <v>21507</v>
      </c>
      <c s="85" t="s">
        <v>1922</v>
      </c>
      <c s="376"/>
    </row>
    <row customHeight="1" ht="17.25">
      <c s="73">
        <v>21508</v>
      </c>
      <c s="85" t="s">
        <v>1926</v>
      </c>
      <c s="376"/>
    </row>
    <row customHeight="1" ht="17.25">
      <c s="73">
        <v>21599</v>
      </c>
      <c s="85" t="s">
        <v>2382</v>
      </c>
      <c s="376"/>
    </row>
    <row customHeight="1" ht="17.25">
      <c s="73">
        <v>216</v>
      </c>
      <c s="83" t="s">
        <v>1937</v>
      </c>
      <c s="372">
        <f>SUM(C175:C178)</f>
        <v>0</v>
      </c>
    </row>
    <row customHeight="1" ht="17.25">
      <c s="73">
        <v>21602</v>
      </c>
      <c s="85" t="s">
        <v>1938</v>
      </c>
      <c s="376"/>
    </row>
    <row customHeight="1" ht="17.25">
      <c s="73">
        <v>21605</v>
      </c>
      <c s="85" t="s">
        <v>1943</v>
      </c>
      <c s="376"/>
    </row>
    <row customHeight="1" ht="17.25">
      <c s="73">
        <v>21606</v>
      </c>
      <c s="85" t="s">
        <v>1947</v>
      </c>
      <c s="376"/>
    </row>
    <row customHeight="1" ht="17.25">
      <c s="73">
        <v>21699</v>
      </c>
      <c s="85" t="s">
        <v>2383</v>
      </c>
      <c s="376"/>
    </row>
    <row customHeight="1" ht="17.25">
      <c s="73">
        <v>217</v>
      </c>
      <c s="83" t="s">
        <v>1953</v>
      </c>
      <c s="372">
        <f>SUM(C180:C184)</f>
        <v>0</v>
      </c>
    </row>
    <row customHeight="1" ht="17.25">
      <c s="73">
        <v>21701</v>
      </c>
      <c s="85" t="s">
        <v>1954</v>
      </c>
      <c s="376"/>
    </row>
    <row customHeight="1" ht="17.25">
      <c s="73">
        <v>21702</v>
      </c>
      <c s="85" t="s">
        <v>1957</v>
      </c>
      <c s="376"/>
    </row>
    <row customHeight="1" ht="17.25">
      <c s="73">
        <v>21703</v>
      </c>
      <c s="85" t="s">
        <v>1967</v>
      </c>
      <c s="376"/>
    </row>
    <row customHeight="1" ht="17.25">
      <c s="73">
        <v>21704</v>
      </c>
      <c s="85" t="s">
        <v>1973</v>
      </c>
      <c s="376"/>
    </row>
    <row customHeight="1" ht="17.25">
      <c s="73">
        <v>21799</v>
      </c>
      <c s="85" t="s">
        <v>2384</v>
      </c>
      <c s="376"/>
    </row>
    <row customHeight="1" ht="17.25">
      <c s="73">
        <v>218</v>
      </c>
      <c s="83" t="s">
        <v>1978</v>
      </c>
      <c s="372">
        <f>SUM(C186:C193)</f>
        <v>0</v>
      </c>
    </row>
    <row customHeight="1" ht="17.25">
      <c s="73">
        <v>21801</v>
      </c>
      <c s="85" t="s">
        <v>1979</v>
      </c>
      <c s="376"/>
    </row>
    <row customHeight="1" ht="17.25">
      <c s="73">
        <v>21802</v>
      </c>
      <c s="85" t="s">
        <v>1982</v>
      </c>
      <c s="376"/>
    </row>
    <row customHeight="1" ht="17.25">
      <c s="73">
        <v>21803</v>
      </c>
      <c s="85" t="s">
        <v>1998</v>
      </c>
      <c s="376"/>
    </row>
    <row customHeight="1" ht="17.25">
      <c s="73">
        <v>21804</v>
      </c>
      <c s="85" t="s">
        <v>2012</v>
      </c>
      <c s="376"/>
    </row>
    <row customHeight="1" ht="17.25">
      <c s="73">
        <v>21805</v>
      </c>
      <c s="85" t="s">
        <v>2022</v>
      </c>
      <c s="376"/>
    </row>
    <row customHeight="1" ht="17.25">
      <c s="73">
        <v>21806</v>
      </c>
      <c s="85" t="s">
        <v>2027</v>
      </c>
      <c s="376"/>
    </row>
    <row customHeight="1" ht="17.25">
      <c s="73">
        <v>21807</v>
      </c>
      <c s="85" t="s">
        <v>2038</v>
      </c>
      <c s="376"/>
    </row>
    <row customHeight="1" ht="17.25">
      <c s="73">
        <v>21899</v>
      </c>
      <c s="85" t="s">
        <v>2385</v>
      </c>
      <c s="376"/>
    </row>
    <row customHeight="1" ht="17.25">
      <c s="73">
        <v>220</v>
      </c>
      <c s="83" t="s">
        <v>2053</v>
      </c>
      <c s="372">
        <f>SUM(C195:C200)</f>
        <v>0</v>
      </c>
    </row>
    <row customHeight="1" ht="17.25">
      <c s="73">
        <v>22001</v>
      </c>
      <c s="85" t="s">
        <v>2054</v>
      </c>
      <c s="376"/>
    </row>
    <row customHeight="1" ht="17.25">
      <c s="73">
        <v>22002</v>
      </c>
      <c s="85" t="s">
        <v>2071</v>
      </c>
      <c s="376"/>
    </row>
    <row customHeight="1" ht="17.25">
      <c s="73">
        <v>22003</v>
      </c>
      <c s="85" t="s">
        <v>2087</v>
      </c>
      <c s="376"/>
    </row>
    <row customHeight="1" ht="17.25">
      <c s="73">
        <v>22004</v>
      </c>
      <c s="85" t="s">
        <v>2092</v>
      </c>
      <c s="376"/>
    </row>
    <row customHeight="1" ht="17.25">
      <c s="73">
        <v>22005</v>
      </c>
      <c s="85" t="s">
        <v>2103</v>
      </c>
      <c s="377"/>
    </row>
    <row customHeight="1" ht="17.25">
      <c s="73">
        <v>22099</v>
      </c>
      <c s="85" t="s">
        <v>2116</v>
      </c>
      <c s="376"/>
    </row>
    <row customHeight="1" ht="17.25">
      <c s="73">
        <v>221</v>
      </c>
      <c s="83" t="s">
        <v>2117</v>
      </c>
      <c s="379">
        <f>SUM(C202:C204)</f>
        <v>0</v>
      </c>
    </row>
    <row customHeight="1" ht="17.25">
      <c s="73">
        <v>22101</v>
      </c>
      <c s="85" t="s">
        <v>2118</v>
      </c>
      <c s="376"/>
    </row>
    <row customHeight="1" ht="17.25">
      <c s="73">
        <v>22102</v>
      </c>
      <c s="85" t="s">
        <v>2127</v>
      </c>
      <c s="376"/>
    </row>
    <row customHeight="1" ht="17.25">
      <c s="73">
        <v>22103</v>
      </c>
      <c s="85" t="s">
        <v>2131</v>
      </c>
      <c s="376"/>
    </row>
    <row customHeight="1" ht="17.25">
      <c s="73">
        <v>222</v>
      </c>
      <c s="83" t="s">
        <v>2134</v>
      </c>
      <c s="372">
        <f>SUM(C206:C210)</f>
        <v>0</v>
      </c>
    </row>
    <row customHeight="1" ht="17.25">
      <c s="73">
        <v>22201</v>
      </c>
      <c s="85" t="s">
        <v>2135</v>
      </c>
      <c s="376"/>
    </row>
    <row customHeight="1" ht="17.25">
      <c s="73">
        <v>22202</v>
      </c>
      <c s="85" t="s">
        <v>2146</v>
      </c>
      <c s="377"/>
    </row>
    <row customHeight="1" ht="17.25">
      <c s="73">
        <v>22203</v>
      </c>
      <c s="85" t="s">
        <v>2156</v>
      </c>
      <c s="377"/>
    </row>
    <row customHeight="1" ht="17.25">
      <c s="73">
        <v>22204</v>
      </c>
      <c s="85" t="s">
        <v>2162</v>
      </c>
      <c s="377"/>
    </row>
    <row customHeight="1" ht="17.25">
      <c s="73">
        <v>22205</v>
      </c>
      <c s="85" t="s">
        <v>2168</v>
      </c>
      <c s="377"/>
    </row>
    <row customHeight="1" ht="17.25">
      <c s="73">
        <v>228</v>
      </c>
      <c s="83" t="s">
        <v>2180</v>
      </c>
      <c s="372">
        <f>SUM(C212:C216)</f>
        <v>0</v>
      </c>
    </row>
    <row customHeight="1" ht="17.25">
      <c s="73">
        <v>22808</v>
      </c>
      <c s="85" t="s">
        <v>2181</v>
      </c>
      <c s="376"/>
    </row>
    <row customHeight="1" ht="17.25">
      <c s="73">
        <v>22809</v>
      </c>
      <c s="85" t="s">
        <v>2182</v>
      </c>
      <c s="376"/>
    </row>
    <row customHeight="1" ht="17.25">
      <c s="73">
        <v>22810</v>
      </c>
      <c s="85" t="s">
        <v>2189</v>
      </c>
      <c s="376"/>
    </row>
    <row customHeight="1" ht="17.25">
      <c s="73">
        <v>22811</v>
      </c>
      <c s="85" t="s">
        <v>2192</v>
      </c>
      <c s="376"/>
    </row>
    <row customHeight="1" ht="17.25">
      <c s="73">
        <v>22813</v>
      </c>
      <c s="85" t="s">
        <v>2193</v>
      </c>
      <c s="376"/>
    </row>
    <row customHeight="1" ht="17.25">
      <c s="73">
        <v>229</v>
      </c>
      <c s="83" t="s">
        <v>2194</v>
      </c>
      <c s="372">
        <f>SUM(C218:C219,C225)</f>
        <v>0</v>
      </c>
    </row>
    <row customHeight="1" ht="17.25">
      <c s="73">
        <v>22906</v>
      </c>
      <c s="85" t="s">
        <v>2195</v>
      </c>
      <c s="376"/>
    </row>
    <row customHeight="1" ht="17.25">
      <c s="73">
        <v>22908</v>
      </c>
      <c s="85" t="s">
        <v>2928</v>
      </c>
      <c s="372">
        <f>SUM(C220:C224)</f>
        <v>0</v>
      </c>
    </row>
    <row customHeight="1" ht="17.25">
      <c s="73">
        <v>2290802</v>
      </c>
      <c s="85" t="s">
        <v>2929</v>
      </c>
      <c s="376"/>
    </row>
    <row customHeight="1" ht="17.25">
      <c s="73">
        <v>2290803</v>
      </c>
      <c s="85" t="s">
        <v>2930</v>
      </c>
      <c s="376"/>
    </row>
    <row customHeight="1" ht="17.25">
      <c s="73">
        <v>2290804</v>
      </c>
      <c s="85" t="s">
        <v>2931</v>
      </c>
      <c s="376"/>
    </row>
    <row customHeight="1" ht="17.25">
      <c s="73">
        <v>2290805</v>
      </c>
      <c s="85" t="s">
        <v>2932</v>
      </c>
      <c s="376"/>
    </row>
    <row customHeight="1" ht="17.25">
      <c s="73">
        <v>2290899</v>
      </c>
      <c s="85" t="s">
        <v>2933</v>
      </c>
      <c s="376"/>
    </row>
    <row customHeight="1" ht="17.25">
      <c s="73">
        <v>22999</v>
      </c>
      <c s="85" t="s">
        <v>2198</v>
      </c>
      <c s="376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C3"/>
    <mergeCell ref="A2:C2"/>
    <mergeCell ref="A1:C1"/>
  </mergeCells>
  <dataValidations count="1">
    <dataValidation type="decimal" allowBlank="1" showInputMessage="1" showErrorMessage="1" sqref="C5:C22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6232BCE-2329-F548-CBC7-486EF7E3A767}" mc:Ignorable="x14ac">
  <dimension ref="A1:D15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6" width="42.50390625" customWidth="1"/>
    <col min="2" max="2" style="336" width="15.875" customWidth="1"/>
    <col min="3" max="3" style="336" width="42.125" customWidth="1"/>
    <col min="4" max="4" style="336" width="15.875" customWidth="1"/>
  </cols>
  <sheetData>
    <row customHeight="1" ht="33.75">
      <c s="366" t="str">
        <f>'##BASEINFO'!$B$2&amp;"度"&amp;'##BASEINFO'!$B$7&amp;"财政专户管理资金转移性收支录入表"</f>
        <v>2013年度芷江侗族自治县财政专户管理资金转移性收支录入表</v>
      </c>
      <c s="68"/>
      <c s="68"/>
      <c s="68"/>
    </row>
    <row customHeight="1" ht="17.25">
      <c s="67" t="s">
        <v>188</v>
      </c>
      <c s="67"/>
      <c s="67"/>
      <c s="67"/>
    </row>
    <row customHeight="1" ht="17.25">
      <c s="67" t="s">
        <v>204</v>
      </c>
      <c s="67"/>
      <c s="67"/>
      <c s="67"/>
    </row>
    <row customHeight="1" ht="17.25">
      <c s="72" t="s">
        <v>2934</v>
      </c>
      <c s="86" t="s">
        <v>2845</v>
      </c>
      <c s="72" t="s">
        <v>2934</v>
      </c>
      <c s="86" t="s">
        <v>2845</v>
      </c>
    </row>
    <row customHeight="1" ht="17.25">
      <c s="85" t="s">
        <v>2846</v>
      </c>
      <c s="372">
        <f>'L12'!C5</f>
        <v>1835</v>
      </c>
      <c s="158" t="s">
        <v>2927</v>
      </c>
      <c s="372">
        <f>'L13'!C5</f>
        <v>1835</v>
      </c>
    </row>
    <row customHeight="1" ht="17.25">
      <c s="84" t="s">
        <v>2935</v>
      </c>
      <c s="411"/>
      <c s="167" t="s">
        <v>2936</v>
      </c>
      <c s="411"/>
    </row>
    <row customHeight="1" ht="17.25">
      <c s="84" t="s">
        <v>2937</v>
      </c>
      <c s="411"/>
      <c s="178" t="s">
        <v>2938</v>
      </c>
      <c s="411"/>
    </row>
    <row customHeight="1" ht="17.25">
      <c s="84" t="s">
        <v>2939</v>
      </c>
      <c s="411"/>
      <c s="167" t="s">
        <v>2940</v>
      </c>
      <c s="411"/>
    </row>
    <row customHeight="1" ht="17.25">
      <c s="84" t="s">
        <v>2941</v>
      </c>
      <c s="411"/>
      <c s="167" t="s">
        <v>2942</v>
      </c>
      <c s="411"/>
    </row>
    <row customHeight="1" ht="17.25">
      <c s="84" t="s">
        <v>2943</v>
      </c>
      <c s="376"/>
      <c s="167" t="s">
        <v>2303</v>
      </c>
      <c s="380">
        <f>SUM(D11:D12)</f>
        <v>0</v>
      </c>
    </row>
    <row customHeight="1" ht="17.25">
      <c s="84" t="s">
        <v>2944</v>
      </c>
      <c s="379">
        <f>B12+B13</f>
        <v>0</v>
      </c>
      <c s="167" t="s">
        <v>2945</v>
      </c>
      <c s="376"/>
    </row>
    <row customHeight="1" ht="17.25">
      <c s="84" t="s">
        <v>2946</v>
      </c>
      <c s="378"/>
      <c s="167" t="s">
        <v>2947</v>
      </c>
      <c s="381"/>
    </row>
    <row customHeight="1" ht="17.25">
      <c s="84" t="s">
        <v>2948</v>
      </c>
      <c s="376"/>
      <c s="167" t="s">
        <v>2949</v>
      </c>
      <c s="372">
        <f>B15-D5-D6-D7-D8-D9-D10</f>
        <v>0</v>
      </c>
    </row>
    <row customHeight="1" ht="17.25">
      <c s="179"/>
      <c s="220"/>
      <c s="167" t="s">
        <v>2950</v>
      </c>
      <c s="381"/>
    </row>
    <row customHeight="1" ht="17.25">
      <c s="79" t="s">
        <v>2313</v>
      </c>
      <c s="372">
        <f>SUM(B5:B11)</f>
        <v>1835</v>
      </c>
      <c s="180" t="s">
        <v>2314</v>
      </c>
      <c s="372">
        <f>SUM(D5:D10,D13)</f>
        <v>1835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D3"/>
    <mergeCell ref="A2:D2"/>
    <mergeCell ref="A1:D1"/>
  </mergeCells>
  <dataValidations count="1">
    <dataValidation type="decimal" allowBlank="1" showInputMessage="1" showErrorMessage="1" sqref="B5:B13 D5:D15 B1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251CAF3-BF28-DA9B-2C48-586AC82F8F66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2.1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2951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67EDCE3-DA91-3803-7218-CFDA474642DA}" mc:Ignorable="x14ac">
  <dimension ref="A1:E34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6" width="33.875" customWidth="1"/>
    <col min="2" max="2" style="336" width="18.50390625" customWidth="1"/>
    <col min="3" max="3" style="336" width="18.125" customWidth="1"/>
    <col min="4" max="4" style="336" width="18.625" customWidth="1"/>
    <col min="5" max="5" style="336" width="17.625" customWidth="1"/>
  </cols>
  <sheetData>
    <row customHeight="1" ht="33.75">
      <c s="366" t="str">
        <f>'##BASEINFO'!$B$2&amp;"度"&amp;'##BASEINFO'!$B$7&amp;"预算资金（不含统借自还主权外债）年终资产负债录入表"</f>
        <v>2013年度芷江侗族自治县预算资金（不含统借自还主权外债）年终资产负债录入表</v>
      </c>
      <c s="68"/>
      <c s="68"/>
      <c s="68"/>
      <c s="68"/>
    </row>
    <row customHeight="1" ht="17.25">
      <c s="67" t="s">
        <v>189</v>
      </c>
      <c s="67"/>
      <c s="67"/>
      <c s="67"/>
      <c s="67"/>
    </row>
    <row customHeight="1" ht="17.25">
      <c s="67" t="s">
        <v>204</v>
      </c>
      <c s="67"/>
      <c s="67"/>
      <c s="67"/>
      <c s="67"/>
    </row>
    <row customHeight="1" ht="17.25">
      <c s="69" t="s">
        <v>2952</v>
      </c>
      <c s="69" t="s">
        <v>2953</v>
      </c>
      <c s="69"/>
      <c s="69" t="s">
        <v>2954</v>
      </c>
      <c s="69"/>
    </row>
    <row customHeight="1" ht="17.25">
      <c s="97"/>
      <c s="86" t="s">
        <v>2955</v>
      </c>
      <c s="86" t="s">
        <v>2956</v>
      </c>
      <c s="86" t="s">
        <v>2955</v>
      </c>
      <c s="86" t="s">
        <v>2957</v>
      </c>
    </row>
    <row customHeight="1" ht="17.25">
      <c s="87" t="s">
        <v>2958</v>
      </c>
      <c s="372">
        <f>SUM(B7:B11,B15,B17:B18)</f>
        <v>19588</v>
      </c>
      <c s="372">
        <f>SUM(C7:C11,C15,C17:C18)</f>
        <v>19588</v>
      </c>
      <c s="372">
        <f>SUM(D7:D11,D15,D17:D18)</f>
        <v>26363</v>
      </c>
      <c s="372">
        <f>SUM(E7:E11,E15,E17:E18)</f>
        <v>26363</v>
      </c>
    </row>
    <row customHeight="1" ht="17.25">
      <c s="84" t="s">
        <v>2959</v>
      </c>
      <c s="376">
        <v>1066</v>
      </c>
      <c s="411">
        <v>1066</v>
      </c>
      <c s="376">
        <v>278</v>
      </c>
      <c s="411">
        <v>278</v>
      </c>
    </row>
    <row customHeight="1" ht="17.25">
      <c s="84" t="s">
        <v>2960</v>
      </c>
      <c s="376"/>
      <c s="411"/>
      <c s="376"/>
      <c s="411"/>
    </row>
    <row customHeight="1" ht="17.25">
      <c s="84" t="s">
        <v>2961</v>
      </c>
      <c s="376"/>
      <c s="411"/>
      <c s="376"/>
      <c s="411"/>
    </row>
    <row customHeight="1" ht="17.25">
      <c s="84" t="s">
        <v>2962</v>
      </c>
      <c s="411"/>
      <c s="411"/>
      <c s="411"/>
      <c s="411"/>
    </row>
    <row customHeight="1" ht="17.25">
      <c s="84" t="s">
        <v>2963</v>
      </c>
      <c s="411">
        <v>18102</v>
      </c>
      <c s="411">
        <v>18102</v>
      </c>
      <c s="411">
        <v>25877</v>
      </c>
      <c s="411">
        <v>25877</v>
      </c>
    </row>
    <row customHeight="1" ht="17.25">
      <c s="84" t="s">
        <v>2964</v>
      </c>
      <c s="411"/>
      <c s="411"/>
      <c s="411"/>
      <c s="411"/>
    </row>
    <row customHeight="1" ht="17.25">
      <c s="84" t="s">
        <v>2965</v>
      </c>
      <c s="411"/>
      <c s="411"/>
      <c s="411"/>
      <c s="411"/>
    </row>
    <row customHeight="1" ht="17.25">
      <c s="84" t="s">
        <v>2966</v>
      </c>
      <c s="411"/>
      <c s="411"/>
      <c s="411"/>
      <c s="411"/>
    </row>
    <row customHeight="1" ht="17.25">
      <c s="84" t="s">
        <v>2967</v>
      </c>
      <c s="411"/>
      <c s="411"/>
      <c s="411"/>
      <c s="411"/>
    </row>
    <row customHeight="1" ht="17.25">
      <c s="84" t="s">
        <v>2968</v>
      </c>
      <c s="411"/>
      <c s="411"/>
      <c s="411"/>
      <c s="411"/>
    </row>
    <row customHeight="1" ht="17.25">
      <c s="84" t="s">
        <v>2969</v>
      </c>
      <c s="411">
        <v>420</v>
      </c>
      <c s="411">
        <v>420</v>
      </c>
      <c s="411">
        <v>208</v>
      </c>
      <c s="411">
        <v>208</v>
      </c>
    </row>
    <row customHeight="1" ht="17.25">
      <c s="84" t="s">
        <v>2970</v>
      </c>
      <c s="411"/>
      <c s="411"/>
      <c s="411"/>
      <c s="411"/>
    </row>
    <row customHeight="1" ht="17.25">
      <c s="87" t="s">
        <v>2971</v>
      </c>
      <c s="372">
        <f>SUM(B20,B25)</f>
        <v>19143</v>
      </c>
      <c s="372">
        <f>SUM(C20,C25)</f>
        <v>19143</v>
      </c>
      <c s="372">
        <f>SUM(D20,D25)</f>
        <v>26147</v>
      </c>
      <c s="372">
        <f>SUM(E20,E25)</f>
        <v>26147</v>
      </c>
    </row>
    <row customHeight="1" ht="17.25">
      <c s="84" t="s">
        <v>2972</v>
      </c>
      <c s="411">
        <v>19279</v>
      </c>
      <c s="411">
        <v>19279</v>
      </c>
      <c s="411">
        <v>27819</v>
      </c>
      <c s="411">
        <v>27819</v>
      </c>
    </row>
    <row customHeight="1" ht="17.25">
      <c s="84" t="s">
        <v>2973</v>
      </c>
      <c s="411"/>
      <c s="411"/>
      <c s="411"/>
      <c s="411"/>
    </row>
    <row customHeight="1" ht="17.25">
      <c s="84" t="s">
        <v>2974</v>
      </c>
      <c s="411">
        <v>14819</v>
      </c>
      <c s="411">
        <v>14819</v>
      </c>
      <c s="411">
        <v>25866</v>
      </c>
      <c s="411">
        <v>25866</v>
      </c>
    </row>
    <row customHeight="1" ht="17.25">
      <c s="84" t="s">
        <v>2975</v>
      </c>
      <c s="411"/>
      <c s="411"/>
      <c s="411"/>
      <c s="411"/>
    </row>
    <row customHeight="1" ht="17.25">
      <c s="84" t="s">
        <v>2976</v>
      </c>
      <c s="411"/>
      <c s="411"/>
      <c s="411"/>
      <c s="411"/>
    </row>
    <row customHeight="1" ht="17.25">
      <c s="84" t="s">
        <v>2977</v>
      </c>
      <c s="411">
        <v>-136</v>
      </c>
      <c s="411">
        <v>-136</v>
      </c>
      <c s="411">
        <v>-1672</v>
      </c>
      <c s="411">
        <v>-1672</v>
      </c>
    </row>
    <row customHeight="1" ht="17.25">
      <c s="84" t="s">
        <v>2978</v>
      </c>
      <c s="411"/>
      <c s="411"/>
      <c s="411"/>
      <c s="411"/>
    </row>
    <row customHeight="1" ht="17.25">
      <c s="84" t="s">
        <v>2979</v>
      </c>
      <c s="411"/>
      <c s="411"/>
      <c s="411"/>
      <c s="411"/>
    </row>
    <row customHeight="1" ht="17.25">
      <c s="87" t="s">
        <v>2980</v>
      </c>
      <c s="372">
        <f>SUM(B29:B34)</f>
        <v>445</v>
      </c>
      <c s="372">
        <f>SUM(C29:C34)</f>
        <v>445</v>
      </c>
      <c s="372">
        <f>SUM(D29:D34)</f>
        <v>216</v>
      </c>
      <c s="372">
        <f>SUM(E29:E34)</f>
        <v>216</v>
      </c>
    </row>
    <row customHeight="1" ht="17.25">
      <c s="84" t="s">
        <v>2981</v>
      </c>
      <c s="376">
        <v>386</v>
      </c>
      <c s="411">
        <v>386</v>
      </c>
      <c s="376">
        <v>177</v>
      </c>
      <c s="411">
        <v>177</v>
      </c>
    </row>
    <row customHeight="1" ht="17.25">
      <c s="84" t="s">
        <v>2982</v>
      </c>
      <c s="377">
        <v>34</v>
      </c>
      <c s="411">
        <v>34</v>
      </c>
      <c s="376">
        <v>14</v>
      </c>
      <c s="411">
        <v>14</v>
      </c>
    </row>
    <row customHeight="1" ht="17.25">
      <c s="84" t="s">
        <v>2983</v>
      </c>
      <c s="376"/>
      <c s="411"/>
      <c s="376"/>
      <c s="411"/>
    </row>
    <row customHeight="1" ht="17.25">
      <c s="84" t="s">
        <v>2984</v>
      </c>
      <c s="378"/>
      <c s="411"/>
      <c s="376"/>
      <c s="411"/>
    </row>
    <row customHeight="1" ht="17.25">
      <c s="170" t="s">
        <v>2985</v>
      </c>
      <c s="377"/>
      <c s="411"/>
      <c s="377"/>
      <c s="411"/>
    </row>
    <row customHeight="1" ht="17.25">
      <c s="84" t="s">
        <v>2986</v>
      </c>
      <c s="376">
        <v>25</v>
      </c>
      <c s="411">
        <v>25</v>
      </c>
      <c s="376">
        <v>25</v>
      </c>
      <c s="411">
        <v>25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2:E2"/>
    <mergeCell ref="A3:E3"/>
    <mergeCell ref="A4:A5"/>
    <mergeCell ref="B4:C4"/>
    <mergeCell ref="D4:E4"/>
    <mergeCell ref="A1:E1"/>
  </mergeCells>
  <dataValidations count="1">
    <dataValidation type="decimal" allowBlank="1" showInputMessage="1" showErrorMessage="1" sqref="B6:E34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B3969BD-08C8-A25F-6FB8-5D54036D5FC8}" mc:Ignorable="x14ac">
  <dimension ref="A1:E19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531" width="36.375" customWidth="1"/>
    <col min="2" max="5" style="531" width="19.25390625" customWidth="1"/>
  </cols>
  <sheetData>
    <row customHeight="1" ht="35.25">
      <c s="366" t="str">
        <f>'##BASEINFO'!$B$2&amp;"度"&amp;'##BASEINFO'!$B$7&amp;"预算资金（统借自还主权外债）年终资产负债录入表"</f>
        <v>2013年度芷江侗族自治县预算资金（统借自还主权外债）年终资产负债录入表</v>
      </c>
      <c s="68"/>
      <c s="68"/>
      <c s="68"/>
      <c s="68"/>
    </row>
    <row customHeight="1" ht="13.5">
      <c s="67" t="s">
        <v>191</v>
      </c>
      <c s="67"/>
      <c s="67"/>
      <c s="67"/>
      <c s="67"/>
    </row>
    <row customHeight="1" ht="17.25">
      <c s="67" t="s">
        <v>204</v>
      </c>
      <c s="67"/>
      <c s="67"/>
      <c s="67"/>
      <c s="67"/>
    </row>
    <row customHeight="1" ht="17.25">
      <c s="69" t="s">
        <v>2952</v>
      </c>
      <c s="69" t="s">
        <v>2953</v>
      </c>
      <c s="69"/>
      <c s="69" t="s">
        <v>2954</v>
      </c>
      <c s="69"/>
    </row>
    <row customHeight="1" ht="17.25">
      <c s="69"/>
      <c s="86" t="s">
        <v>2955</v>
      </c>
      <c s="86" t="s">
        <v>2956</v>
      </c>
      <c s="86" t="s">
        <v>2955</v>
      </c>
      <c s="86" t="s">
        <v>2956</v>
      </c>
    </row>
    <row customHeight="1" ht="17.25">
      <c s="87" t="s">
        <v>2958</v>
      </c>
      <c s="372">
        <f>SUM(B7:B11)</f>
        <v>0</v>
      </c>
      <c s="440">
        <f>SUM(C7:C11)</f>
        <v>0</v>
      </c>
      <c s="372">
        <f>SUM(D7:D11)</f>
        <v>0</v>
      </c>
      <c s="372">
        <f>SUM(E7:E11)</f>
        <v>0</v>
      </c>
    </row>
    <row customHeight="1" ht="17.25">
      <c s="84" t="s">
        <v>2960</v>
      </c>
      <c s="378"/>
      <c s="411"/>
      <c s="376"/>
      <c s="411"/>
    </row>
    <row customHeight="1" ht="17.25">
      <c s="84" t="s">
        <v>2963</v>
      </c>
      <c s="411"/>
      <c s="411"/>
      <c s="411"/>
      <c s="411"/>
    </row>
    <row customHeight="1" ht="17.25">
      <c s="84" t="s">
        <v>2987</v>
      </c>
      <c s="411"/>
      <c s="411"/>
      <c s="411"/>
      <c s="411"/>
    </row>
    <row customHeight="1" ht="17.25">
      <c s="84" t="s">
        <v>2988</v>
      </c>
      <c s="411"/>
      <c s="411"/>
      <c s="411"/>
      <c s="411"/>
    </row>
    <row customHeight="1" ht="17.25">
      <c s="84" t="s">
        <v>2989</v>
      </c>
      <c s="411"/>
      <c s="411"/>
      <c s="411"/>
      <c s="411"/>
    </row>
    <row customHeight="1" ht="17.25">
      <c s="87" t="s">
        <v>2971</v>
      </c>
      <c s="372">
        <f>SUM(B13:B16)</f>
        <v>0</v>
      </c>
      <c s="372">
        <f>SUM(C13:C16)</f>
        <v>0</v>
      </c>
      <c s="372">
        <f>SUM(D13:D16)</f>
        <v>0</v>
      </c>
      <c s="372">
        <f>SUM(E13:E16)</f>
        <v>0</v>
      </c>
    </row>
    <row customHeight="1" ht="17.25">
      <c s="84" t="s">
        <v>2972</v>
      </c>
      <c s="411"/>
      <c s="411"/>
      <c s="411"/>
      <c s="411"/>
    </row>
    <row customHeight="1" ht="17.25">
      <c s="84" t="s">
        <v>2990</v>
      </c>
      <c s="411"/>
      <c s="411"/>
      <c s="411"/>
      <c s="411"/>
    </row>
    <row customHeight="1" ht="17.25">
      <c s="84" t="s">
        <v>2991</v>
      </c>
      <c s="411"/>
      <c s="411"/>
      <c s="411"/>
      <c s="411"/>
    </row>
    <row customHeight="1" ht="17.25">
      <c s="84" t="s">
        <v>2992</v>
      </c>
      <c s="411"/>
      <c s="411"/>
      <c s="411"/>
      <c s="411"/>
    </row>
    <row customHeight="1" ht="17.25">
      <c s="87" t="s">
        <v>2980</v>
      </c>
      <c s="372">
        <f>SUM(B18:B19)</f>
        <v>0</v>
      </c>
      <c s="372">
        <f>SUM(C18:C19)</f>
        <v>0</v>
      </c>
      <c s="372">
        <f>SUM(D18:D19)</f>
        <v>0</v>
      </c>
      <c s="372">
        <f>SUM(E18:E19)</f>
        <v>0</v>
      </c>
    </row>
    <row customHeight="1" ht="17.25">
      <c s="84" t="s">
        <v>2981</v>
      </c>
      <c s="376"/>
      <c s="411"/>
      <c s="376"/>
      <c s="411"/>
    </row>
    <row customHeight="1" ht="17.25">
      <c s="84" t="s">
        <v>2993</v>
      </c>
      <c s="376"/>
      <c s="411"/>
      <c s="376"/>
      <c s="411"/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1:E1"/>
    <mergeCell ref="A2:E2"/>
    <mergeCell ref="A3:E3"/>
    <mergeCell ref="B4:C4"/>
    <mergeCell ref="D4:E4"/>
    <mergeCell ref="A4:A5"/>
  </mergeCells>
  <dataValidations count="1">
    <dataValidation type="decimal" allowBlank="1" showInputMessage="1" showErrorMessage="1" sqref="B6:E19">
      <formula1>-99999999999999</formula1>
      <formula2>99999999999999</formula2>
    </dataValidation>
  </dataValidations>
  <pageMargins left="0.75" right="0.75" top="1.00" bottom="1.00" header="0.00" footer="0.00"/>
  <pageSetup pageOrder="downThenOver" orientation="portrait" blackAndWhite="1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9170A08-0928-7EF8-DDD7-B123E10AAE23}" mc:Ignorable="x14ac">
  <dimension ref="A1:E13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6" width="28.25390625" customWidth="1"/>
    <col min="2" max="2" style="336" width="17.75390625" customWidth="1"/>
    <col min="3" max="5" style="336" width="14.125" customWidth="1"/>
  </cols>
  <sheetData>
    <row customHeight="1" ht="33.75">
      <c s="366" t="str">
        <f>'##BASEINFO'!$B$2&amp;"度"&amp;'##BASEINFO'!$B$7&amp;"财政专户管理资金年终资产负债录入表"</f>
        <v>2013年度芷江侗族自治县财政专户管理资金年终资产负债录入表</v>
      </c>
      <c s="68"/>
      <c s="68"/>
      <c s="68"/>
      <c s="68"/>
    </row>
    <row customHeight="1" ht="17.25">
      <c s="67" t="s">
        <v>192</v>
      </c>
      <c s="67"/>
      <c s="67"/>
      <c s="67"/>
      <c s="67"/>
    </row>
    <row customHeight="1" ht="17.25">
      <c s="67" t="s">
        <v>204</v>
      </c>
      <c s="67"/>
      <c s="67"/>
      <c s="67"/>
      <c s="67"/>
    </row>
    <row customHeight="1" ht="17.25">
      <c s="69" t="s">
        <v>2952</v>
      </c>
      <c s="69" t="s">
        <v>2953</v>
      </c>
      <c s="69"/>
      <c s="69" t="s">
        <v>2954</v>
      </c>
      <c s="69"/>
    </row>
    <row customHeight="1" ht="17.25">
      <c s="69"/>
      <c s="86" t="s">
        <v>2955</v>
      </c>
      <c s="86" t="s">
        <v>2994</v>
      </c>
      <c s="86" t="s">
        <v>2955</v>
      </c>
      <c s="86" t="s">
        <v>2994</v>
      </c>
    </row>
    <row customHeight="1" ht="17.25">
      <c s="87" t="s">
        <v>2958</v>
      </c>
      <c s="372">
        <f>SUM(B7:B9)</f>
        <v>3539</v>
      </c>
      <c s="372">
        <f>SUM(C7:C9)</f>
        <v>3539</v>
      </c>
      <c s="372">
        <f>SUM(D7:D9)</f>
        <v>4258</v>
      </c>
      <c s="372">
        <f>SUM(E7:E9)</f>
        <v>4258</v>
      </c>
    </row>
    <row customHeight="1" ht="17.25">
      <c s="84" t="s">
        <v>2960</v>
      </c>
      <c s="376">
        <v>2810</v>
      </c>
      <c s="411">
        <v>2810</v>
      </c>
      <c s="376">
        <v>3529</v>
      </c>
      <c s="411">
        <v>3529</v>
      </c>
    </row>
    <row customHeight="1" ht="17.25">
      <c s="84" t="s">
        <v>2961</v>
      </c>
      <c s="376"/>
      <c s="411"/>
      <c s="376"/>
      <c s="411"/>
    </row>
    <row customHeight="1" ht="17.25">
      <c s="84" t="s">
        <v>2963</v>
      </c>
      <c s="411">
        <v>729</v>
      </c>
      <c s="411">
        <v>729</v>
      </c>
      <c s="411">
        <v>729</v>
      </c>
      <c s="411">
        <v>729</v>
      </c>
    </row>
    <row customHeight="1" ht="17.25">
      <c s="87" t="s">
        <v>2971</v>
      </c>
      <c s="372">
        <f>B11</f>
        <v>3539</v>
      </c>
      <c s="372">
        <f>C11</f>
        <v>3539</v>
      </c>
      <c s="372">
        <f>D11</f>
        <v>4258</v>
      </c>
      <c s="372">
        <f>E11</f>
        <v>4258</v>
      </c>
    </row>
    <row customHeight="1" ht="17.25">
      <c s="84" t="s">
        <v>2972</v>
      </c>
      <c s="411">
        <v>3539</v>
      </c>
      <c s="411">
        <v>3539</v>
      </c>
      <c s="411">
        <v>4258</v>
      </c>
      <c s="411">
        <v>4258</v>
      </c>
    </row>
    <row customHeight="1" ht="17.25">
      <c s="87" t="s">
        <v>2980</v>
      </c>
      <c s="372">
        <f>B13</f>
        <v>0</v>
      </c>
      <c s="372">
        <f>C13</f>
        <v>0</v>
      </c>
      <c s="372">
        <f>D13</f>
        <v>0</v>
      </c>
      <c s="372">
        <f>E13</f>
        <v>0</v>
      </c>
    </row>
    <row customHeight="1" ht="17.25">
      <c s="84" t="s">
        <v>2995</v>
      </c>
      <c s="376"/>
      <c s="411"/>
      <c s="376"/>
      <c s="411"/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1:E1"/>
    <mergeCell ref="A2:E2"/>
    <mergeCell ref="A3:E3"/>
    <mergeCell ref="A4:A5"/>
    <mergeCell ref="B4:C4"/>
    <mergeCell ref="D4:E4"/>
  </mergeCells>
  <dataValidations count="1">
    <dataValidation type="decimal" allowBlank="1" showInputMessage="1" showErrorMessage="1" sqref="B6:E1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4ED64B7-1D88-F975-8019-FAD1454A3DAC}" mc:Ignorable="x14ac">
  <dimension ref="A1:Q13"/>
  <sheetViews>
    <sheetView defaultGridColor="0" colorId="8" topLeftCell="A1" showGridLines="0" workbookViewId="0" showZeros="0">
      <selection activeCell="A1" sqref="A1:Q1"/>
    </sheetView>
  </sheetViews>
  <sheetFormatPr defaultColWidth="9.125" customHeight="1" defaultRowHeight="12.75"/>
  <cols>
    <col min="1" max="1" style="336" width="27.50390625" customWidth="1"/>
    <col min="2" max="3" style="336" width="11.00390625" customWidth="1"/>
    <col min="4" max="8" style="336" width="12.75390625" customWidth="1"/>
    <col min="9" max="9" style="336" width="27.00390625" customWidth="1"/>
    <col min="10" max="15" style="336" width="11.00390625" customWidth="1"/>
    <col min="16" max="16" style="336" width="12.125" customWidth="1"/>
    <col min="17" max="17" style="336" width="11.00390625" customWidth="1"/>
  </cols>
  <sheetData>
    <row customHeight="1" ht="33.75">
      <c s="366" t="str">
        <f>'##BASEINFO'!$B$2&amp;"度"&amp;'##BASEINFO'!$B$7&amp;"社会保险基金收支决算录入表"</f>
        <v>2013年度芷江侗族自治县社会保险基金收支决算录入表</v>
      </c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</row>
    <row customHeight="1" ht="17.25">
      <c s="67" t="s">
        <v>193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67" t="s">
        <v>204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26.25">
      <c s="70" t="s">
        <v>2934</v>
      </c>
      <c s="70" t="s">
        <v>2996</v>
      </c>
      <c s="70"/>
      <c s="70" t="s">
        <v>2299</v>
      </c>
      <c s="70" t="s">
        <v>2202</v>
      </c>
      <c s="70" t="s">
        <v>2260</v>
      </c>
      <c s="70" t="s">
        <v>2262</v>
      </c>
      <c s="70" t="s">
        <v>2272</v>
      </c>
      <c s="70" t="s">
        <v>2934</v>
      </c>
      <c s="70" t="s">
        <v>2997</v>
      </c>
      <c s="70"/>
      <c s="69" t="s">
        <v>2203</v>
      </c>
      <c s="70" t="s">
        <v>2273</v>
      </c>
      <c s="70" t="s">
        <v>2263</v>
      </c>
      <c s="70" t="s">
        <v>2261</v>
      </c>
      <c s="70" t="s">
        <v>2998</v>
      </c>
      <c s="70" t="s">
        <v>2305</v>
      </c>
    </row>
    <row customHeight="1" ht="26.25">
      <c s="70"/>
      <c s="137" t="s">
        <v>2999</v>
      </c>
      <c s="137" t="s">
        <v>207</v>
      </c>
      <c s="98"/>
      <c s="98"/>
      <c s="98"/>
      <c s="98"/>
      <c s="98"/>
      <c s="70"/>
      <c s="137" t="s">
        <v>2999</v>
      </c>
      <c s="137" t="s">
        <v>207</v>
      </c>
      <c s="97"/>
      <c s="98"/>
      <c s="98"/>
      <c s="98"/>
      <c s="98"/>
      <c s="98"/>
    </row>
    <row customHeight="1" ht="17.25">
      <c s="79" t="s">
        <v>3000</v>
      </c>
      <c s="372">
        <f>SUM(B7:B13)</f>
        <v>28698</v>
      </c>
      <c s="372">
        <f>SUM(C7:C13)</f>
        <v>30101</v>
      </c>
      <c s="372">
        <f>SUM(D7:D13)</f>
        <v>18217</v>
      </c>
      <c s="372">
        <f>SUM(E7:E13)</f>
        <v>173</v>
      </c>
      <c s="372">
        <f>SUM(F7:F13)</f>
        <v>0</v>
      </c>
      <c s="372">
        <f>SUM(G7:G13)</f>
        <v>0</v>
      </c>
      <c s="372">
        <f>SUM(H7:H13)</f>
        <v>0</v>
      </c>
      <c s="180" t="s">
        <v>3001</v>
      </c>
      <c s="372">
        <f>SUM(J7:J13)</f>
        <v>28581</v>
      </c>
      <c s="372">
        <f>SUM(K7:K13)</f>
        <v>27992</v>
      </c>
      <c s="372">
        <f>SUM(L7:L13)</f>
        <v>0</v>
      </c>
      <c s="372">
        <f>SUM(M7:M13)</f>
        <v>0</v>
      </c>
      <c s="372">
        <f>SUM(N7:N13)</f>
        <v>714</v>
      </c>
      <c s="439">
        <f>SUM(O7:O13)</f>
        <v>0</v>
      </c>
      <c s="439">
        <f>P8</f>
        <v>0</v>
      </c>
      <c s="372">
        <f>SUM(C6:H6)-SUM(K6:P6)</f>
        <v>19785</v>
      </c>
    </row>
    <row customHeight="1" ht="17.25">
      <c s="84" t="s">
        <v>3002</v>
      </c>
      <c s="411">
        <v>8705</v>
      </c>
      <c s="411">
        <v>8305</v>
      </c>
      <c s="411">
        <v>5211</v>
      </c>
      <c s="411"/>
      <c s="411"/>
      <c s="411"/>
      <c s="411"/>
      <c s="167" t="s">
        <v>3003</v>
      </c>
      <c s="411">
        <v>10812</v>
      </c>
      <c s="411">
        <v>11243</v>
      </c>
      <c s="411"/>
      <c s="411"/>
      <c s="411">
        <v>80</v>
      </c>
      <c s="411"/>
      <c s="411"/>
      <c s="532">
        <f>SUM(C7:H7)-SUM(K7:P7)</f>
        <v>2193</v>
      </c>
    </row>
    <row customHeight="1" ht="17.25">
      <c s="84" t="s">
        <v>3004</v>
      </c>
      <c s="411">
        <v>361</v>
      </c>
      <c s="411">
        <v>403</v>
      </c>
      <c s="411">
        <v>945</v>
      </c>
      <c s="411"/>
      <c s="411"/>
      <c s="411"/>
      <c s="411"/>
      <c s="167" t="s">
        <v>3005</v>
      </c>
      <c s="411">
        <v>203</v>
      </c>
      <c s="411">
        <v>221</v>
      </c>
      <c s="411"/>
      <c s="411"/>
      <c s="411">
        <v>35</v>
      </c>
      <c s="411"/>
      <c s="411"/>
      <c s="440">
        <f>SUM(C8:H8)-SUM(K8:P8)</f>
        <v>1092</v>
      </c>
    </row>
    <row customHeight="1" ht="17.25">
      <c s="84" t="s">
        <v>3006</v>
      </c>
      <c s="411">
        <v>2829</v>
      </c>
      <c s="411">
        <v>3645</v>
      </c>
      <c s="411">
        <v>2896</v>
      </c>
      <c s="411"/>
      <c s="411"/>
      <c s="411"/>
      <c s="411"/>
      <c s="167" t="s">
        <v>3007</v>
      </c>
      <c s="411">
        <v>3230</v>
      </c>
      <c s="411">
        <v>3284</v>
      </c>
      <c s="411"/>
      <c s="411"/>
      <c s="411"/>
      <c s="411"/>
      <c s="411"/>
      <c s="440">
        <f>SUM(C9:H9)-SUM(K9:P9)</f>
        <v>3257</v>
      </c>
    </row>
    <row customHeight="1" ht="17.25">
      <c s="84" t="s">
        <v>3008</v>
      </c>
      <c s="411">
        <v>292</v>
      </c>
      <c s="411">
        <v>538</v>
      </c>
      <c s="411">
        <v>55</v>
      </c>
      <c s="411">
        <v>160</v>
      </c>
      <c s="411"/>
      <c s="411"/>
      <c s="411"/>
      <c s="167" t="s">
        <v>3009</v>
      </c>
      <c s="411">
        <v>220</v>
      </c>
      <c s="411">
        <v>165</v>
      </c>
      <c s="411"/>
      <c s="411"/>
      <c s="411">
        <v>532</v>
      </c>
      <c s="411"/>
      <c s="411"/>
      <c s="443">
        <f>SUM(C10:H10)-SUM(K10:P10)</f>
        <v>56</v>
      </c>
    </row>
    <row customHeight="1" ht="17.25">
      <c s="170" t="s">
        <v>3010</v>
      </c>
      <c s="411">
        <v>91</v>
      </c>
      <c s="411">
        <v>240</v>
      </c>
      <c s="411">
        <v>272</v>
      </c>
      <c s="411"/>
      <c s="411"/>
      <c s="411"/>
      <c s="411"/>
      <c s="191" t="s">
        <v>3011</v>
      </c>
      <c s="411">
        <v>29</v>
      </c>
      <c s="411">
        <v>37</v>
      </c>
      <c s="411"/>
      <c s="411"/>
      <c s="411"/>
      <c s="411"/>
      <c s="411"/>
      <c s="372">
        <f>SUM(C11:H11)-SUM(K11:P11)</f>
        <v>475</v>
      </c>
    </row>
    <row customHeight="1" ht="17.25">
      <c s="170" t="s">
        <v>3012</v>
      </c>
      <c s="411">
        <v>5158</v>
      </c>
      <c s="411">
        <v>5616</v>
      </c>
      <c s="411">
        <v>6857</v>
      </c>
      <c s="411">
        <v>13</v>
      </c>
      <c s="411"/>
      <c s="411"/>
      <c s="411"/>
      <c s="191" t="s">
        <v>3013</v>
      </c>
      <c s="411">
        <v>3448</v>
      </c>
      <c s="411">
        <v>3542</v>
      </c>
      <c s="411"/>
      <c s="411"/>
      <c s="411">
        <v>67</v>
      </c>
      <c s="411"/>
      <c s="411"/>
      <c s="508">
        <f>SUM(C12:H12)-SUM(K12:P12)</f>
        <v>8877</v>
      </c>
    </row>
    <row customHeight="1" ht="17.25">
      <c s="55" t="s">
        <v>3014</v>
      </c>
      <c s="411">
        <v>11262</v>
      </c>
      <c s="411">
        <v>11354</v>
      </c>
      <c s="411">
        <v>1981</v>
      </c>
      <c s="411"/>
      <c s="411"/>
      <c s="411"/>
      <c s="411"/>
      <c s="55" t="s">
        <v>3015</v>
      </c>
      <c s="411">
        <v>10639</v>
      </c>
      <c s="411">
        <v>9500</v>
      </c>
      <c s="411"/>
      <c s="411"/>
      <c s="411"/>
      <c s="411"/>
      <c s="411"/>
      <c s="372">
        <f>SUM(C13:H13)-SUM(K13:P13)</f>
        <v>3835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18">
    <mergeCell ref="A4:A5"/>
    <mergeCell ref="B4:C4"/>
    <mergeCell ref="D4:D5"/>
    <mergeCell ref="E4:E5"/>
    <mergeCell ref="F4:F5"/>
    <mergeCell ref="G4:G5"/>
    <mergeCell ref="H4:H5"/>
    <mergeCell ref="I4:I5"/>
    <mergeCell ref="J4:K4"/>
    <mergeCell ref="L4:L5"/>
    <mergeCell ref="M4:M5"/>
    <mergeCell ref="N4:N5"/>
    <mergeCell ref="O4:O5"/>
    <mergeCell ref="Q4:Q5"/>
    <mergeCell ref="P4:P5"/>
    <mergeCell ref="A1:Q1"/>
    <mergeCell ref="A2:Q2"/>
    <mergeCell ref="A3:Q3"/>
  </mergeCells>
  <dataValidations count="1">
    <dataValidation type="decimal" allowBlank="1" showInputMessage="1" showErrorMessage="1" sqref="B6:H13 J6:Q1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E8400E-12AE-B934-5A08-6D386CED35B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1.00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3016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5DC20A8-4128-C8DD-A02D-2CAAB57A065E}" mc:Ignorable="x14ac">
  <dimension ref="A1:H44"/>
  <sheetViews>
    <sheetView defaultGridColor="0" colorId="8" topLeftCell="E1" showGridLines="0" workbookViewId="0" showZeros="0">
      <selection activeCell="A1" sqref="A1:H1"/>
    </sheetView>
  </sheetViews>
  <sheetFormatPr defaultColWidth="9.125" customHeight="1" defaultRowHeight="12.75"/>
  <cols>
    <col min="1" max="1" style="336" width="33.50390625" customWidth="1"/>
    <col min="2" max="2" style="336" width="13.75390625" customWidth="1"/>
    <col min="3" max="4" style="336" width="14.00390625" customWidth="1"/>
    <col min="5" max="5" style="336" width="29.25390625" customWidth="1"/>
    <col min="6" max="8" style="336" width="13.75390625" customWidth="1"/>
  </cols>
  <sheetData>
    <row customHeight="1" ht="33.75">
      <c s="398" t="str">
        <f>'##BASEINFO'!$B$2&amp;"度"&amp;'##BASEINFO'!$B$7&amp;"乡镇公共财政收支决算录入表				"</f>
        <v>2013年度芷江侗族自治县乡镇公共财政收支决算录入表				</v>
      </c>
      <c s="66"/>
      <c s="66"/>
      <c s="66"/>
      <c s="66"/>
      <c s="66"/>
      <c s="66"/>
      <c s="66"/>
    </row>
    <row customHeight="1" ht="17.25">
      <c s="67" t="s">
        <v>194</v>
      </c>
      <c s="67"/>
      <c s="67"/>
      <c s="67"/>
      <c s="67"/>
      <c s="67"/>
      <c s="67"/>
      <c s="67"/>
    </row>
    <row customHeight="1" ht="17.25">
      <c s="196" t="s">
        <v>204</v>
      </c>
      <c s="196"/>
      <c s="196"/>
      <c s="196"/>
      <c s="196"/>
      <c s="196"/>
      <c s="196"/>
      <c s="196"/>
    </row>
    <row customHeight="1" ht="27">
      <c s="183" t="s">
        <v>2200</v>
      </c>
      <c s="181" t="s">
        <v>2317</v>
      </c>
      <c s="181" t="s">
        <v>207</v>
      </c>
      <c s="185" t="s">
        <v>3017</v>
      </c>
      <c s="183" t="s">
        <v>2200</v>
      </c>
      <c s="181" t="s">
        <v>2317</v>
      </c>
      <c s="181" t="s">
        <v>207</v>
      </c>
      <c s="185" t="s">
        <v>3017</v>
      </c>
    </row>
    <row customHeight="1" ht="17.25">
      <c s="87" t="s">
        <v>3018</v>
      </c>
      <c s="372">
        <f>SUM(B6:B21)</f>
        <v>0</v>
      </c>
      <c s="372">
        <f>SUM(C6:C21)</f>
        <v>0</v>
      </c>
      <c s="429">
        <f>SUM(D6:D21)</f>
        <v>0</v>
      </c>
      <c s="167" t="s">
        <v>3019</v>
      </c>
      <c s="376">
        <v>6385</v>
      </c>
      <c s="376">
        <v>6385</v>
      </c>
      <c s="441"/>
    </row>
    <row customHeight="1" ht="17.25">
      <c s="84" t="s">
        <v>3020</v>
      </c>
      <c s="376"/>
      <c s="376"/>
      <c s="441"/>
      <c s="167" t="s">
        <v>3021</v>
      </c>
      <c s="376"/>
      <c s="376"/>
      <c s="441"/>
    </row>
    <row customHeight="1" ht="17.25">
      <c s="84" t="s">
        <v>3022</v>
      </c>
      <c s="376"/>
      <c s="376"/>
      <c s="441"/>
      <c s="167" t="s">
        <v>3023</v>
      </c>
      <c s="376"/>
      <c s="376"/>
      <c s="441"/>
    </row>
    <row customHeight="1" ht="17.25">
      <c s="84" t="s">
        <v>3024</v>
      </c>
      <c s="376"/>
      <c s="376"/>
      <c s="441"/>
      <c s="167" t="s">
        <v>3025</v>
      </c>
      <c s="376"/>
      <c s="376"/>
      <c s="441"/>
    </row>
    <row customHeight="1" ht="17.25">
      <c s="84" t="s">
        <v>3026</v>
      </c>
      <c s="376"/>
      <c s="376"/>
      <c s="441"/>
      <c s="167" t="s">
        <v>3027</v>
      </c>
      <c s="376">
        <v>7</v>
      </c>
      <c s="376">
        <v>7</v>
      </c>
      <c s="441"/>
    </row>
    <row customHeight="1" ht="17.25">
      <c s="84" t="s">
        <v>3028</v>
      </c>
      <c s="376"/>
      <c s="376"/>
      <c s="441"/>
      <c s="167" t="s">
        <v>3029</v>
      </c>
      <c s="376">
        <v>2</v>
      </c>
      <c s="376">
        <v>2</v>
      </c>
      <c s="441"/>
    </row>
    <row customHeight="1" ht="17.25">
      <c s="84" t="s">
        <v>3030</v>
      </c>
      <c s="376"/>
      <c s="376"/>
      <c s="441"/>
      <c s="167" t="s">
        <v>3031</v>
      </c>
      <c s="376">
        <v>136</v>
      </c>
      <c s="376">
        <v>136</v>
      </c>
      <c s="441"/>
    </row>
    <row customHeight="1" ht="17.25">
      <c s="84" t="s">
        <v>3032</v>
      </c>
      <c s="376"/>
      <c s="376"/>
      <c s="441"/>
      <c s="167" t="s">
        <v>3033</v>
      </c>
      <c s="376">
        <v>148</v>
      </c>
      <c s="376">
        <v>148</v>
      </c>
      <c s="441"/>
    </row>
    <row customHeight="1" ht="17.25">
      <c s="84" t="s">
        <v>3034</v>
      </c>
      <c s="376"/>
      <c s="376"/>
      <c s="441"/>
      <c s="167" t="s">
        <v>3035</v>
      </c>
      <c s="377">
        <v>4</v>
      </c>
      <c s="376">
        <v>4</v>
      </c>
      <c s="441"/>
    </row>
    <row customHeight="1" ht="17.25">
      <c s="84" t="s">
        <v>3036</v>
      </c>
      <c s="376"/>
      <c s="376"/>
      <c s="444"/>
      <c s="167" t="s">
        <v>3037</v>
      </c>
      <c s="376">
        <v>5</v>
      </c>
      <c s="452">
        <v>5</v>
      </c>
      <c s="441"/>
    </row>
    <row customHeight="1" ht="17.25">
      <c s="84" t="s">
        <v>3038</v>
      </c>
      <c s="376"/>
      <c s="450"/>
      <c s="441"/>
      <c s="167" t="s">
        <v>3039</v>
      </c>
      <c s="378">
        <v>146</v>
      </c>
      <c s="376">
        <v>146</v>
      </c>
      <c s="441"/>
    </row>
    <row customHeight="1" ht="17.25">
      <c s="84" t="s">
        <v>3040</v>
      </c>
      <c s="376"/>
      <c s="376"/>
      <c s="446"/>
      <c s="167" t="s">
        <v>3041</v>
      </c>
      <c s="376">
        <v>3045</v>
      </c>
      <c s="376">
        <v>3045</v>
      </c>
      <c s="441"/>
    </row>
    <row customHeight="1" ht="17.25">
      <c s="84" t="s">
        <v>3042</v>
      </c>
      <c s="376"/>
      <c s="376"/>
      <c s="441"/>
      <c s="167" t="s">
        <v>3043</v>
      </c>
      <c s="376">
        <v>88</v>
      </c>
      <c s="376">
        <v>88</v>
      </c>
      <c s="441"/>
    </row>
    <row customHeight="1" ht="17.25">
      <c s="84" t="s">
        <v>3044</v>
      </c>
      <c s="376"/>
      <c s="376"/>
      <c s="441"/>
      <c s="167" t="s">
        <v>3045</v>
      </c>
      <c s="376">
        <v>90</v>
      </c>
      <c s="376">
        <v>90</v>
      </c>
      <c s="441"/>
    </row>
    <row customHeight="1" ht="17.25">
      <c s="84" t="s">
        <v>3046</v>
      </c>
      <c s="376"/>
      <c s="376"/>
      <c s="441"/>
      <c s="167" t="s">
        <v>3047</v>
      </c>
      <c s="376">
        <v>7</v>
      </c>
      <c s="376">
        <v>7</v>
      </c>
      <c s="441"/>
    </row>
    <row customHeight="1" ht="17.25">
      <c s="84" t="s">
        <v>3048</v>
      </c>
      <c s="376"/>
      <c s="376"/>
      <c s="441"/>
      <c s="167" t="s">
        <v>3049</v>
      </c>
      <c s="376"/>
      <c s="376"/>
      <c s="441"/>
    </row>
    <row customHeight="1" ht="17.25">
      <c s="84" t="s">
        <v>3050</v>
      </c>
      <c s="376"/>
      <c s="452"/>
      <c s="441"/>
      <c s="167" t="s">
        <v>3051</v>
      </c>
      <c s="376"/>
      <c s="376"/>
      <c s="441"/>
    </row>
    <row customHeight="1" ht="17.25">
      <c s="87" t="s">
        <v>3052</v>
      </c>
      <c s="379">
        <f>SUM(B23:B28)</f>
        <v>0</v>
      </c>
      <c s="372">
        <f>SUM(C23:C28)</f>
        <v>0</v>
      </c>
      <c s="429">
        <f>SUM(D23:D28)</f>
        <v>0</v>
      </c>
      <c s="167" t="s">
        <v>3053</v>
      </c>
      <c s="376"/>
      <c s="376"/>
      <c s="441"/>
    </row>
    <row customHeight="1" ht="17.25">
      <c s="84" t="s">
        <v>3054</v>
      </c>
      <c s="376"/>
      <c s="377"/>
      <c s="441"/>
      <c s="167" t="s">
        <v>3055</v>
      </c>
      <c s="376">
        <v>80</v>
      </c>
      <c s="376">
        <v>80</v>
      </c>
      <c s="441"/>
    </row>
    <row customHeight="1" ht="17.25">
      <c s="84" t="s">
        <v>3056</v>
      </c>
      <c s="450"/>
      <c s="376"/>
      <c s="445"/>
      <c s="167" t="s">
        <v>3057</v>
      </c>
      <c s="377"/>
      <c s="376"/>
      <c s="441"/>
    </row>
    <row customHeight="1" ht="17.25">
      <c s="84" t="s">
        <v>3058</v>
      </c>
      <c s="376"/>
      <c s="378"/>
      <c s="441"/>
      <c s="167" t="s">
        <v>3059</v>
      </c>
      <c s="376"/>
      <c s="452"/>
      <c s="441"/>
    </row>
    <row customHeight="1" ht="17.25">
      <c s="84" t="s">
        <v>3060</v>
      </c>
      <c s="376"/>
      <c s="376"/>
      <c s="441"/>
      <c s="167" t="s">
        <v>3061</v>
      </c>
      <c s="378"/>
      <c s="376"/>
      <c s="441"/>
    </row>
    <row customHeight="1" ht="17.25">
      <c s="84" t="s">
        <v>3062</v>
      </c>
      <c s="376"/>
      <c s="376"/>
      <c s="441"/>
      <c s="167" t="s">
        <v>3063</v>
      </c>
      <c s="376"/>
      <c s="376"/>
      <c s="441"/>
    </row>
    <row customHeight="1" ht="17.25">
      <c s="84" t="s">
        <v>3064</v>
      </c>
      <c s="377"/>
      <c s="376"/>
      <c s="441"/>
      <c s="167" t="s">
        <v>3065</v>
      </c>
      <c s="376"/>
      <c s="376"/>
      <c s="441"/>
    </row>
    <row customHeight="1" ht="17.25">
      <c s="79" t="s">
        <v>208</v>
      </c>
      <c s="372">
        <f>B5+B22</f>
        <v>0</v>
      </c>
      <c s="443">
        <f>C5+C22</f>
        <v>0</v>
      </c>
      <c s="498">
        <f>D5+D22</f>
        <v>0</v>
      </c>
      <c s="180" t="s">
        <v>1017</v>
      </c>
      <c s="372">
        <f>SUM(F5:F28)</f>
        <v>10143</v>
      </c>
      <c s="380">
        <f>SUM(G5:G28)</f>
        <v>10143</v>
      </c>
      <c s="498">
        <f>SUM(H5:H28)</f>
        <v>0</v>
      </c>
    </row>
    <row customHeight="1" ht="17.25">
      <c s="87" t="s">
        <v>2202</v>
      </c>
      <c s="222"/>
      <c s="377">
        <v>10143</v>
      </c>
      <c s="445"/>
      <c s="223" t="s">
        <v>2263</v>
      </c>
      <c s="225"/>
      <c s="376"/>
      <c s="441"/>
    </row>
    <row customHeight="1" ht="17.25">
      <c s="84" t="s">
        <v>3066</v>
      </c>
      <c s="200"/>
      <c s="377"/>
      <c s="445"/>
      <c s="223"/>
      <c s="142"/>
      <c s="224"/>
      <c s="224"/>
    </row>
    <row customHeight="1" ht="17.25">
      <c s="123" t="s">
        <v>2274</v>
      </c>
      <c s="200"/>
      <c s="376"/>
      <c s="542"/>
      <c s="223" t="s">
        <v>2044</v>
      </c>
      <c s="162"/>
      <c s="376"/>
      <c s="441"/>
    </row>
    <row customHeight="1" ht="17.25">
      <c s="111" t="s">
        <v>2281</v>
      </c>
      <c s="59"/>
      <c s="543"/>
      <c s="441"/>
      <c s="217" t="s">
        <v>2282</v>
      </c>
      <c s="162"/>
      <c s="376"/>
      <c s="441"/>
    </row>
    <row customHeight="1" ht="17.25">
      <c s="172" t="s">
        <v>2287</v>
      </c>
      <c s="200"/>
      <c s="378"/>
      <c s="545"/>
      <c s="217"/>
      <c s="142"/>
      <c s="224"/>
      <c s="224"/>
    </row>
    <row customHeight="1" ht="17.25">
      <c s="87" t="s">
        <v>2299</v>
      </c>
      <c s="200"/>
      <c s="376"/>
      <c s="445"/>
      <c s="223" t="s">
        <v>2294</v>
      </c>
      <c s="162"/>
      <c s="376"/>
      <c s="441"/>
    </row>
    <row customHeight="1" ht="17.25">
      <c s="87" t="s">
        <v>2300</v>
      </c>
      <c s="200"/>
      <c s="376"/>
      <c s="445"/>
      <c s="223" t="s">
        <v>2301</v>
      </c>
      <c s="226"/>
      <c s="376"/>
      <c s="441"/>
    </row>
    <row customHeight="1" ht="17.25">
      <c s="87" t="s">
        <v>2346</v>
      </c>
      <c s="200"/>
      <c s="372">
        <f>SUM(C38:C41)</f>
        <v>0</v>
      </c>
      <c s="459">
        <f>SUM(D38:D41)</f>
        <v>0</v>
      </c>
      <c s="223" t="s">
        <v>2303</v>
      </c>
      <c s="162"/>
      <c s="376"/>
      <c s="441"/>
    </row>
    <row customHeight="1" ht="17.25">
      <c s="84" t="s">
        <v>2304</v>
      </c>
      <c s="200"/>
      <c s="376"/>
      <c s="445"/>
      <c s="217"/>
      <c s="142"/>
      <c s="148"/>
      <c s="148"/>
    </row>
    <row customHeight="1" ht="17.25">
      <c s="84" t="s">
        <v>2306</v>
      </c>
      <c s="200"/>
      <c s="376"/>
      <c s="445"/>
      <c s="223"/>
      <c s="142"/>
      <c s="142"/>
      <c s="142"/>
    </row>
    <row customHeight="1" ht="17.25">
      <c s="55" t="s">
        <v>2308</v>
      </c>
      <c s="222"/>
      <c s="378"/>
      <c s="441"/>
      <c s="223"/>
      <c s="142"/>
      <c s="142"/>
      <c s="142"/>
    </row>
    <row customHeight="1" ht="17.25">
      <c s="55" t="s">
        <v>2310</v>
      </c>
      <c s="200"/>
      <c s="376"/>
      <c s="441"/>
      <c s="223"/>
      <c s="142"/>
      <c s="152"/>
      <c s="152"/>
    </row>
    <row customHeight="1" ht="17.25">
      <c s="111" t="s">
        <v>2311</v>
      </c>
      <c s="200"/>
      <c s="372">
        <f>C43</f>
        <v>0</v>
      </c>
      <c s="429">
        <f>D43</f>
        <v>0</v>
      </c>
      <c s="223" t="s">
        <v>2305</v>
      </c>
      <c s="226"/>
      <c s="372">
        <f>C44-G29-G30-G32-G33-G35-G36-G37</f>
        <v>0</v>
      </c>
      <c s="429">
        <f>D44-H29-H30-H32-H33-H35-H36-H37</f>
        <v>0</v>
      </c>
    </row>
    <row customHeight="1" ht="17.25">
      <c s="55" t="s">
        <v>2312</v>
      </c>
      <c s="200"/>
      <c s="376"/>
      <c s="441"/>
      <c s="125" t="s">
        <v>3067</v>
      </c>
      <c s="226"/>
      <c s="376"/>
      <c s="441"/>
    </row>
    <row customHeight="1" ht="17.25">
      <c s="72" t="s">
        <v>2313</v>
      </c>
      <c s="200"/>
      <c s="372">
        <f>SUM(C29,C30,C32,C33,C34,C35,C36,C37,C42)</f>
        <v>10143</v>
      </c>
      <c s="429">
        <f>SUM(D29,D30,D32,D33,D34,D35,D36,D37,D42)</f>
        <v>0</v>
      </c>
      <c s="221" t="s">
        <v>2314</v>
      </c>
      <c s="226"/>
      <c s="372">
        <f>SUM(G29:G30,G32:G33,G35:G37,G42)</f>
        <v>10143</v>
      </c>
      <c s="429">
        <f>SUM(H29:H30,H32:H33,H35:H37,H42)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H1"/>
    <mergeCell ref="A2:H2"/>
    <mergeCell ref="A3:H3"/>
  </mergeCells>
  <dataValidations count="1">
    <dataValidation type="decimal" allowBlank="1" showInputMessage="1" showErrorMessage="1" sqref="B5:D29 F5:H29 C30:D44 G30:H30 G32:H33 G35:H37 G42:H44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pageOrder="overThenDown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505C8F8-9CCF-8FD9-8098-558B7C48A828}" mc:Ignorable="x14ac">
  <dimension ref="A1:H230"/>
  <sheetViews>
    <sheetView defaultGridColor="0" colorId="8" topLeftCell="A1" workbookViewId="0" showZeros="0">
      <selection activeCell="A1" sqref="A1:H1"/>
    </sheetView>
  </sheetViews>
  <sheetFormatPr defaultColWidth="9.125" customHeight="1" defaultRowHeight="12.75"/>
  <cols>
    <col min="1" max="1" style="531" width="39.125" customWidth="1"/>
    <col min="2" max="2" style="531" width="13.625" customWidth="1"/>
    <col min="3" max="3" style="531" width="14.375" customWidth="1"/>
    <col min="4" max="4" style="531" width="13.625" customWidth="1"/>
    <col min="5" max="5" style="531" width="43.75390625" customWidth="1"/>
    <col min="6" max="6" style="531" width="17.375" customWidth="1"/>
    <col min="7" max="8" style="531" width="14.125" customWidth="1"/>
  </cols>
  <sheetData>
    <row customHeight="1" ht="33.75">
      <c s="398" t="str">
        <f>'##BASEINFO'!$B$2&amp;"度"&amp;'##BASEINFO'!$B$7&amp;"乡镇政府性基金收支决算录入表"</f>
        <v>2013年度芷江侗族自治县乡镇政府性基金收支决算录入表</v>
      </c>
      <c s="66"/>
      <c s="66"/>
      <c s="66"/>
      <c s="66"/>
      <c s="66"/>
      <c s="66"/>
      <c s="66"/>
    </row>
    <row customHeight="1" ht="17.25">
      <c s="135" t="s">
        <v>196</v>
      </c>
      <c s="135"/>
      <c s="135"/>
      <c s="135"/>
      <c s="135"/>
      <c s="135"/>
      <c s="135"/>
      <c s="135"/>
    </row>
    <row customHeight="1" ht="17.25">
      <c s="135" t="s">
        <v>204</v>
      </c>
      <c s="135"/>
      <c s="135"/>
      <c s="135"/>
      <c s="135"/>
      <c s="135"/>
      <c s="135"/>
      <c s="135"/>
    </row>
    <row customHeight="1" ht="28.5">
      <c s="136" t="s">
        <v>2200</v>
      </c>
      <c s="72" t="s">
        <v>2317</v>
      </c>
      <c s="72" t="s">
        <v>207</v>
      </c>
      <c s="136" t="s">
        <v>3017</v>
      </c>
      <c s="86" t="s">
        <v>2200</v>
      </c>
      <c s="86" t="s">
        <v>2317</v>
      </c>
      <c s="86" t="s">
        <v>207</v>
      </c>
      <c s="137" t="s">
        <v>3017</v>
      </c>
    </row>
    <row customHeight="1" ht="17.25">
      <c s="169"/>
      <c s="183"/>
      <c s="183"/>
      <c s="262"/>
      <c s="112" t="s">
        <v>1302</v>
      </c>
      <c s="372">
        <f>F6</f>
        <v>0</v>
      </c>
      <c s="372">
        <f>G6</f>
        <v>0</v>
      </c>
      <c s="429">
        <f>H6</f>
        <v>0</v>
      </c>
    </row>
    <row customHeight="1" ht="17.25">
      <c s="83" t="s">
        <v>2403</v>
      </c>
      <c s="378"/>
      <c s="378"/>
      <c s="446"/>
      <c s="256" t="s">
        <v>2404</v>
      </c>
      <c s="379">
        <f>SUM(F7:F12)</f>
        <v>0</v>
      </c>
      <c s="379">
        <f>SUM(G7:G12)</f>
        <v>0</v>
      </c>
      <c s="488">
        <f>SUM(H7:H12)</f>
        <v>0</v>
      </c>
    </row>
    <row customHeight="1" ht="17.25">
      <c s="55"/>
      <c s="148"/>
      <c s="148"/>
      <c s="148"/>
      <c s="85" t="s">
        <v>1343</v>
      </c>
      <c s="376"/>
      <c s="376"/>
      <c s="441"/>
    </row>
    <row customHeight="1" ht="17.25">
      <c s="55"/>
      <c s="142"/>
      <c s="142"/>
      <c s="142"/>
      <c s="85" t="s">
        <v>1344</v>
      </c>
      <c s="376"/>
      <c s="376"/>
      <c s="441"/>
    </row>
    <row customHeight="1" ht="17.25">
      <c s="55"/>
      <c s="142"/>
      <c s="142"/>
      <c s="142"/>
      <c s="85" t="s">
        <v>1345</v>
      </c>
      <c s="376"/>
      <c s="376"/>
      <c s="441"/>
    </row>
    <row customHeight="1" ht="17.25">
      <c s="55"/>
      <c s="142"/>
      <c s="142"/>
      <c s="142"/>
      <c s="85" t="s">
        <v>1346</v>
      </c>
      <c s="376"/>
      <c s="376"/>
      <c s="441"/>
    </row>
    <row customHeight="1" ht="17.25">
      <c s="55"/>
      <c s="142"/>
      <c s="142"/>
      <c s="142"/>
      <c s="85" t="s">
        <v>1347</v>
      </c>
      <c s="376"/>
      <c s="376"/>
      <c s="441"/>
    </row>
    <row customHeight="1" ht="17.25">
      <c s="55"/>
      <c s="142"/>
      <c s="142"/>
      <c s="142"/>
      <c s="85" t="s">
        <v>2406</v>
      </c>
      <c s="376"/>
      <c s="376"/>
      <c s="441"/>
    </row>
    <row customHeight="1" ht="17.25">
      <c s="55"/>
      <c s="152"/>
      <c s="152"/>
      <c s="152"/>
      <c s="83" t="s">
        <v>1399</v>
      </c>
      <c s="372">
        <f>SUM(F14,F21)</f>
        <v>30</v>
      </c>
      <c s="372">
        <f>SUM(G14,G21)</f>
        <v>30</v>
      </c>
      <c s="429">
        <f>SUM(H14,H21)</f>
        <v>0</v>
      </c>
    </row>
    <row customHeight="1" ht="17.25">
      <c s="83" t="s">
        <v>2416</v>
      </c>
      <c s="372">
        <f>SUM(B15:B16)</f>
        <v>0</v>
      </c>
      <c s="372">
        <f>SUM(C15:C16)</f>
        <v>0</v>
      </c>
      <c s="429">
        <f>SUM(D15:D16)</f>
        <v>0</v>
      </c>
      <c s="230" t="s">
        <v>2417</v>
      </c>
      <c s="372">
        <f>SUM(F15:F20)</f>
        <v>30</v>
      </c>
      <c s="372">
        <f>SUM(G15:G20)</f>
        <v>30</v>
      </c>
      <c s="429">
        <f>SUM(H15:H20)</f>
        <v>0</v>
      </c>
    </row>
    <row customHeight="1" ht="17.25">
      <c s="85" t="s">
        <v>2419</v>
      </c>
      <c s="376"/>
      <c s="376"/>
      <c s="441"/>
      <c s="173" t="s">
        <v>2420</v>
      </c>
      <c s="376"/>
      <c s="376"/>
      <c s="441"/>
    </row>
    <row customHeight="1" ht="17.25">
      <c s="85" t="s">
        <v>2422</v>
      </c>
      <c s="376"/>
      <c s="376"/>
      <c s="441"/>
      <c s="173" t="s">
        <v>2423</v>
      </c>
      <c s="376"/>
      <c s="376"/>
      <c s="441"/>
    </row>
    <row customHeight="1" ht="17.25">
      <c s="55"/>
      <c s="148"/>
      <c s="148"/>
      <c s="148"/>
      <c s="149" t="s">
        <v>2425</v>
      </c>
      <c s="376"/>
      <c s="376"/>
      <c s="441"/>
    </row>
    <row customHeight="1" ht="17.25">
      <c s="55"/>
      <c s="142"/>
      <c s="142"/>
      <c s="142"/>
      <c s="149" t="s">
        <v>2426</v>
      </c>
      <c s="376"/>
      <c s="376"/>
      <c s="441"/>
    </row>
    <row customHeight="1" ht="17.25">
      <c s="55"/>
      <c s="142"/>
      <c s="142"/>
      <c s="142"/>
      <c s="149" t="s">
        <v>2427</v>
      </c>
      <c s="376"/>
      <c s="376"/>
      <c s="441"/>
    </row>
    <row customHeight="1" ht="17.25">
      <c s="55"/>
      <c s="152"/>
      <c s="152"/>
      <c s="152"/>
      <c s="149" t="s">
        <v>2428</v>
      </c>
      <c s="376">
        <v>30</v>
      </c>
      <c s="376">
        <v>30</v>
      </c>
      <c s="441"/>
    </row>
    <row customHeight="1" ht="17.25">
      <c s="83" t="s">
        <v>2429</v>
      </c>
      <c s="376"/>
      <c s="376"/>
      <c s="441"/>
      <c s="230" t="s">
        <v>2430</v>
      </c>
      <c s="372">
        <f>SUM(F22:F25)</f>
        <v>0</v>
      </c>
      <c s="372">
        <f>SUM(G22:G25)</f>
        <v>0</v>
      </c>
      <c s="429">
        <f>SUM(H22:H25)</f>
        <v>0</v>
      </c>
    </row>
    <row customHeight="1" ht="17.25">
      <c s="55"/>
      <c s="148"/>
      <c s="148"/>
      <c s="148"/>
      <c s="149" t="s">
        <v>2432</v>
      </c>
      <c s="376"/>
      <c s="376"/>
      <c s="441"/>
    </row>
    <row customHeight="1" ht="17.25">
      <c s="55"/>
      <c s="142"/>
      <c s="142"/>
      <c s="142"/>
      <c s="149" t="s">
        <v>2433</v>
      </c>
      <c s="376"/>
      <c s="376"/>
      <c s="441"/>
    </row>
    <row customHeight="1" ht="17.25">
      <c s="55"/>
      <c s="142"/>
      <c s="142"/>
      <c s="142"/>
      <c s="149" t="s">
        <v>2434</v>
      </c>
      <c s="376"/>
      <c s="376"/>
      <c s="441"/>
    </row>
    <row customHeight="1" ht="17.25">
      <c s="55"/>
      <c s="142"/>
      <c s="142"/>
      <c s="142"/>
      <c s="149" t="s">
        <v>2435</v>
      </c>
      <c s="376"/>
      <c s="376"/>
      <c s="441"/>
    </row>
    <row customHeight="1" ht="17.25">
      <c s="55"/>
      <c s="152"/>
      <c s="152"/>
      <c s="152"/>
      <c s="145" t="s">
        <v>1439</v>
      </c>
      <c s="372">
        <f>SUM(F27,F31,F35)</f>
        <v>0</v>
      </c>
      <c s="372">
        <f>SUM(G27,G31,G35)</f>
        <v>0</v>
      </c>
      <c s="429">
        <f>SUM(H27,H31,H35)</f>
        <v>0</v>
      </c>
    </row>
    <row customHeight="1" ht="17.25">
      <c s="83" t="s">
        <v>2436</v>
      </c>
      <c s="441"/>
      <c s="376"/>
      <c s="441"/>
      <c s="230" t="s">
        <v>2437</v>
      </c>
      <c s="372">
        <f>SUM(F28:F30)</f>
        <v>0</v>
      </c>
      <c s="372">
        <f>SUM(G28:G30)</f>
        <v>0</v>
      </c>
      <c s="429">
        <f>SUM(H28:H30)</f>
        <v>0</v>
      </c>
    </row>
    <row customHeight="1" ht="17.25">
      <c s="55"/>
      <c s="148"/>
      <c s="148"/>
      <c s="148"/>
      <c s="149" t="s">
        <v>2439</v>
      </c>
      <c s="376"/>
      <c s="376"/>
      <c s="441"/>
    </row>
    <row customHeight="1" ht="17.25">
      <c s="55"/>
      <c s="142"/>
      <c s="142"/>
      <c s="142"/>
      <c s="149" t="s">
        <v>2440</v>
      </c>
      <c s="376"/>
      <c s="376"/>
      <c s="441"/>
    </row>
    <row customHeight="1" ht="17.25">
      <c s="55"/>
      <c s="152"/>
      <c s="152"/>
      <c s="152"/>
      <c s="149" t="s">
        <v>2441</v>
      </c>
      <c s="376"/>
      <c s="376"/>
      <c s="441"/>
    </row>
    <row customHeight="1" ht="17.25">
      <c s="83" t="s">
        <v>2442</v>
      </c>
      <c s="441"/>
      <c s="376"/>
      <c s="441"/>
      <c s="230" t="s">
        <v>2443</v>
      </c>
      <c s="372">
        <f>SUM(F32:F34)</f>
        <v>0</v>
      </c>
      <c s="372">
        <f>SUM(G32:G34)</f>
        <v>0</v>
      </c>
      <c s="429">
        <f>SUM(H32:H34)</f>
        <v>0</v>
      </c>
    </row>
    <row customHeight="1" ht="17.25">
      <c s="55"/>
      <c s="148"/>
      <c s="148"/>
      <c s="148"/>
      <c s="149" t="s">
        <v>2439</v>
      </c>
      <c s="376"/>
      <c s="376"/>
      <c s="441"/>
    </row>
    <row customHeight="1" ht="17.25">
      <c s="55"/>
      <c s="142"/>
      <c s="142"/>
      <c s="142"/>
      <c s="149" t="s">
        <v>2440</v>
      </c>
      <c s="376"/>
      <c s="376"/>
      <c s="441"/>
    </row>
    <row customHeight="1" ht="17.25">
      <c s="55"/>
      <c s="152"/>
      <c s="152"/>
      <c s="152"/>
      <c s="149" t="s">
        <v>2445</v>
      </c>
      <c s="376"/>
      <c s="376"/>
      <c s="441"/>
    </row>
    <row customHeight="1" ht="17.25">
      <c s="87" t="s">
        <v>2446</v>
      </c>
      <c s="376"/>
      <c s="376"/>
      <c s="441"/>
      <c s="230" t="s">
        <v>2447</v>
      </c>
      <c s="372">
        <f>SUM(F36:F40)</f>
        <v>0</v>
      </c>
      <c s="372">
        <f>SUM(G36:G40)</f>
        <v>0</v>
      </c>
      <c s="429">
        <f>SUM(H36:H40)</f>
        <v>0</v>
      </c>
    </row>
    <row customHeight="1" ht="17.25">
      <c s="111"/>
      <c s="148"/>
      <c s="148"/>
      <c s="148"/>
      <c s="149" t="s">
        <v>2449</v>
      </c>
      <c s="376"/>
      <c s="376"/>
      <c s="441"/>
    </row>
    <row customHeight="1" ht="17.25">
      <c s="111"/>
      <c s="142"/>
      <c s="142"/>
      <c s="142"/>
      <c s="149" t="s">
        <v>2450</v>
      </c>
      <c s="376"/>
      <c s="376"/>
      <c s="441"/>
    </row>
    <row customHeight="1" ht="17.25">
      <c s="111"/>
      <c s="142"/>
      <c s="142"/>
      <c s="142"/>
      <c s="149" t="s">
        <v>2451</v>
      </c>
      <c s="376"/>
      <c s="376"/>
      <c s="441"/>
    </row>
    <row customHeight="1" ht="17.25">
      <c s="111"/>
      <c s="142"/>
      <c s="142"/>
      <c s="142"/>
      <c s="149" t="s">
        <v>2452</v>
      </c>
      <c s="376"/>
      <c s="376"/>
      <c s="441"/>
    </row>
    <row customHeight="1" ht="17.25">
      <c s="111"/>
      <c s="142"/>
      <c s="142"/>
      <c s="142"/>
      <c s="149" t="s">
        <v>2453</v>
      </c>
      <c s="376"/>
      <c s="376"/>
      <c s="441"/>
    </row>
    <row customHeight="1" ht="17.25">
      <c s="150"/>
      <c s="176"/>
      <c s="176"/>
      <c s="176"/>
      <c s="145" t="s">
        <v>1596</v>
      </c>
      <c s="372">
        <f>F42</f>
        <v>0</v>
      </c>
      <c s="372">
        <f>G42</f>
        <v>0</v>
      </c>
      <c s="429">
        <f>H42</f>
        <v>0</v>
      </c>
    </row>
    <row customHeight="1" ht="17.25">
      <c s="87" t="s">
        <v>2454</v>
      </c>
      <c s="376"/>
      <c s="376"/>
      <c s="441"/>
      <c s="230" t="s">
        <v>2455</v>
      </c>
      <c s="372">
        <f>SUM(F43:F46)</f>
        <v>0</v>
      </c>
      <c s="372">
        <f>SUM(G43:G46)</f>
        <v>0</v>
      </c>
      <c s="429">
        <f>SUM(H43:H46)</f>
        <v>0</v>
      </c>
    </row>
    <row customHeight="1" ht="17.25">
      <c s="111"/>
      <c s="148"/>
      <c s="148"/>
      <c s="148"/>
      <c s="149" t="s">
        <v>2457</v>
      </c>
      <c s="376"/>
      <c s="376"/>
      <c s="441"/>
    </row>
    <row customHeight="1" ht="17.25">
      <c s="111"/>
      <c s="142"/>
      <c s="142"/>
      <c s="142"/>
      <c s="149" t="s">
        <v>2458</v>
      </c>
      <c s="376"/>
      <c s="376"/>
      <c s="441"/>
    </row>
    <row customHeight="1" ht="17.25">
      <c s="111"/>
      <c s="142"/>
      <c s="142"/>
      <c s="142"/>
      <c s="149" t="s">
        <v>2459</v>
      </c>
      <c s="376"/>
      <c s="376"/>
      <c s="441"/>
    </row>
    <row customHeight="1" ht="17.25">
      <c s="111"/>
      <c s="142"/>
      <c s="142"/>
      <c s="142"/>
      <c s="149" t="s">
        <v>2460</v>
      </c>
      <c s="376"/>
      <c s="376"/>
      <c s="441"/>
    </row>
    <row customHeight="1" ht="17.25">
      <c s="111"/>
      <c s="152"/>
      <c s="152"/>
      <c s="152"/>
      <c s="145" t="s">
        <v>1675</v>
      </c>
      <c s="372">
        <f>SUM(F48,F55,F69,F75,F79:F80,F85)</f>
        <v>19</v>
      </c>
      <c s="372">
        <f>SUM(G48,G55,G69,G75,G79:G80,G85)</f>
        <v>19</v>
      </c>
      <c s="429">
        <f>SUM(H48,H55,H69,H75,H79:H80,H85)</f>
        <v>0</v>
      </c>
    </row>
    <row customHeight="1" ht="17.25">
      <c s="83" t="s">
        <v>2468</v>
      </c>
      <c s="429">
        <f>SUM(B49:B54)</f>
        <v>0</v>
      </c>
      <c s="372">
        <f>SUM(C49:C54)</f>
        <v>0</v>
      </c>
      <c s="429">
        <f>SUM(D49:D54)</f>
        <v>0</v>
      </c>
      <c s="230" t="s">
        <v>2469</v>
      </c>
      <c s="372">
        <f>SUM(F49:F54)</f>
        <v>0</v>
      </c>
      <c s="372">
        <f>SUM(G49:G54)</f>
        <v>0</v>
      </c>
      <c s="429">
        <f>SUM(H49:H54)</f>
        <v>0</v>
      </c>
    </row>
    <row customHeight="1" ht="17.25">
      <c s="85" t="s">
        <v>2471</v>
      </c>
      <c s="441"/>
      <c s="376"/>
      <c s="441"/>
      <c s="173" t="s">
        <v>2472</v>
      </c>
      <c s="376"/>
      <c s="376"/>
      <c s="441"/>
    </row>
    <row customHeight="1" ht="17.25">
      <c s="85" t="s">
        <v>2473</v>
      </c>
      <c s="441"/>
      <c s="376"/>
      <c s="441"/>
      <c s="173" t="s">
        <v>2474</v>
      </c>
      <c s="376"/>
      <c s="376"/>
      <c s="441"/>
    </row>
    <row customHeight="1" ht="17.25">
      <c s="85" t="s">
        <v>2475</v>
      </c>
      <c s="441"/>
      <c s="376"/>
      <c s="441"/>
      <c s="173" t="s">
        <v>2476</v>
      </c>
      <c s="376"/>
      <c s="376"/>
      <c s="441"/>
    </row>
    <row customHeight="1" ht="17.25">
      <c s="85" t="s">
        <v>2478</v>
      </c>
      <c s="441"/>
      <c s="376"/>
      <c s="441"/>
      <c s="173" t="s">
        <v>2479</v>
      </c>
      <c s="376"/>
      <c s="376"/>
      <c s="441"/>
    </row>
    <row customHeight="1" ht="17.25">
      <c s="85" t="s">
        <v>2481</v>
      </c>
      <c s="376"/>
      <c s="376"/>
      <c s="441"/>
      <c s="173" t="s">
        <v>2482</v>
      </c>
      <c s="376"/>
      <c s="376"/>
      <c s="441"/>
    </row>
    <row customHeight="1" ht="17.25">
      <c s="119" t="s">
        <v>2483</v>
      </c>
      <c s="441"/>
      <c s="376"/>
      <c s="441"/>
      <c s="231" t="s">
        <v>2484</v>
      </c>
      <c s="376"/>
      <c s="376"/>
      <c s="441"/>
    </row>
    <row customHeight="1" ht="17.25">
      <c s="83" t="s">
        <v>2486</v>
      </c>
      <c s="429">
        <f>SUM(B56:B62)</f>
        <v>0</v>
      </c>
      <c s="372">
        <f>SUM(C56:C62)</f>
        <v>0</v>
      </c>
      <c s="429">
        <f>SUM(D56:D62)</f>
        <v>0</v>
      </c>
      <c s="230" t="s">
        <v>2487</v>
      </c>
      <c s="372">
        <f>SUM(F56:F68)</f>
        <v>19</v>
      </c>
      <c s="372">
        <f>SUM(G56:G68)</f>
        <v>19</v>
      </c>
      <c s="429">
        <f>SUM(H56:H68)</f>
        <v>0</v>
      </c>
    </row>
    <row customHeight="1" ht="17.25">
      <c s="85" t="s">
        <v>2489</v>
      </c>
      <c s="441"/>
      <c s="376"/>
      <c s="441"/>
      <c s="173" t="s">
        <v>2490</v>
      </c>
      <c s="376"/>
      <c s="376"/>
      <c s="441"/>
    </row>
    <row customHeight="1" ht="17.25">
      <c s="85" t="s">
        <v>2492</v>
      </c>
      <c s="441"/>
      <c s="376"/>
      <c s="441"/>
      <c s="173" t="s">
        <v>2493</v>
      </c>
      <c s="376"/>
      <c s="376"/>
      <c s="441"/>
    </row>
    <row customHeight="1" ht="17.25">
      <c s="85" t="s">
        <v>2494</v>
      </c>
      <c s="441"/>
      <c s="376"/>
      <c s="441"/>
      <c s="173" t="s">
        <v>2495</v>
      </c>
      <c s="376"/>
      <c s="376"/>
      <c s="441"/>
    </row>
    <row customHeight="1" ht="17.25">
      <c s="85" t="s">
        <v>2497</v>
      </c>
      <c s="376"/>
      <c s="376"/>
      <c s="441"/>
      <c s="173" t="s">
        <v>2498</v>
      </c>
      <c s="376">
        <v>7</v>
      </c>
      <c s="376">
        <v>7</v>
      </c>
      <c s="441"/>
    </row>
    <row customHeight="1" ht="17.25">
      <c s="85" t="s">
        <v>2500</v>
      </c>
      <c s="376"/>
      <c s="376"/>
      <c s="441"/>
      <c s="173" t="s">
        <v>2501</v>
      </c>
      <c s="376"/>
      <c s="376"/>
      <c s="441"/>
    </row>
    <row customHeight="1" ht="17.25">
      <c s="85" t="s">
        <v>2503</v>
      </c>
      <c s="376"/>
      <c s="376"/>
      <c s="441"/>
      <c s="173" t="s">
        <v>2504</v>
      </c>
      <c s="376"/>
      <c s="376"/>
      <c s="441"/>
    </row>
    <row customHeight="1" ht="17.25">
      <c s="85" t="s">
        <v>2505</v>
      </c>
      <c s="441"/>
      <c s="376"/>
      <c s="441"/>
      <c s="173" t="s">
        <v>2474</v>
      </c>
      <c s="376"/>
      <c s="376"/>
      <c s="441"/>
    </row>
    <row customHeight="1" ht="17.25">
      <c s="55"/>
      <c s="148"/>
      <c s="148"/>
      <c s="148"/>
      <c s="149" t="s">
        <v>2507</v>
      </c>
      <c s="376"/>
      <c s="376"/>
      <c s="441"/>
    </row>
    <row customHeight="1" ht="17.25">
      <c s="55"/>
      <c s="142"/>
      <c s="142"/>
      <c s="142"/>
      <c s="149" t="s">
        <v>2508</v>
      </c>
      <c s="376"/>
      <c s="376"/>
      <c s="441"/>
    </row>
    <row customHeight="1" ht="17.25">
      <c s="55"/>
      <c s="142"/>
      <c s="142"/>
      <c s="142"/>
      <c s="149" t="s">
        <v>2509</v>
      </c>
      <c s="376"/>
      <c s="376"/>
      <c s="441"/>
    </row>
    <row customHeight="1" ht="17.25">
      <c s="55"/>
      <c s="142"/>
      <c s="142"/>
      <c s="142"/>
      <c s="149" t="s">
        <v>2479</v>
      </c>
      <c s="376"/>
      <c s="376"/>
      <c s="441"/>
    </row>
    <row customHeight="1" ht="17.25">
      <c s="55"/>
      <c s="142"/>
      <c s="142"/>
      <c s="142"/>
      <c s="149" t="s">
        <v>2510</v>
      </c>
      <c s="376">
        <v>12</v>
      </c>
      <c s="376">
        <v>12</v>
      </c>
      <c s="441"/>
    </row>
    <row customHeight="1" ht="17.25">
      <c s="55"/>
      <c s="152"/>
      <c s="152"/>
      <c s="152"/>
      <c s="149" t="s">
        <v>2511</v>
      </c>
      <c s="376"/>
      <c s="376"/>
      <c s="441"/>
    </row>
    <row s="552" customFormat="1" customHeight="1" ht="17.25">
      <c s="83" t="s">
        <v>2512</v>
      </c>
      <c s="441"/>
      <c s="376"/>
      <c s="441"/>
      <c s="230" t="s">
        <v>2513</v>
      </c>
      <c s="372">
        <f>SUM(F70:F74)</f>
        <v>0</v>
      </c>
      <c s="372">
        <f>SUM(G70:G74)</f>
        <v>0</v>
      </c>
      <c s="429">
        <f>SUM(H70:H74)</f>
        <v>0</v>
      </c>
    </row>
    <row customHeight="1" ht="17.25">
      <c s="55"/>
      <c s="148"/>
      <c s="148"/>
      <c s="148"/>
      <c s="149" t="s">
        <v>2515</v>
      </c>
      <c s="376"/>
      <c s="376"/>
      <c s="441"/>
    </row>
    <row customHeight="1" ht="17.25">
      <c s="55"/>
      <c s="142"/>
      <c s="142"/>
      <c s="142"/>
      <c s="149" t="s">
        <v>2516</v>
      </c>
      <c s="376"/>
      <c s="376"/>
      <c s="441"/>
    </row>
    <row customHeight="1" ht="17.25">
      <c s="55"/>
      <c s="142"/>
      <c s="142"/>
      <c s="142"/>
      <c s="149" t="s">
        <v>2517</v>
      </c>
      <c s="376"/>
      <c s="376"/>
      <c s="441"/>
    </row>
    <row customHeight="1" ht="17.25">
      <c s="55"/>
      <c s="142"/>
      <c s="142"/>
      <c s="142"/>
      <c s="149" t="s">
        <v>2518</v>
      </c>
      <c s="376"/>
      <c s="376"/>
      <c s="441"/>
    </row>
    <row customHeight="1" ht="17.25">
      <c s="55"/>
      <c s="152"/>
      <c s="152"/>
      <c s="152"/>
      <c s="149" t="s">
        <v>2519</v>
      </c>
      <c s="376"/>
      <c s="376"/>
      <c s="441"/>
    </row>
    <row customHeight="1" ht="17.25">
      <c s="83" t="s">
        <v>2520</v>
      </c>
      <c s="376"/>
      <c s="376"/>
      <c s="441"/>
      <c s="230" t="s">
        <v>2521</v>
      </c>
      <c s="372">
        <f>SUM(F76:F78)</f>
        <v>0</v>
      </c>
      <c s="372">
        <f>SUM(G76:G78)</f>
        <v>0</v>
      </c>
      <c s="429">
        <f>SUM(H76:H78)</f>
        <v>0</v>
      </c>
    </row>
    <row customHeight="1" ht="17.25">
      <c s="55"/>
      <c s="148"/>
      <c s="148"/>
      <c s="148"/>
      <c s="149" t="s">
        <v>2490</v>
      </c>
      <c s="376"/>
      <c s="376"/>
      <c s="441"/>
    </row>
    <row customHeight="1" ht="17.25">
      <c s="55"/>
      <c s="142"/>
      <c s="142"/>
      <c s="142"/>
      <c s="149" t="s">
        <v>2493</v>
      </c>
      <c s="376"/>
      <c s="376"/>
      <c s="441"/>
    </row>
    <row customHeight="1" ht="17.25">
      <c s="55"/>
      <c s="152"/>
      <c s="152"/>
      <c s="152"/>
      <c s="149" t="s">
        <v>2523</v>
      </c>
      <c s="376"/>
      <c s="376"/>
      <c s="441"/>
    </row>
    <row customHeight="1" ht="17.25">
      <c s="83" t="s">
        <v>2524</v>
      </c>
      <c s="376"/>
      <c s="376"/>
      <c s="441"/>
      <c s="230" t="s">
        <v>2525</v>
      </c>
      <c s="376"/>
      <c s="376"/>
      <c s="441"/>
    </row>
    <row customHeight="1" ht="17.25">
      <c s="83" t="s">
        <v>2527</v>
      </c>
      <c s="429">
        <f>SUM(B81:B82)</f>
        <v>0</v>
      </c>
      <c s="372">
        <f>SUM(C81:C82)</f>
        <v>0</v>
      </c>
      <c s="429">
        <f>SUM(D81:D82)</f>
        <v>0</v>
      </c>
      <c s="230" t="s">
        <v>2528</v>
      </c>
      <c s="372">
        <f>SUM(F81:F84)</f>
        <v>0</v>
      </c>
      <c s="372">
        <f>SUM(G81:G84)</f>
        <v>0</v>
      </c>
      <c s="429">
        <f>SUM(H81:H84)</f>
        <v>0</v>
      </c>
    </row>
    <row customHeight="1" ht="17.25">
      <c s="85" t="s">
        <v>2530</v>
      </c>
      <c s="441"/>
      <c s="376"/>
      <c s="441"/>
      <c s="173" t="s">
        <v>2531</v>
      </c>
      <c s="376"/>
      <c s="376"/>
      <c s="441"/>
    </row>
    <row customHeight="1" ht="17.25">
      <c s="85" t="s">
        <v>2533</v>
      </c>
      <c s="441"/>
      <c s="376"/>
      <c s="441"/>
      <c s="173" t="s">
        <v>2534</v>
      </c>
      <c s="376"/>
      <c s="376"/>
      <c s="441"/>
    </row>
    <row customHeight="1" ht="17.25">
      <c s="55"/>
      <c s="148"/>
      <c s="148"/>
      <c s="148"/>
      <c s="149" t="s">
        <v>2536</v>
      </c>
      <c s="376"/>
      <c s="376"/>
      <c s="441"/>
    </row>
    <row customHeight="1" ht="17.25">
      <c s="55"/>
      <c s="152"/>
      <c s="152"/>
      <c s="152"/>
      <c s="149" t="s">
        <v>2537</v>
      </c>
      <c s="376"/>
      <c s="376"/>
      <c s="441"/>
    </row>
    <row customHeight="1" ht="17.25">
      <c s="83" t="s">
        <v>2538</v>
      </c>
      <c s="441"/>
      <c s="376"/>
      <c s="441"/>
      <c s="230" t="s">
        <v>2539</v>
      </c>
      <c s="372">
        <f>SUM(F86:F90)</f>
        <v>0</v>
      </c>
      <c s="372">
        <f>SUM(G86:G90)</f>
        <v>0</v>
      </c>
      <c s="429">
        <f>SUM(H86:H90)</f>
        <v>0</v>
      </c>
    </row>
    <row customHeight="1" ht="17.25">
      <c s="55"/>
      <c s="148"/>
      <c s="148"/>
      <c s="148"/>
      <c s="149" t="s">
        <v>2515</v>
      </c>
      <c s="376"/>
      <c s="376"/>
      <c s="441"/>
    </row>
    <row customHeight="1" ht="17.25">
      <c s="55"/>
      <c s="142"/>
      <c s="142"/>
      <c s="142"/>
      <c s="149" t="s">
        <v>2516</v>
      </c>
      <c s="376"/>
      <c s="376"/>
      <c s="441"/>
    </row>
    <row customHeight="1" ht="17.25">
      <c s="55"/>
      <c s="142"/>
      <c s="142"/>
      <c s="142"/>
      <c s="149" t="s">
        <v>2517</v>
      </c>
      <c s="376"/>
      <c s="376"/>
      <c s="441"/>
    </row>
    <row customHeight="1" ht="17.25">
      <c s="55"/>
      <c s="142"/>
      <c s="142"/>
      <c s="142"/>
      <c s="149" t="s">
        <v>2518</v>
      </c>
      <c s="376"/>
      <c s="376"/>
      <c s="441"/>
    </row>
    <row customHeight="1" ht="17.25">
      <c s="55"/>
      <c s="142"/>
      <c s="142"/>
      <c s="142"/>
      <c s="149" t="s">
        <v>2541</v>
      </c>
      <c s="376"/>
      <c s="376"/>
      <c s="441"/>
    </row>
    <row customHeight="1" ht="17.25">
      <c s="55"/>
      <c s="152"/>
      <c s="152"/>
      <c s="152"/>
      <c s="145" t="s">
        <v>1696</v>
      </c>
      <c s="372">
        <f>F92+F98+F106+F114+F119+F125+F130+F135+F138</f>
        <v>80</v>
      </c>
      <c s="372">
        <f>G92+G98+G106+G114+G119+G125+G130+G135+G138</f>
        <v>80</v>
      </c>
      <c s="429">
        <f>H92+H98+H106+H114+H119+H125+H130+H135+H138</f>
        <v>0</v>
      </c>
    </row>
    <row customHeight="1" ht="17.25">
      <c s="83" t="s">
        <v>2542</v>
      </c>
      <c s="441"/>
      <c s="376"/>
      <c s="441"/>
      <c s="230" t="s">
        <v>2543</v>
      </c>
      <c s="372">
        <f>SUM(F93:F97)</f>
        <v>0</v>
      </c>
      <c s="372">
        <f>SUM(G93:G97)</f>
        <v>0</v>
      </c>
      <c s="429">
        <f>SUM(H93:H97)</f>
        <v>0</v>
      </c>
    </row>
    <row customHeight="1" ht="17.25">
      <c s="55"/>
      <c s="148"/>
      <c s="148"/>
      <c s="148"/>
      <c s="149" t="s">
        <v>2545</v>
      </c>
      <c s="376"/>
      <c s="376"/>
      <c s="441"/>
    </row>
    <row customHeight="1" ht="17.25">
      <c s="55"/>
      <c s="142"/>
      <c s="142"/>
      <c s="142"/>
      <c s="149" t="s">
        <v>2546</v>
      </c>
      <c s="376"/>
      <c s="376"/>
      <c s="441"/>
    </row>
    <row customHeight="1" ht="17.25">
      <c s="55"/>
      <c s="142"/>
      <c s="142"/>
      <c s="142"/>
      <c s="149" t="s">
        <v>2547</v>
      </c>
      <c s="376"/>
      <c s="376"/>
      <c s="441"/>
    </row>
    <row customHeight="1" ht="17.25">
      <c s="55"/>
      <c s="142"/>
      <c s="142"/>
      <c s="142"/>
      <c s="149" t="s">
        <v>2548</v>
      </c>
      <c s="376"/>
      <c s="376"/>
      <c s="441"/>
    </row>
    <row customHeight="1" ht="17.25">
      <c s="55"/>
      <c s="152"/>
      <c s="152"/>
      <c s="152"/>
      <c s="149" t="s">
        <v>2549</v>
      </c>
      <c s="376"/>
      <c s="376"/>
      <c s="441"/>
    </row>
    <row customHeight="1" ht="17.25">
      <c s="83" t="s">
        <v>2550</v>
      </c>
      <c s="429">
        <f>B99</f>
        <v>0</v>
      </c>
      <c s="372">
        <f>C99</f>
        <v>0</v>
      </c>
      <c s="429">
        <f>D99</f>
        <v>0</v>
      </c>
      <c s="230" t="s">
        <v>2551</v>
      </c>
      <c s="372">
        <f>SUM(F99:F105)</f>
        <v>0</v>
      </c>
      <c s="372">
        <f>SUM(G99:G105)</f>
        <v>0</v>
      </c>
      <c s="429">
        <f>SUM(H99:H105)</f>
        <v>0</v>
      </c>
    </row>
    <row customHeight="1" ht="17.25">
      <c s="85" t="s">
        <v>2555</v>
      </c>
      <c s="441"/>
      <c s="376"/>
      <c s="441"/>
      <c s="173" t="s">
        <v>1724</v>
      </c>
      <c s="376"/>
      <c s="376"/>
      <c s="441"/>
    </row>
    <row customHeight="1" ht="17.25">
      <c s="73"/>
      <c s="148"/>
      <c s="148"/>
      <c s="148"/>
      <c s="149" t="s">
        <v>1734</v>
      </c>
      <c s="376"/>
      <c s="376"/>
      <c s="441"/>
    </row>
    <row customHeight="1" ht="17.25">
      <c s="55"/>
      <c s="142"/>
      <c s="142"/>
      <c s="142"/>
      <c s="149" t="s">
        <v>1733</v>
      </c>
      <c s="376"/>
      <c s="376"/>
      <c s="441"/>
    </row>
    <row customHeight="1" ht="17.25">
      <c s="55"/>
      <c s="142"/>
      <c s="142"/>
      <c s="142"/>
      <c s="149" t="s">
        <v>1727</v>
      </c>
      <c s="376"/>
      <c s="376"/>
      <c s="441"/>
    </row>
    <row customHeight="1" ht="17.25">
      <c s="55"/>
      <c s="142"/>
      <c s="142"/>
      <c s="142"/>
      <c s="149" t="s">
        <v>1725</v>
      </c>
      <c s="376"/>
      <c s="376"/>
      <c s="441"/>
    </row>
    <row customHeight="1" ht="17.25">
      <c s="55"/>
      <c s="142"/>
      <c s="142"/>
      <c s="142"/>
      <c s="149" t="s">
        <v>1745</v>
      </c>
      <c s="376"/>
      <c s="376"/>
      <c s="441"/>
    </row>
    <row customHeight="1" ht="17.25">
      <c s="55"/>
      <c s="152"/>
      <c s="152"/>
      <c s="152"/>
      <c s="149" t="s">
        <v>2557</v>
      </c>
      <c s="376"/>
      <c s="376"/>
      <c s="441"/>
    </row>
    <row customHeight="1" ht="17.25">
      <c s="83" t="s">
        <v>2558</v>
      </c>
      <c s="429">
        <f>SUM(B107:B108)</f>
        <v>0</v>
      </c>
      <c s="372">
        <f>SUM(C107:C108)</f>
        <v>0</v>
      </c>
      <c s="429">
        <f>SUM(D107:D108)</f>
        <v>0</v>
      </c>
      <c s="230" t="s">
        <v>2559</v>
      </c>
      <c s="372">
        <f>SUM(F107:F113)</f>
        <v>0</v>
      </c>
      <c s="372">
        <f>SUM(G107:G113)</f>
        <v>0</v>
      </c>
      <c s="429">
        <f>SUM(H107:H113)</f>
        <v>0</v>
      </c>
    </row>
    <row customHeight="1" ht="17.25">
      <c s="85" t="s">
        <v>2560</v>
      </c>
      <c s="441"/>
      <c s="376"/>
      <c s="441"/>
      <c s="173" t="s">
        <v>2561</v>
      </c>
      <c s="376"/>
      <c s="376"/>
      <c s="441"/>
    </row>
    <row customHeight="1" ht="17.25">
      <c s="85" t="s">
        <v>2562</v>
      </c>
      <c s="441"/>
      <c s="376"/>
      <c s="441"/>
      <c s="173" t="s">
        <v>2563</v>
      </c>
      <c s="376"/>
      <c s="376"/>
      <c s="441"/>
    </row>
    <row customHeight="1" ht="17.25">
      <c s="55"/>
      <c s="148"/>
      <c s="148"/>
      <c s="148"/>
      <c s="149" t="s">
        <v>2564</v>
      </c>
      <c s="376"/>
      <c s="376"/>
      <c s="441"/>
    </row>
    <row customHeight="1" ht="17.25">
      <c s="55"/>
      <c s="142"/>
      <c s="142"/>
      <c s="142"/>
      <c s="149" t="s">
        <v>2565</v>
      </c>
      <c s="376"/>
      <c s="376"/>
      <c s="441"/>
    </row>
    <row customHeight="1" ht="17.25">
      <c s="55"/>
      <c s="142"/>
      <c s="142"/>
      <c s="142"/>
      <c s="149" t="s">
        <v>2566</v>
      </c>
      <c s="376"/>
      <c s="376"/>
      <c s="441"/>
    </row>
    <row customHeight="1" ht="17.25">
      <c s="55"/>
      <c s="142"/>
      <c s="142"/>
      <c s="142"/>
      <c s="149" t="s">
        <v>2567</v>
      </c>
      <c s="376"/>
      <c s="376"/>
      <c s="441"/>
    </row>
    <row customHeight="1" ht="17.25">
      <c s="55"/>
      <c s="152"/>
      <c s="152"/>
      <c s="152"/>
      <c s="149" t="s">
        <v>2568</v>
      </c>
      <c s="376"/>
      <c s="376"/>
      <c s="441"/>
    </row>
    <row customHeight="1" ht="17.25">
      <c s="83" t="s">
        <v>2569</v>
      </c>
      <c s="429">
        <f>SUM(B115:B116)</f>
        <v>0</v>
      </c>
      <c s="372">
        <f>SUM(C115:C116)</f>
        <v>0</v>
      </c>
      <c s="429">
        <f>SUM(D115:D116)</f>
        <v>0</v>
      </c>
      <c s="230" t="s">
        <v>2570</v>
      </c>
      <c s="372">
        <f>SUM(F115:F118)</f>
        <v>0</v>
      </c>
      <c s="372">
        <f>SUM(G115:G118)</f>
        <v>0</v>
      </c>
      <c s="429">
        <f>SUM(H115:H118)</f>
        <v>0</v>
      </c>
    </row>
    <row customHeight="1" ht="17.25">
      <c s="85" t="s">
        <v>2572</v>
      </c>
      <c s="441"/>
      <c s="376"/>
      <c s="441"/>
      <c s="173" t="s">
        <v>1753</v>
      </c>
      <c s="376"/>
      <c s="376"/>
      <c s="441"/>
    </row>
    <row customHeight="1" ht="17.25">
      <c s="85" t="s">
        <v>2574</v>
      </c>
      <c s="441"/>
      <c s="376"/>
      <c s="441"/>
      <c s="173" t="s">
        <v>2575</v>
      </c>
      <c s="376"/>
      <c s="376"/>
      <c s="441"/>
    </row>
    <row customHeight="1" ht="17.25">
      <c s="73"/>
      <c s="148"/>
      <c s="148"/>
      <c s="148"/>
      <c s="149" t="s">
        <v>2577</v>
      </c>
      <c s="376"/>
      <c s="376"/>
      <c s="441"/>
    </row>
    <row customHeight="1" ht="17.25">
      <c s="73"/>
      <c s="152"/>
      <c s="152"/>
      <c s="152"/>
      <c s="149" t="s">
        <v>2578</v>
      </c>
      <c s="376"/>
      <c s="376"/>
      <c s="441"/>
    </row>
    <row customHeight="1" ht="17.25">
      <c s="83" t="s">
        <v>2579</v>
      </c>
      <c s="429">
        <f>SUM(B120:B121)</f>
        <v>0</v>
      </c>
      <c s="372">
        <f>SUM(C120:C121)</f>
        <v>0</v>
      </c>
      <c s="429">
        <f>SUM(D120:D121)</f>
        <v>0</v>
      </c>
      <c s="230" t="s">
        <v>2580</v>
      </c>
      <c s="372">
        <f>SUM(F120:F124)</f>
        <v>80</v>
      </c>
      <c s="372">
        <f>SUM(G120:G124)</f>
        <v>80</v>
      </c>
      <c s="429">
        <f>SUM(H120:H124)</f>
        <v>0</v>
      </c>
    </row>
    <row customHeight="1" ht="17.25">
      <c s="85" t="s">
        <v>2582</v>
      </c>
      <c s="441"/>
      <c s="376"/>
      <c s="441"/>
      <c s="173" t="s">
        <v>1753</v>
      </c>
      <c s="376">
        <v>22</v>
      </c>
      <c s="376">
        <v>22</v>
      </c>
      <c s="441"/>
    </row>
    <row customHeight="1" ht="17.25">
      <c s="85" t="s">
        <v>2584</v>
      </c>
      <c s="441"/>
      <c s="376"/>
      <c s="441"/>
      <c s="173" t="s">
        <v>2575</v>
      </c>
      <c s="376">
        <v>21</v>
      </c>
      <c s="376">
        <v>21</v>
      </c>
      <c s="441"/>
    </row>
    <row customHeight="1" ht="17.25">
      <c s="55"/>
      <c s="148"/>
      <c s="148"/>
      <c s="148"/>
      <c s="149" t="s">
        <v>1758</v>
      </c>
      <c s="376"/>
      <c s="376"/>
      <c s="441"/>
    </row>
    <row customHeight="1" ht="17.25">
      <c s="55"/>
      <c s="142"/>
      <c s="142"/>
      <c s="142"/>
      <c s="149" t="s">
        <v>2518</v>
      </c>
      <c s="376"/>
      <c s="376"/>
      <c s="441"/>
    </row>
    <row customHeight="1" ht="17.25">
      <c s="55"/>
      <c s="152"/>
      <c s="152"/>
      <c s="152"/>
      <c s="149" t="s">
        <v>2586</v>
      </c>
      <c s="376">
        <v>37</v>
      </c>
      <c s="376">
        <v>37</v>
      </c>
      <c s="441"/>
    </row>
    <row customHeight="1" ht="17.25">
      <c s="83" t="s">
        <v>2587</v>
      </c>
      <c s="429">
        <f>SUM(B126:B127)</f>
        <v>0</v>
      </c>
      <c s="372">
        <f>SUM(C126:C127)</f>
        <v>0</v>
      </c>
      <c s="429">
        <f>SUM(D126:D127)</f>
        <v>0</v>
      </c>
      <c s="230" t="s">
        <v>2588</v>
      </c>
      <c s="372">
        <f>SUM(F126:F129)</f>
        <v>0</v>
      </c>
      <c s="372">
        <f>SUM(G126:G129)</f>
        <v>0</v>
      </c>
      <c s="429">
        <f>SUM(H126:H129)</f>
        <v>0</v>
      </c>
    </row>
    <row customHeight="1" ht="17.25">
      <c s="85" t="s">
        <v>2590</v>
      </c>
      <c s="441"/>
      <c s="376"/>
      <c s="441"/>
      <c s="173" t="s">
        <v>2440</v>
      </c>
      <c s="376"/>
      <c s="376"/>
      <c s="441"/>
    </row>
    <row customHeight="1" ht="17.25">
      <c s="85" t="s">
        <v>2592</v>
      </c>
      <c s="441"/>
      <c s="376"/>
      <c s="441"/>
      <c s="173" t="s">
        <v>2593</v>
      </c>
      <c s="376"/>
      <c s="376"/>
      <c s="441"/>
    </row>
    <row customHeight="1" ht="17.25">
      <c s="55"/>
      <c s="148"/>
      <c s="148"/>
      <c s="148"/>
      <c s="149" t="s">
        <v>2595</v>
      </c>
      <c s="376"/>
      <c s="376"/>
      <c s="441"/>
    </row>
    <row customHeight="1" ht="17.25">
      <c s="55"/>
      <c s="152"/>
      <c s="152"/>
      <c s="152"/>
      <c s="149" t="s">
        <v>2596</v>
      </c>
      <c s="376"/>
      <c s="376"/>
      <c s="441"/>
    </row>
    <row customHeight="1" ht="17.25">
      <c s="83" t="s">
        <v>2597</v>
      </c>
      <c s="441"/>
      <c s="376"/>
      <c s="441"/>
      <c s="230" t="s">
        <v>2598</v>
      </c>
      <c s="372">
        <f>SUM(F131:F134)</f>
        <v>0</v>
      </c>
      <c s="372">
        <f>SUM(G131:G134)</f>
        <v>0</v>
      </c>
      <c s="429">
        <f>SUM(H131:H134)</f>
        <v>0</v>
      </c>
    </row>
    <row customHeight="1" ht="17.25">
      <c s="55"/>
      <c s="148"/>
      <c s="148"/>
      <c s="148"/>
      <c s="149" t="s">
        <v>2440</v>
      </c>
      <c s="376"/>
      <c s="376"/>
      <c s="441"/>
    </row>
    <row customHeight="1" ht="17.25">
      <c s="55"/>
      <c s="142"/>
      <c s="142"/>
      <c s="142"/>
      <c s="149" t="s">
        <v>2593</v>
      </c>
      <c s="376"/>
      <c s="376"/>
      <c s="441"/>
    </row>
    <row customHeight="1" ht="17.25">
      <c s="55"/>
      <c s="142"/>
      <c s="142"/>
      <c s="142"/>
      <c s="149" t="s">
        <v>2600</v>
      </c>
      <c s="376"/>
      <c s="376"/>
      <c s="441"/>
    </row>
    <row customHeight="1" ht="17.25">
      <c s="55"/>
      <c s="152"/>
      <c s="152"/>
      <c s="152"/>
      <c s="149" t="s">
        <v>2601</v>
      </c>
      <c s="376"/>
      <c s="376"/>
      <c s="441"/>
    </row>
    <row customHeight="1" ht="17.25">
      <c s="83" t="s">
        <v>2602</v>
      </c>
      <c s="376"/>
      <c s="376"/>
      <c s="441"/>
      <c s="230" t="s">
        <v>2603</v>
      </c>
      <c s="372">
        <f>SUM(F136:F137)</f>
        <v>0</v>
      </c>
      <c s="372">
        <f>SUM(G136:G137)</f>
        <v>0</v>
      </c>
      <c s="429">
        <f>SUM(H136:H137)</f>
        <v>0</v>
      </c>
    </row>
    <row customHeight="1" ht="17.25">
      <c s="55"/>
      <c s="148"/>
      <c s="148"/>
      <c s="148"/>
      <c s="149" t="s">
        <v>1776</v>
      </c>
      <c s="376"/>
      <c s="376"/>
      <c s="441"/>
    </row>
    <row customHeight="1" ht="17.25">
      <c s="55"/>
      <c s="152"/>
      <c s="152"/>
      <c s="152"/>
      <c s="149" t="s">
        <v>2605</v>
      </c>
      <c s="376"/>
      <c s="376"/>
      <c s="441"/>
    </row>
    <row customHeight="1" ht="17.25">
      <c s="83" t="s">
        <v>2606</v>
      </c>
      <c s="429">
        <f>SUM(B139:B141)</f>
        <v>0</v>
      </c>
      <c s="372">
        <f>SUM(C139:C141)</f>
        <v>0</v>
      </c>
      <c s="429">
        <f>SUM(D139:D141)</f>
        <v>0</v>
      </c>
      <c s="230" t="s">
        <v>2607</v>
      </c>
      <c s="372">
        <f>SUM(F139:F142)</f>
        <v>0</v>
      </c>
      <c s="372">
        <f>SUM(G139:G142)</f>
        <v>0</v>
      </c>
      <c s="429">
        <f>SUM(H139:H142)</f>
        <v>0</v>
      </c>
    </row>
    <row customHeight="1" ht="17.25">
      <c s="85" t="s">
        <v>2609</v>
      </c>
      <c s="376"/>
      <c s="376"/>
      <c s="441"/>
      <c s="173" t="s">
        <v>1776</v>
      </c>
      <c s="376"/>
      <c s="376"/>
      <c s="441"/>
    </row>
    <row customHeight="1" ht="17.25">
      <c s="85" t="s">
        <v>2610</v>
      </c>
      <c s="376"/>
      <c s="376"/>
      <c s="441"/>
      <c s="173" t="s">
        <v>2611</v>
      </c>
      <c s="376"/>
      <c s="376"/>
      <c s="441"/>
    </row>
    <row customHeight="1" ht="17.25">
      <c s="85" t="s">
        <v>2612</v>
      </c>
      <c s="376"/>
      <c s="376"/>
      <c s="441"/>
      <c s="173" t="s">
        <v>2613</v>
      </c>
      <c s="376"/>
      <c s="376"/>
      <c s="441"/>
    </row>
    <row customHeight="1" ht="17.25">
      <c s="55"/>
      <c s="148"/>
      <c s="148"/>
      <c s="148"/>
      <c s="149" t="s">
        <v>2614</v>
      </c>
      <c s="376"/>
      <c s="376"/>
      <c s="441"/>
    </row>
    <row customHeight="1" ht="17.25">
      <c s="55"/>
      <c s="142"/>
      <c s="142"/>
      <c s="142"/>
      <c s="145" t="s">
        <v>1811</v>
      </c>
      <c s="372">
        <f>F144+F146+F151+F155+F160+F165</f>
        <v>0</v>
      </c>
      <c s="372">
        <f>G144+G146+G151+G155+G160+G165</f>
        <v>0</v>
      </c>
      <c s="429">
        <f>H144+H146+H151+H155+H160+H165</f>
        <v>0</v>
      </c>
    </row>
    <row customHeight="1" ht="17.25">
      <c s="55"/>
      <c s="152"/>
      <c s="152"/>
      <c s="152"/>
      <c s="145" t="s">
        <v>1812</v>
      </c>
      <c s="372">
        <f>F145</f>
        <v>0</v>
      </c>
      <c s="372">
        <f>G145</f>
        <v>0</v>
      </c>
      <c s="429">
        <f>H145</f>
        <v>0</v>
      </c>
    </row>
    <row customHeight="1" ht="17.25">
      <c s="227" t="s">
        <v>2615</v>
      </c>
      <c s="441"/>
      <c s="376"/>
      <c s="441"/>
      <c s="173" t="s">
        <v>2616</v>
      </c>
      <c s="376"/>
      <c s="376"/>
      <c s="441"/>
    </row>
    <row customHeight="1" ht="17.25">
      <c s="227" t="s">
        <v>2623</v>
      </c>
      <c s="376"/>
      <c s="376"/>
      <c s="441"/>
      <c s="230" t="s">
        <v>2624</v>
      </c>
      <c s="372">
        <f>SUM(F147:F150)</f>
        <v>0</v>
      </c>
      <c s="372">
        <f>SUM(G147:G150)</f>
        <v>0</v>
      </c>
      <c s="429">
        <f>SUM(H147:H150)</f>
        <v>0</v>
      </c>
    </row>
    <row customHeight="1" ht="17.25">
      <c s="219"/>
      <c s="148"/>
      <c s="148"/>
      <c s="148"/>
      <c s="149" t="s">
        <v>2626</v>
      </c>
      <c s="376"/>
      <c s="376"/>
      <c s="441"/>
    </row>
    <row customHeight="1" ht="17.25">
      <c s="219"/>
      <c s="142"/>
      <c s="142"/>
      <c s="142"/>
      <c s="149" t="s">
        <v>1815</v>
      </c>
      <c s="376"/>
      <c s="376"/>
      <c s="441"/>
    </row>
    <row customHeight="1" ht="17.25">
      <c s="219"/>
      <c s="142"/>
      <c s="142"/>
      <c s="142"/>
      <c s="149" t="s">
        <v>2627</v>
      </c>
      <c s="376"/>
      <c s="376"/>
      <c s="441"/>
    </row>
    <row customHeight="1" ht="17.25">
      <c s="219"/>
      <c s="152"/>
      <c s="152"/>
      <c s="152"/>
      <c s="149" t="s">
        <v>2628</v>
      </c>
      <c s="376"/>
      <c s="376"/>
      <c s="441"/>
    </row>
    <row customHeight="1" ht="17.25">
      <c s="227" t="s">
        <v>2629</v>
      </c>
      <c s="372">
        <f>SUM(B152:B153)</f>
        <v>0</v>
      </c>
      <c s="372">
        <f>SUM(C152:C153)</f>
        <v>0</v>
      </c>
      <c s="429">
        <f>SUM(D152:D153)</f>
        <v>0</v>
      </c>
      <c s="230" t="s">
        <v>2630</v>
      </c>
      <c s="372">
        <f>SUM(F152:F154)</f>
        <v>0</v>
      </c>
      <c s="372">
        <f>SUM(G152:G154)</f>
        <v>0</v>
      </c>
      <c s="429">
        <f>SUM(H152:H154)</f>
        <v>0</v>
      </c>
    </row>
    <row customHeight="1" ht="17.25">
      <c s="228" t="s">
        <v>2632</v>
      </c>
      <c s="376"/>
      <c s="376"/>
      <c s="441"/>
      <c s="173" t="s">
        <v>2627</v>
      </c>
      <c s="376"/>
      <c s="376"/>
      <c s="441"/>
    </row>
    <row customHeight="1" ht="17.25">
      <c s="228" t="s">
        <v>2634</v>
      </c>
      <c s="376"/>
      <c s="376"/>
      <c s="441"/>
      <c s="173" t="s">
        <v>2626</v>
      </c>
      <c s="376"/>
      <c s="376"/>
      <c s="441"/>
    </row>
    <row customHeight="1" ht="17.25">
      <c s="219"/>
      <c s="224"/>
      <c s="224"/>
      <c s="224"/>
      <c s="149" t="s">
        <v>2636</v>
      </c>
      <c s="376"/>
      <c s="376"/>
      <c s="441"/>
    </row>
    <row customHeight="1" ht="17.25">
      <c s="227" t="s">
        <v>2637</v>
      </c>
      <c s="376"/>
      <c s="376"/>
      <c s="441"/>
      <c s="230" t="s">
        <v>2638</v>
      </c>
      <c s="372">
        <f>SUM(F156:F159)</f>
        <v>0</v>
      </c>
      <c s="372">
        <f>SUM(G156:G159)</f>
        <v>0</v>
      </c>
      <c s="429">
        <f>SUM(H156:H159)</f>
        <v>0</v>
      </c>
    </row>
    <row customHeight="1" ht="17.25">
      <c s="219"/>
      <c s="148"/>
      <c s="148"/>
      <c s="148"/>
      <c s="149" t="s">
        <v>2627</v>
      </c>
      <c s="376"/>
      <c s="376"/>
      <c s="441"/>
    </row>
    <row customHeight="1" ht="17.25">
      <c s="219"/>
      <c s="142"/>
      <c s="142"/>
      <c s="142"/>
      <c s="149" t="s">
        <v>2639</v>
      </c>
      <c s="376"/>
      <c s="376"/>
      <c s="441"/>
    </row>
    <row customHeight="1" ht="17.25">
      <c s="219"/>
      <c s="142"/>
      <c s="142"/>
      <c s="142"/>
      <c s="149" t="s">
        <v>2640</v>
      </c>
      <c s="376"/>
      <c s="376"/>
      <c s="441"/>
    </row>
    <row customHeight="1" ht="17.25">
      <c s="219"/>
      <c s="152"/>
      <c s="152"/>
      <c s="152"/>
      <c s="149" t="s">
        <v>2641</v>
      </c>
      <c s="376"/>
      <c s="376"/>
      <c s="441"/>
    </row>
    <row customHeight="1" ht="17.25">
      <c s="227" t="s">
        <v>2642</v>
      </c>
      <c s="376"/>
      <c s="376"/>
      <c s="441"/>
      <c s="230" t="s">
        <v>2643</v>
      </c>
      <c s="372">
        <f>SUM(F161:F164)</f>
        <v>0</v>
      </c>
      <c s="372">
        <f>SUM(G161:G164)</f>
        <v>0</v>
      </c>
      <c s="429">
        <f>SUM(H161:H164)</f>
        <v>0</v>
      </c>
    </row>
    <row customHeight="1" ht="17.25">
      <c s="219"/>
      <c s="148"/>
      <c s="148"/>
      <c s="148"/>
      <c s="149" t="s">
        <v>1824</v>
      </c>
      <c s="376"/>
      <c s="376"/>
      <c s="441"/>
    </row>
    <row customHeight="1" ht="17.25">
      <c s="219"/>
      <c s="142"/>
      <c s="142"/>
      <c s="142"/>
      <c s="149" t="s">
        <v>2645</v>
      </c>
      <c s="376"/>
      <c s="376"/>
      <c s="441"/>
    </row>
    <row customHeight="1" ht="17.25">
      <c s="219"/>
      <c s="152"/>
      <c s="152"/>
      <c s="152"/>
      <c s="149" t="s">
        <v>2646</v>
      </c>
      <c s="376"/>
      <c s="376"/>
      <c s="441"/>
    </row>
    <row customHeight="1" ht="17.25">
      <c s="227"/>
      <c s="142"/>
      <c s="142"/>
      <c s="142"/>
      <c s="149" t="s">
        <v>2647</v>
      </c>
      <c s="376"/>
      <c s="376"/>
      <c s="441"/>
    </row>
    <row customHeight="1" ht="17.25">
      <c s="87" t="s">
        <v>2669</v>
      </c>
      <c s="376"/>
      <c s="376"/>
      <c s="441"/>
      <c s="230" t="s">
        <v>2670</v>
      </c>
      <c s="372">
        <f>SUM(F166:F174)</f>
        <v>0</v>
      </c>
      <c s="372">
        <f>SUM(G166:G174)</f>
        <v>0</v>
      </c>
      <c s="429">
        <f>SUM(H166:H174)</f>
        <v>0</v>
      </c>
    </row>
    <row customHeight="1" ht="17.25">
      <c s="55"/>
      <c s="148"/>
      <c s="148"/>
      <c s="148"/>
      <c s="149" t="s">
        <v>2672</v>
      </c>
      <c s="376"/>
      <c s="376"/>
      <c s="441"/>
    </row>
    <row customHeight="1" ht="17.25">
      <c s="55"/>
      <c s="142"/>
      <c s="142"/>
      <c s="142"/>
      <c s="149" t="s">
        <v>1847</v>
      </c>
      <c s="376"/>
      <c s="376"/>
      <c s="441"/>
    </row>
    <row customHeight="1" ht="17.25">
      <c s="55"/>
      <c s="142"/>
      <c s="142"/>
      <c s="142"/>
      <c s="149" t="s">
        <v>2673</v>
      </c>
      <c s="376"/>
      <c s="376"/>
      <c s="441"/>
    </row>
    <row customHeight="1" ht="17.25">
      <c s="55"/>
      <c s="142"/>
      <c s="142"/>
      <c s="142"/>
      <c s="149" t="s">
        <v>2674</v>
      </c>
      <c s="376"/>
      <c s="376"/>
      <c s="441"/>
    </row>
    <row customHeight="1" ht="17.25">
      <c s="55"/>
      <c s="142"/>
      <c s="142"/>
      <c s="142"/>
      <c s="149" t="s">
        <v>2675</v>
      </c>
      <c s="376"/>
      <c s="376"/>
      <c s="441"/>
    </row>
    <row customHeight="1" ht="17.25">
      <c s="55"/>
      <c s="142"/>
      <c s="142"/>
      <c s="142"/>
      <c s="149" t="s">
        <v>2676</v>
      </c>
      <c s="376"/>
      <c s="376"/>
      <c s="441"/>
    </row>
    <row customHeight="1" ht="17.25">
      <c s="55"/>
      <c s="142"/>
      <c s="142"/>
      <c s="142"/>
      <c s="149" t="s">
        <v>2677</v>
      </c>
      <c s="376"/>
      <c s="376"/>
      <c s="441"/>
    </row>
    <row customHeight="1" ht="17.25">
      <c s="55"/>
      <c s="142"/>
      <c s="142"/>
      <c s="142"/>
      <c s="149" t="s">
        <v>2678</v>
      </c>
      <c s="376"/>
      <c s="376"/>
      <c s="441"/>
    </row>
    <row customHeight="1" ht="17.25">
      <c s="55"/>
      <c s="142"/>
      <c s="142"/>
      <c s="142"/>
      <c s="149" t="s">
        <v>2679</v>
      </c>
      <c s="376"/>
      <c s="376"/>
      <c s="441"/>
    </row>
    <row customHeight="1" ht="17.25">
      <c s="55"/>
      <c s="142"/>
      <c s="142"/>
      <c s="142"/>
      <c s="145" t="s">
        <v>1871</v>
      </c>
      <c s="372">
        <f>F176+F178+F185+F191+F194</f>
        <v>0</v>
      </c>
      <c s="372">
        <f>G176+G178+G185+G191+G194</f>
        <v>0</v>
      </c>
      <c s="429">
        <f>H176+H178+H185+H191+H194</f>
        <v>0</v>
      </c>
    </row>
    <row customHeight="1" ht="17.25">
      <c s="55"/>
      <c s="152"/>
      <c s="152"/>
      <c s="152"/>
      <c s="145" t="s">
        <v>1905</v>
      </c>
      <c s="372">
        <f>SUM(F177)</f>
        <v>0</v>
      </c>
      <c s="372">
        <f>SUM(G177)</f>
        <v>0</v>
      </c>
      <c s="429">
        <f>SUM(H177)</f>
        <v>0</v>
      </c>
    </row>
    <row customHeight="1" ht="17.25">
      <c s="87" t="s">
        <v>2680</v>
      </c>
      <c s="376"/>
      <c s="376"/>
      <c s="441"/>
      <c s="173" t="s">
        <v>2681</v>
      </c>
      <c s="376"/>
      <c s="376"/>
      <c s="441"/>
    </row>
    <row customHeight="1" ht="17.25">
      <c s="83" t="s">
        <v>2682</v>
      </c>
      <c s="441"/>
      <c s="376"/>
      <c s="441"/>
      <c s="230" t="s">
        <v>2683</v>
      </c>
      <c s="372">
        <f>SUM(F179:F184)</f>
        <v>0</v>
      </c>
      <c s="372">
        <f>SUM(G179:G184)</f>
        <v>0</v>
      </c>
      <c s="429">
        <f>SUM(H179:H184)</f>
        <v>0</v>
      </c>
    </row>
    <row customHeight="1" ht="17.25">
      <c s="55"/>
      <c s="148"/>
      <c s="148"/>
      <c s="148"/>
      <c s="149" t="s">
        <v>2685</v>
      </c>
      <c s="376"/>
      <c s="376"/>
      <c s="441"/>
    </row>
    <row customHeight="1" ht="17.25">
      <c s="55"/>
      <c s="142"/>
      <c s="142"/>
      <c s="142"/>
      <c s="149" t="s">
        <v>2686</v>
      </c>
      <c s="376"/>
      <c s="376"/>
      <c s="441"/>
    </row>
    <row customHeight="1" ht="17.25">
      <c s="55"/>
      <c s="142"/>
      <c s="142"/>
      <c s="142"/>
      <c s="149" t="s">
        <v>2025</v>
      </c>
      <c s="376"/>
      <c s="376"/>
      <c s="441"/>
    </row>
    <row customHeight="1" ht="17.25">
      <c s="55"/>
      <c s="142"/>
      <c s="142"/>
      <c s="142"/>
      <c s="149" t="s">
        <v>2687</v>
      </c>
      <c s="376"/>
      <c s="376"/>
      <c s="441"/>
    </row>
    <row customHeight="1" ht="17.25">
      <c s="55"/>
      <c s="142"/>
      <c s="142"/>
      <c s="142"/>
      <c s="149" t="s">
        <v>2688</v>
      </c>
      <c s="376"/>
      <c s="376"/>
      <c s="441"/>
    </row>
    <row customHeight="1" ht="17.25">
      <c s="55"/>
      <c s="152"/>
      <c s="152"/>
      <c s="152"/>
      <c s="149" t="s">
        <v>2689</v>
      </c>
      <c s="376"/>
      <c s="376"/>
      <c s="441"/>
    </row>
    <row customHeight="1" ht="17.25">
      <c s="83" t="s">
        <v>2690</v>
      </c>
      <c s="441"/>
      <c s="376"/>
      <c s="441"/>
      <c s="230" t="s">
        <v>2691</v>
      </c>
      <c s="372">
        <f>SUM(F186:F190)</f>
        <v>0</v>
      </c>
      <c s="372">
        <f>SUM(G186:G190)</f>
        <v>0</v>
      </c>
      <c s="429">
        <f>SUM(H186:H190)</f>
        <v>0</v>
      </c>
    </row>
    <row customHeight="1" ht="17.25">
      <c s="55"/>
      <c s="148"/>
      <c s="148"/>
      <c s="148"/>
      <c s="149" t="s">
        <v>2693</v>
      </c>
      <c s="376"/>
      <c s="376"/>
      <c s="441"/>
    </row>
    <row customHeight="1" ht="17.25">
      <c s="55"/>
      <c s="142"/>
      <c s="142"/>
      <c s="142"/>
      <c s="149" t="s">
        <v>2694</v>
      </c>
      <c s="376"/>
      <c s="376"/>
      <c s="441"/>
    </row>
    <row customHeight="1" ht="17.25">
      <c s="55"/>
      <c s="142"/>
      <c s="142"/>
      <c s="142"/>
      <c s="149" t="s">
        <v>2695</v>
      </c>
      <c s="376"/>
      <c s="376"/>
      <c s="441"/>
    </row>
    <row customHeight="1" ht="17.25">
      <c s="55"/>
      <c s="142"/>
      <c s="142"/>
      <c s="142"/>
      <c s="149" t="s">
        <v>2696</v>
      </c>
      <c s="376"/>
      <c s="376"/>
      <c s="441"/>
    </row>
    <row customHeight="1" ht="17.25">
      <c s="55"/>
      <c s="152"/>
      <c s="152"/>
      <c s="152"/>
      <c s="149" t="s">
        <v>2697</v>
      </c>
      <c s="376"/>
      <c s="376"/>
      <c s="441"/>
    </row>
    <row customHeight="1" ht="17.25">
      <c s="83" t="s">
        <v>2698</v>
      </c>
      <c s="429">
        <f>B192</f>
        <v>0</v>
      </c>
      <c s="372">
        <f>C192</f>
        <v>0</v>
      </c>
      <c s="429">
        <f>D192</f>
        <v>0</v>
      </c>
      <c s="93" t="s">
        <v>2699</v>
      </c>
      <c s="372">
        <f>SUM(F192:F193)</f>
        <v>0</v>
      </c>
      <c s="372">
        <f>SUM(G192:G193)</f>
        <v>0</v>
      </c>
      <c s="429">
        <f>SUM(H192:H193)</f>
        <v>0</v>
      </c>
    </row>
    <row customHeight="1" ht="17.25">
      <c s="85" t="s">
        <v>2704</v>
      </c>
      <c s="441"/>
      <c s="376"/>
      <c s="441"/>
      <c s="158" t="s">
        <v>2705</v>
      </c>
      <c s="376"/>
      <c s="376"/>
      <c s="441"/>
    </row>
    <row customHeight="1" ht="17.25">
      <c s="73"/>
      <c s="224"/>
      <c s="224"/>
      <c s="224"/>
      <c s="85" t="s">
        <v>2707</v>
      </c>
      <c s="376"/>
      <c s="376"/>
      <c s="441"/>
    </row>
    <row customHeight="1" ht="17.25">
      <c s="83" t="s">
        <v>2708</v>
      </c>
      <c s="376"/>
      <c s="376"/>
      <c s="441"/>
      <c s="93" t="s">
        <v>2709</v>
      </c>
      <c s="372">
        <f>SUM(F195:F198)</f>
        <v>0</v>
      </c>
      <c s="372">
        <f>SUM(G195:G198)</f>
        <v>0</v>
      </c>
      <c s="429">
        <f>SUM(H195:H198)</f>
        <v>0</v>
      </c>
    </row>
    <row customHeight="1" ht="17.25">
      <c s="55"/>
      <c s="148"/>
      <c s="148"/>
      <c s="148"/>
      <c s="85" t="s">
        <v>2711</v>
      </c>
      <c s="376"/>
      <c s="376"/>
      <c s="441"/>
    </row>
    <row customHeight="1" ht="17.25">
      <c s="55"/>
      <c s="142"/>
      <c s="142"/>
      <c s="142"/>
      <c s="85" t="s">
        <v>2712</v>
      </c>
      <c s="376"/>
      <c s="376"/>
      <c s="441"/>
    </row>
    <row customHeight="1" ht="17.25">
      <c s="55"/>
      <c s="142"/>
      <c s="142"/>
      <c s="142"/>
      <c s="85" t="s">
        <v>2713</v>
      </c>
      <c s="376"/>
      <c s="376"/>
      <c s="441"/>
    </row>
    <row customHeight="1" ht="17.25">
      <c s="55"/>
      <c s="142"/>
      <c s="142"/>
      <c s="142"/>
      <c s="149" t="s">
        <v>2714</v>
      </c>
      <c s="376"/>
      <c s="376"/>
      <c s="441"/>
    </row>
    <row customHeight="1" ht="17.25">
      <c s="55"/>
      <c s="152"/>
      <c s="152"/>
      <c s="152"/>
      <c s="145" t="s">
        <v>1937</v>
      </c>
      <c s="372">
        <f>F200</f>
        <v>0</v>
      </c>
      <c s="372">
        <f>G200</f>
        <v>0</v>
      </c>
      <c s="429">
        <f>H200</f>
        <v>0</v>
      </c>
    </row>
    <row customHeight="1" ht="17.25">
      <c s="83" t="s">
        <v>2720</v>
      </c>
      <c s="441"/>
      <c s="376"/>
      <c s="441"/>
      <c s="230" t="s">
        <v>2721</v>
      </c>
      <c s="372">
        <f>SUM(F201:F205)</f>
        <v>0</v>
      </c>
      <c s="372">
        <f>SUM(G201:G205)</f>
        <v>0</v>
      </c>
      <c s="429">
        <f>SUM(H201:H205)</f>
        <v>0</v>
      </c>
    </row>
    <row customHeight="1" ht="17.25">
      <c s="55"/>
      <c s="148"/>
      <c s="148"/>
      <c s="148"/>
      <c s="149" t="s">
        <v>2723</v>
      </c>
      <c s="376"/>
      <c s="376"/>
      <c s="441"/>
    </row>
    <row customHeight="1" ht="17.25">
      <c s="55"/>
      <c s="142"/>
      <c s="142"/>
      <c s="142"/>
      <c s="149" t="s">
        <v>2724</v>
      </c>
      <c s="376"/>
      <c s="376"/>
      <c s="441"/>
    </row>
    <row customHeight="1" ht="17.25">
      <c s="55"/>
      <c s="142"/>
      <c s="142"/>
      <c s="142"/>
      <c s="149" t="s">
        <v>2725</v>
      </c>
      <c s="376"/>
      <c s="376"/>
      <c s="441"/>
    </row>
    <row customHeight="1" ht="17.25">
      <c s="55"/>
      <c s="142"/>
      <c s="142"/>
      <c s="142"/>
      <c s="149" t="s">
        <v>2726</v>
      </c>
      <c s="376"/>
      <c s="376"/>
      <c s="441"/>
    </row>
    <row customHeight="1" ht="17.25">
      <c s="55"/>
      <c s="142"/>
      <c s="142"/>
      <c s="142"/>
      <c s="149" t="s">
        <v>2727</v>
      </c>
      <c s="376"/>
      <c s="376"/>
      <c s="441"/>
    </row>
    <row customHeight="1" ht="17.25">
      <c s="55"/>
      <c s="152"/>
      <c s="152"/>
      <c s="152"/>
      <c s="145" t="s">
        <v>2734</v>
      </c>
      <c s="372">
        <f>SUM(F207,F220)</f>
        <v>60</v>
      </c>
      <c s="372">
        <f>SUM(G207,G220)</f>
        <v>60</v>
      </c>
      <c s="429">
        <f>SUM(H207,H220)</f>
        <v>0</v>
      </c>
    </row>
    <row customHeight="1" ht="17.25">
      <c s="145" t="s">
        <v>2735</v>
      </c>
      <c s="429">
        <f>SUM(B208:B209)</f>
        <v>0</v>
      </c>
      <c s="372">
        <f>SUM(C208:C209)</f>
        <v>0</v>
      </c>
      <c s="429">
        <f>SUM(D208:D209)</f>
        <v>0</v>
      </c>
      <c s="230" t="s">
        <v>2736</v>
      </c>
      <c s="372">
        <f>SUM(F208:F219)</f>
        <v>12</v>
      </c>
      <c s="372">
        <f>SUM(G208:G219)</f>
        <v>12</v>
      </c>
      <c s="429">
        <f>SUM(H208:H219)</f>
        <v>0</v>
      </c>
    </row>
    <row customHeight="1" ht="17.25">
      <c s="149" t="s">
        <v>2738</v>
      </c>
      <c s="441"/>
      <c s="376"/>
      <c s="441"/>
      <c s="173" t="s">
        <v>2739</v>
      </c>
      <c s="376"/>
      <c s="376"/>
      <c s="441"/>
    </row>
    <row customHeight="1" ht="17.25">
      <c s="149" t="s">
        <v>2741</v>
      </c>
      <c s="441"/>
      <c s="376"/>
      <c s="441"/>
      <c s="173" t="s">
        <v>2742</v>
      </c>
      <c s="376">
        <v>5</v>
      </c>
      <c s="376">
        <v>5</v>
      </c>
      <c s="441"/>
    </row>
    <row customHeight="1" ht="17.25">
      <c s="55"/>
      <c s="148"/>
      <c s="148"/>
      <c s="148"/>
      <c s="149" t="s">
        <v>2744</v>
      </c>
      <c s="376">
        <v>7</v>
      </c>
      <c s="376">
        <v>7</v>
      </c>
      <c s="441"/>
    </row>
    <row customHeight="1" ht="17.25">
      <c s="55"/>
      <c s="142"/>
      <c s="142"/>
      <c s="142"/>
      <c s="232" t="s">
        <v>2745</v>
      </c>
      <c s="376"/>
      <c s="376"/>
      <c s="441"/>
    </row>
    <row customHeight="1" ht="17.25">
      <c s="55"/>
      <c s="142"/>
      <c s="142"/>
      <c s="142"/>
      <c s="232" t="s">
        <v>2746</v>
      </c>
      <c s="376"/>
      <c s="376"/>
      <c s="441"/>
    </row>
    <row customHeight="1" ht="17.25">
      <c s="55"/>
      <c s="142"/>
      <c s="142"/>
      <c s="142"/>
      <c s="232" t="s">
        <v>2747</v>
      </c>
      <c s="376"/>
      <c s="376"/>
      <c s="441"/>
    </row>
    <row customHeight="1" ht="17.25">
      <c s="55"/>
      <c s="142"/>
      <c s="142"/>
      <c s="142"/>
      <c s="232" t="s">
        <v>2748</v>
      </c>
      <c s="376"/>
      <c s="376"/>
      <c s="441"/>
    </row>
    <row customHeight="1" ht="17.25">
      <c s="55"/>
      <c s="142"/>
      <c s="142"/>
      <c s="142"/>
      <c s="232" t="s">
        <v>2749</v>
      </c>
      <c s="376"/>
      <c s="376"/>
      <c s="441"/>
    </row>
    <row customHeight="1" ht="17.25">
      <c s="55"/>
      <c s="142"/>
      <c s="142"/>
      <c s="142"/>
      <c s="149" t="s">
        <v>2750</v>
      </c>
      <c s="376"/>
      <c s="376"/>
      <c s="441"/>
    </row>
    <row customHeight="1" ht="17.25">
      <c s="55"/>
      <c s="142"/>
      <c s="142"/>
      <c s="142"/>
      <c s="149" t="s">
        <v>2751</v>
      </c>
      <c s="376"/>
      <c s="376"/>
      <c s="441"/>
    </row>
    <row customHeight="1" ht="17.25">
      <c s="55"/>
      <c s="142"/>
      <c s="142"/>
      <c s="142"/>
      <c s="149" t="s">
        <v>2752</v>
      </c>
      <c s="376"/>
      <c s="376"/>
      <c s="441"/>
    </row>
    <row customHeight="1" ht="17.25">
      <c s="55"/>
      <c s="152"/>
      <c s="152"/>
      <c s="152"/>
      <c s="149" t="s">
        <v>2753</v>
      </c>
      <c s="376"/>
      <c s="376"/>
      <c s="441"/>
    </row>
    <row customHeight="1" ht="17.25">
      <c s="83" t="s">
        <v>2754</v>
      </c>
      <c s="441"/>
      <c s="376"/>
      <c s="441"/>
      <c s="93" t="s">
        <v>2755</v>
      </c>
      <c s="376">
        <v>48</v>
      </c>
      <c s="376">
        <v>48</v>
      </c>
      <c s="441"/>
    </row>
    <row customHeight="1" ht="17.25">
      <c s="79" t="s">
        <v>2400</v>
      </c>
      <c s="372">
        <f>B6+B14+B21+B27+B31+B35+B42+B48+B55+B69+B75+B79+B80+B85+B92+B98+B106+B114+B119+B125+B130+B135+B138+B145+B146+B151+B155+B160+B165+B177+B178+B185+B191+B194+B200+B207+B220</f>
        <v>0</v>
      </c>
      <c s="372">
        <f>C6+C14+C21+C27+C31+C35+C42+C48+C55+C69+C75+C79+C80+C85+C92+C98+C106+C114+C119+C125+C130+C135+C138+C145+C146+C151+C155+C160+C165+C177+C178+C185+C191+C194+C200+C207+C220</f>
        <v>0</v>
      </c>
      <c s="429">
        <f>D6+D14+D21+D27+D31+D35+D42+D48+D55+D69+D75+D79+D80+D85+D92+D98+D106+D114+D119+D125+D130+D135+D138+D145+D146+D151+D155+D160+D165+D177+D178+D185+D191+D194+D200+D207+D220</f>
        <v>0</v>
      </c>
      <c s="233" t="s">
        <v>2401</v>
      </c>
      <c s="372">
        <f>SUM(F5,F13,F26,F41,F47,F91,F143,F175,F199,F206)</f>
        <v>189</v>
      </c>
      <c s="372">
        <f>SUM(G5,G13,G26,G41,G47,G91,G143,G175,G199,G206)</f>
        <v>189</v>
      </c>
      <c s="429">
        <f>SUM(H5,H13,H26,H41,H47,H91,H143,H175,H199,H206)</f>
        <v>0</v>
      </c>
    </row>
    <row customHeight="1" ht="17.25">
      <c s="111" t="s">
        <v>2202</v>
      </c>
      <c s="222"/>
      <c s="376">
        <v>189</v>
      </c>
      <c s="441"/>
      <c s="223" t="s">
        <v>2263</v>
      </c>
      <c s="225"/>
      <c s="376"/>
      <c s="441"/>
    </row>
    <row customHeight="1" ht="17.25">
      <c s="55" t="s">
        <v>2759</v>
      </c>
      <c s="200"/>
      <c s="376"/>
      <c s="441"/>
      <c s="125"/>
      <c s="142"/>
      <c s="148"/>
      <c s="148"/>
    </row>
    <row customHeight="1" ht="17.25">
      <c s="112" t="s">
        <v>2299</v>
      </c>
      <c s="200"/>
      <c s="376"/>
      <c s="441"/>
      <c s="223"/>
      <c s="142"/>
      <c s="152"/>
      <c s="152"/>
    </row>
    <row customHeight="1" ht="17.25">
      <c s="112" t="s">
        <v>2346</v>
      </c>
      <c s="200"/>
      <c s="372">
        <f>SUM(C226:C228)</f>
        <v>0</v>
      </c>
      <c s="429">
        <f>SUM(D226:D228)</f>
        <v>0</v>
      </c>
      <c s="223" t="s">
        <v>2303</v>
      </c>
      <c s="226"/>
      <c s="376"/>
      <c s="441"/>
    </row>
    <row customHeight="1" ht="17.25">
      <c s="73" t="s">
        <v>2771</v>
      </c>
      <c s="200"/>
      <c s="376"/>
      <c s="441"/>
      <c s="223"/>
      <c s="142"/>
      <c s="148"/>
      <c s="148"/>
    </row>
    <row customHeight="1" ht="17.25">
      <c s="55" t="s">
        <v>2772</v>
      </c>
      <c s="200"/>
      <c s="376"/>
      <c s="441"/>
      <c s="223"/>
      <c s="142"/>
      <c s="142"/>
      <c s="142"/>
    </row>
    <row customHeight="1" ht="17.25">
      <c s="257" t="s">
        <v>2773</v>
      </c>
      <c s="258"/>
      <c s="377"/>
      <c s="444"/>
      <c s="259"/>
      <c s="142"/>
      <c s="152"/>
      <c s="152"/>
    </row>
    <row customHeight="1" ht="17.25">
      <c s="55"/>
      <c s="142"/>
      <c s="142"/>
      <c s="142"/>
      <c s="111" t="s">
        <v>2305</v>
      </c>
      <c s="260"/>
      <c s="372">
        <f>C230-G221-G222-G225</f>
        <v>0</v>
      </c>
      <c s="429">
        <f>D230-H221-H222-H225</f>
        <v>0</v>
      </c>
    </row>
    <row customHeight="1" ht="17.25">
      <c s="183" t="s">
        <v>2313</v>
      </c>
      <c s="222"/>
      <c s="379">
        <f>SUM(C221,C222,C224,C225)</f>
        <v>189</v>
      </c>
      <c s="488">
        <f>SUM(D221,D222,D224,D225)</f>
        <v>0</v>
      </c>
      <c s="261" t="s">
        <v>2314</v>
      </c>
      <c s="226"/>
      <c s="372">
        <f>SUM(G221,G222,G225,G229)</f>
        <v>189</v>
      </c>
      <c s="429">
        <f>SUM(H221,H222,H225,H229)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H3"/>
    <mergeCell ref="A1:H1"/>
    <mergeCell ref="A2:H2"/>
  </mergeCells>
  <dataValidations count="1">
    <dataValidation type="decimal" allowBlank="1" showInputMessage="1" showErrorMessage="1" sqref="F5:H221 B6:D6 B14:D16 B21:D21 B27:D27 B31:D31 B35:D35 B42:D42 B48:D62 B69:D69 B75:D75 B79:D82 B85:D85 B92:D92 B98:D99 B106:D108 B114:D116 B119:D121 B125:D127 B130:D130 B135:D135 B138:D141 B145:D146 B151:D153 B155:D155 B160:D160 B165:D165 B177:D178 B185:D185 B191:D192 B194:D194 B200:D200 B207:D209 B220:D221 C222:D228 G222:H222 G225:H225 G229:H230 C230:D230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scale="99" pageOrder="downThenOver" orientation="landscape" blackAndWhite="1"/>
  <headerFooter>
    <oddHeader>&amp;L&amp;C@$&amp;R</oddHeader>
    <oddFooter>&amp;L&amp;C@$&amp;R</oddFooter>
    <evenHeader>&amp;L&amp;C@$&amp;R</evenHeader>
    <evenFooter>&amp;L&amp;C@$&amp;R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66FCB14-3C2C-2398-F2BE-6D00B67FA239}" mc:Ignorable="x14ac">
  <dimension ref="A1:F39"/>
  <sheetViews>
    <sheetView defaultGridColor="0" colorId="8" topLeftCell="A1" showGridLines="0" workbookViewId="0" showZeros="0">
      <selection activeCell="A1" sqref="A1:F1"/>
    </sheetView>
  </sheetViews>
  <sheetFormatPr defaultColWidth="9.125" customHeight="1" defaultRowHeight="12.75"/>
  <cols>
    <col min="1" max="1" style="336" width="9.75390625" customWidth="1"/>
    <col min="2" max="2" style="336" width="13.50390625" customWidth="1"/>
    <col min="3" max="3" style="336" width="43.75390625" customWidth="1"/>
    <col min="4" max="4" style="336" width="7.75390625" customWidth="1"/>
    <col min="5" max="5" style="336" width="36.25390625" customWidth="1"/>
    <col min="6" max="6" style="336" width="12.125" customWidth="1"/>
  </cols>
  <sheetData>
    <row customHeight="1" ht="33.75">
      <c s="63" t="s">
        <v>166</v>
      </c>
      <c s="63"/>
      <c s="63"/>
      <c s="63"/>
      <c s="63"/>
      <c s="63"/>
    </row>
    <row customHeight="1" ht="17.25">
      <c s="58"/>
      <c s="58"/>
      <c s="58"/>
      <c s="58"/>
      <c s="58"/>
      <c s="58"/>
    </row>
    <row customHeight="1" ht="17.25">
      <c s="58"/>
      <c s="117" t="s">
        <v>167</v>
      </c>
      <c s="117" t="s">
        <v>168</v>
      </c>
      <c s="117" t="s">
        <v>169</v>
      </c>
      <c s="117"/>
      <c s="58"/>
    </row>
    <row customHeight="1" ht="1.5">
      <c s="58"/>
      <c s="124"/>
      <c s="118"/>
      <c s="118"/>
      <c s="118"/>
      <c s="58"/>
    </row>
    <row customHeight="1" ht="17.25">
      <c s="58"/>
      <c s="56" t="s">
        <v>1</v>
      </c>
      <c s="125" t="s">
        <v>170</v>
      </c>
      <c s="343"/>
      <c s="75" t="s">
        <v>56</v>
      </c>
      <c s="58" t="s">
        <v>56</v>
      </c>
    </row>
    <row customHeight="1" ht="1.5">
      <c s="58"/>
      <c s="126"/>
      <c s="76"/>
      <c s="127"/>
      <c s="75"/>
      <c s="58"/>
    </row>
    <row customHeight="1" ht="17.25">
      <c s="58"/>
      <c s="56" t="s">
        <v>171</v>
      </c>
      <c s="84" t="s">
        <v>17</v>
      </c>
      <c s="343"/>
      <c s="128" t="s">
        <v>172</v>
      </c>
      <c s="58" t="s">
        <v>56</v>
      </c>
    </row>
    <row customHeight="1" ht="17.25">
      <c s="58"/>
      <c s="56" t="s">
        <v>173</v>
      </c>
      <c s="55" t="s">
        <v>22</v>
      </c>
      <c s="343"/>
      <c s="64"/>
      <c s="58" t="s">
        <v>56</v>
      </c>
    </row>
    <row customHeight="1" ht="17.25">
      <c s="58"/>
      <c s="56" t="s">
        <v>174</v>
      </c>
      <c s="55" t="s">
        <v>27</v>
      </c>
      <c s="343"/>
      <c s="64"/>
      <c s="58" t="s">
        <v>56</v>
      </c>
    </row>
    <row customHeight="1" ht="17.25">
      <c s="58"/>
      <c s="56" t="s">
        <v>175</v>
      </c>
      <c s="55" t="s">
        <v>32</v>
      </c>
      <c s="343"/>
      <c s="64"/>
      <c s="58" t="s">
        <v>56</v>
      </c>
    </row>
    <row customHeight="1" ht="17.25">
      <c s="58"/>
      <c s="56" t="s">
        <v>176</v>
      </c>
      <c s="55" t="s">
        <v>36</v>
      </c>
      <c s="343"/>
      <c s="64"/>
      <c s="58" t="s">
        <v>56</v>
      </c>
    </row>
    <row customHeight="1" ht="1.5">
      <c s="51"/>
      <c s="74"/>
      <c s="74"/>
      <c s="78"/>
      <c s="74"/>
      <c s="51"/>
    </row>
    <row customHeight="1" ht="17.25">
      <c s="58"/>
      <c s="56" t="s">
        <v>177</v>
      </c>
      <c s="55" t="s">
        <v>46</v>
      </c>
      <c s="343"/>
      <c s="71" t="s">
        <v>178</v>
      </c>
      <c s="58" t="s">
        <v>56</v>
      </c>
    </row>
    <row customHeight="1" ht="17.25">
      <c s="58"/>
      <c s="56" t="s">
        <v>179</v>
      </c>
      <c s="55" t="s">
        <v>49</v>
      </c>
      <c s="343"/>
      <c s="71"/>
      <c s="58" t="s">
        <v>56</v>
      </c>
    </row>
    <row customHeight="1" ht="17.25">
      <c s="58"/>
      <c s="56" t="s">
        <v>180</v>
      </c>
      <c s="55" t="s">
        <v>54</v>
      </c>
      <c s="343"/>
      <c s="71"/>
      <c s="58" t="s">
        <v>56</v>
      </c>
    </row>
    <row customHeight="1" ht="17.25">
      <c s="58"/>
      <c s="56" t="s">
        <v>181</v>
      </c>
      <c s="55" t="s">
        <v>59</v>
      </c>
      <c s="343"/>
      <c s="71"/>
      <c s="58" t="s">
        <v>56</v>
      </c>
    </row>
    <row customHeight="1" ht="1.5">
      <c s="51"/>
      <c s="74"/>
      <c s="74"/>
      <c s="78"/>
      <c s="74"/>
      <c s="51"/>
    </row>
    <row customHeight="1" ht="17.25">
      <c s="58"/>
      <c s="56" t="s">
        <v>182</v>
      </c>
      <c s="55" t="s">
        <v>67</v>
      </c>
      <c s="343"/>
      <c s="64" t="s">
        <v>183</v>
      </c>
      <c s="58" t="s">
        <v>56</v>
      </c>
    </row>
    <row customHeight="1" ht="17.25">
      <c s="58"/>
      <c s="56" t="s">
        <v>184</v>
      </c>
      <c s="55" t="s">
        <v>72</v>
      </c>
      <c s="343"/>
      <c s="64"/>
      <c s="58" t="s">
        <v>56</v>
      </c>
    </row>
    <row customHeight="1" ht="1.5">
      <c s="51"/>
      <c s="74"/>
      <c s="74"/>
      <c s="78"/>
      <c s="74"/>
      <c s="51"/>
    </row>
    <row customHeight="1" ht="17.25">
      <c s="51"/>
      <c s="56" t="s">
        <v>185</v>
      </c>
      <c s="55" t="s">
        <v>82</v>
      </c>
      <c s="343"/>
      <c s="64" t="s">
        <v>186</v>
      </c>
      <c s="51"/>
    </row>
    <row customHeight="1" ht="17.25">
      <c s="51"/>
      <c s="56" t="s">
        <v>187</v>
      </c>
      <c s="55" t="s">
        <v>87</v>
      </c>
      <c s="343"/>
      <c s="64"/>
      <c s="51"/>
    </row>
    <row customHeight="1" ht="17.25">
      <c s="51"/>
      <c s="56" t="s">
        <v>188</v>
      </c>
      <c s="55" t="s">
        <v>90</v>
      </c>
      <c s="343"/>
      <c s="64"/>
      <c s="51"/>
    </row>
    <row customHeight="1" ht="1.5">
      <c s="51"/>
      <c s="74"/>
      <c s="74"/>
      <c s="78"/>
      <c s="104"/>
      <c s="51"/>
    </row>
    <row customHeight="1" ht="17.25">
      <c s="58"/>
      <c s="56" t="s">
        <v>189</v>
      </c>
      <c s="55" t="s">
        <v>96</v>
      </c>
      <c s="343"/>
      <c s="64" t="s">
        <v>190</v>
      </c>
      <c s="58" t="s">
        <v>56</v>
      </c>
    </row>
    <row customHeight="1" ht="17.25">
      <c s="210"/>
      <c s="211" t="s">
        <v>191</v>
      </c>
      <c s="212" t="s">
        <v>99</v>
      </c>
      <c s="343"/>
      <c s="128"/>
      <c s="210"/>
    </row>
    <row customHeight="1" ht="17.25">
      <c s="58"/>
      <c s="56" t="s">
        <v>192</v>
      </c>
      <c s="55" t="s">
        <v>102</v>
      </c>
      <c s="343"/>
      <c s="64"/>
      <c s="58" t="s">
        <v>56</v>
      </c>
    </row>
    <row customHeight="1" ht="17.25">
      <c s="58"/>
      <c s="56" t="s">
        <v>193</v>
      </c>
      <c s="55" t="s">
        <v>105</v>
      </c>
      <c s="343"/>
      <c s="64"/>
      <c s="58" t="s">
        <v>56</v>
      </c>
    </row>
    <row customHeight="1" ht="2.25">
      <c s="51"/>
      <c s="74"/>
      <c s="74"/>
      <c s="78"/>
      <c s="105"/>
      <c s="51"/>
    </row>
    <row customHeight="1" ht="17.25">
      <c s="58"/>
      <c s="56" t="s">
        <v>194</v>
      </c>
      <c s="55" t="s">
        <v>111</v>
      </c>
      <c s="343"/>
      <c s="64" t="s">
        <v>195</v>
      </c>
      <c s="52"/>
    </row>
    <row customHeight="1" ht="17.25">
      <c s="58"/>
      <c s="56" t="s">
        <v>196</v>
      </c>
      <c s="55" t="s">
        <v>197</v>
      </c>
      <c s="343"/>
      <c s="64"/>
      <c s="58" t="s">
        <v>56</v>
      </c>
    </row>
    <row customHeight="1" ht="17.25">
      <c s="58"/>
      <c s="56" t="s">
        <v>198</v>
      </c>
      <c s="55" t="s">
        <v>117</v>
      </c>
      <c s="343"/>
      <c s="64"/>
      <c s="58"/>
    </row>
    <row customHeight="1" ht="17.25">
      <c s="58"/>
      <c s="56" t="s">
        <v>199</v>
      </c>
      <c s="55" t="s">
        <v>120</v>
      </c>
      <c s="343"/>
      <c s="64"/>
      <c s="58"/>
    </row>
    <row customHeight="1" ht="17.25">
      <c s="58"/>
      <c s="56" t="s">
        <v>200</v>
      </c>
      <c s="55" t="s">
        <v>123</v>
      </c>
      <c s="343"/>
      <c s="64"/>
      <c s="58"/>
    </row>
    <row customHeight="1" ht="17.25">
      <c s="58"/>
      <c s="56" t="s">
        <v>201</v>
      </c>
      <c s="55" t="s">
        <v>126</v>
      </c>
      <c s="343"/>
      <c s="64"/>
      <c s="58"/>
    </row>
    <row customHeight="1" ht="17.25">
      <c s="58"/>
      <c s="56" t="s">
        <v>202</v>
      </c>
      <c s="55" t="s">
        <v>129</v>
      </c>
      <c s="343"/>
      <c s="64"/>
      <c s="58"/>
    </row>
    <row customHeight="1" ht="16.5">
      <c s="51"/>
      <c s="51"/>
      <c r="D37" s="51"/>
      <c s="51"/>
      <c s="51"/>
    </row>
    <row customHeight="1" ht="12.75" hidden="1">
      <c s="361"/>
      <c s="57"/>
      <c s="50"/>
      <c s="53"/>
      <c s="58"/>
      <c s="58"/>
    </row>
    <row customHeight="1" ht="16.5"/>
  </sheetData>
  <sheetProtection autoFilter="0" sort="1" allowResizeRows="1" allowResizeColumns="1" objects="1" allowDragInsertRows="1" allowDragInsertColumns="1" insertRows="1" insertColumns="1" deleteRows="1" deleteColumns="1"/>
  <mergeCells count="7">
    <mergeCell ref="A1:F1"/>
    <mergeCell ref="E7:E11"/>
    <mergeCell ref="E13:E16"/>
    <mergeCell ref="E18:E19"/>
    <mergeCell ref="E21:E23"/>
    <mergeCell ref="E30:E36"/>
    <mergeCell ref="E25:E28"/>
  </mergeCells>
  <dataValidations count="1">
    <dataValidation type="decimal" allowBlank="1" showInputMessage="1" showErrorMessage="1" sqref="D5 D7:D11 D13:D16 D18:D19 D21:D23 D25:D28 D30:D36 A38">
      <formula1>-99999999999999</formula1>
      <formula2>99999999999999</formula2>
    </dataValidation>
  </dataValidations>
  <printOptions gridLines="1" verticalCentered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8166DC8-FF34-558D-0AE8-3190E8744C88}" mc:Ignorable="x14ac">
  <dimension ref="A1:H65497"/>
  <sheetViews>
    <sheetView defaultGridColor="0" colorId="8" topLeftCell="D4" showGridLines="0" workbookViewId="0" showZeros="0">
      <selection activeCell="A1" sqref="A1:H1"/>
    </sheetView>
  </sheetViews>
  <sheetFormatPr defaultColWidth="9.125" customHeight="1" defaultRowHeight="12.75"/>
  <cols>
    <col min="1" max="1" style="563" width="23.875" customWidth="1"/>
    <col min="2" max="4" style="563" width="14.50390625" customWidth="1"/>
    <col min="5" max="5" style="563" width="24.75390625" customWidth="1"/>
    <col min="6" max="6" style="563" width="14.375" customWidth="1"/>
    <col min="7" max="7" style="563" width="14.625" customWidth="1"/>
    <col min="8" max="8" style="563" width="14.375" customWidth="1"/>
  </cols>
  <sheetData>
    <row s="563" customFormat="1" customHeight="1" ht="35.25">
      <c s="366" t="str">
        <f>'##BASEINFO'!$B$2&amp;"度"&amp;'##BASEINFO'!$B$7&amp;"乡镇国有资本经营收支决算录入表"</f>
        <v>2013年度芷江侗族自治县乡镇国有资本经营收支决算录入表</v>
      </c>
      <c s="68"/>
      <c s="68"/>
      <c s="68"/>
      <c s="68"/>
      <c s="68"/>
      <c s="68"/>
      <c s="68"/>
    </row>
    <row s="563" customFormat="1" customHeight="1" ht="17.25">
      <c s="67" t="s">
        <v>198</v>
      </c>
      <c s="67"/>
      <c s="67"/>
      <c s="67"/>
      <c s="67"/>
      <c s="67"/>
      <c s="67"/>
      <c s="67"/>
    </row>
    <row s="563" customFormat="1" customHeight="1" ht="17.25">
      <c s="106" t="s">
        <v>204</v>
      </c>
      <c s="106"/>
      <c s="106"/>
      <c s="106"/>
      <c s="106"/>
      <c s="106"/>
      <c s="106"/>
      <c s="106"/>
    </row>
    <row s="563" customFormat="1" customHeight="1" ht="34.5">
      <c s="183" t="s">
        <v>2200</v>
      </c>
      <c s="181" t="s">
        <v>2317</v>
      </c>
      <c s="181" t="s">
        <v>207</v>
      </c>
      <c s="185" t="s">
        <v>3017</v>
      </c>
      <c s="181" t="s">
        <v>2200</v>
      </c>
      <c s="181" t="s">
        <v>2317</v>
      </c>
      <c s="181" t="s">
        <v>207</v>
      </c>
      <c s="185" t="s">
        <v>3017</v>
      </c>
    </row>
    <row s="563" customFormat="1" customHeight="1" ht="17.25">
      <c s="85" t="s">
        <v>3068</v>
      </c>
      <c s="376"/>
      <c s="376"/>
      <c s="441"/>
      <c s="158" t="s">
        <v>1302</v>
      </c>
      <c s="450"/>
      <c s="376"/>
      <c s="445"/>
    </row>
    <row s="563" customFormat="1" customHeight="1" ht="17.25">
      <c s="85" t="s">
        <v>3069</v>
      </c>
      <c s="376"/>
      <c s="376"/>
      <c s="441"/>
      <c s="158" t="s">
        <v>1351</v>
      </c>
      <c s="376"/>
      <c s="378"/>
      <c s="441"/>
    </row>
    <row s="563" customFormat="1" customHeight="1" ht="17.25">
      <c s="85" t="s">
        <v>3070</v>
      </c>
      <c s="376"/>
      <c s="376"/>
      <c s="441"/>
      <c s="158" t="s">
        <v>1399</v>
      </c>
      <c s="376"/>
      <c s="376"/>
      <c s="441"/>
    </row>
    <row s="563" customFormat="1" customHeight="1" ht="17.25">
      <c s="85" t="s">
        <v>3071</v>
      </c>
      <c s="376"/>
      <c s="376"/>
      <c s="441"/>
      <c s="186" t="s">
        <v>1596</v>
      </c>
      <c s="378"/>
      <c s="378"/>
      <c s="446"/>
    </row>
    <row s="563" customFormat="1" customHeight="1" ht="17.25">
      <c s="85" t="s">
        <v>3072</v>
      </c>
      <c s="376"/>
      <c s="376"/>
      <c s="441"/>
      <c s="186" t="s">
        <v>1675</v>
      </c>
      <c s="378"/>
      <c s="378"/>
      <c s="446"/>
    </row>
    <row s="563" customFormat="1" customHeight="1" ht="17.25">
      <c s="83"/>
      <c s="148"/>
      <c s="148"/>
      <c s="148"/>
      <c s="94" t="s">
        <v>1696</v>
      </c>
      <c s="376"/>
      <c s="376"/>
      <c s="441"/>
    </row>
    <row s="563" customFormat="1" customHeight="1" ht="17.25">
      <c s="83"/>
      <c s="142"/>
      <c s="142"/>
      <c s="142"/>
      <c s="95" t="s">
        <v>1811</v>
      </c>
      <c s="377"/>
      <c s="376"/>
      <c s="441"/>
    </row>
    <row s="563" customFormat="1" customHeight="1" ht="17.25">
      <c s="83"/>
      <c s="142"/>
      <c s="142"/>
      <c s="142"/>
      <c s="119" t="s">
        <v>1871</v>
      </c>
      <c s="376"/>
      <c s="452"/>
      <c s="441"/>
    </row>
    <row s="563" customFormat="1" customHeight="1" ht="17.25">
      <c s="83"/>
      <c s="142"/>
      <c s="142"/>
      <c s="162"/>
      <c s="119" t="s">
        <v>1937</v>
      </c>
      <c s="376"/>
      <c s="452"/>
      <c s="441"/>
    </row>
    <row s="563" customFormat="1" customHeight="1" ht="17.25">
      <c s="83"/>
      <c s="142"/>
      <c s="142"/>
      <c s="162"/>
      <c s="119" t="s">
        <v>1978</v>
      </c>
      <c s="376"/>
      <c s="452"/>
      <c s="441"/>
    </row>
    <row s="563" customFormat="1" customHeight="1" ht="17.25">
      <c s="83"/>
      <c s="142"/>
      <c s="142"/>
      <c s="162"/>
      <c s="119" t="s">
        <v>2734</v>
      </c>
      <c s="376"/>
      <c s="452"/>
      <c s="441"/>
    </row>
    <row s="563" customFormat="1" customHeight="1" ht="17.25">
      <c s="79" t="s">
        <v>2784</v>
      </c>
      <c s="372">
        <f>SUM(B5:B9)</f>
        <v>0</v>
      </c>
      <c s="372">
        <f>SUM(C5:C9)</f>
        <v>0</v>
      </c>
      <c s="429">
        <f>SUM(D5:D9)</f>
        <v>0</v>
      </c>
      <c s="180" t="s">
        <v>2785</v>
      </c>
      <c s="372">
        <f>SUM(F5:F15)</f>
        <v>0</v>
      </c>
      <c s="440">
        <f>SUM(G5:G15)</f>
        <v>0</v>
      </c>
      <c s="429">
        <f>SUM(H5:H15)</f>
        <v>0</v>
      </c>
    </row>
    <row s="563" customFormat="1" customHeight="1" ht="17.25">
      <c s="87" t="s">
        <v>3073</v>
      </c>
      <c s="200"/>
      <c s="376"/>
      <c s="441"/>
      <c s="91" t="s">
        <v>2303</v>
      </c>
      <c s="200"/>
      <c s="450"/>
      <c s="441"/>
    </row>
    <row s="563" customFormat="1" customHeight="1" ht="17.25">
      <c s="83" t="s">
        <v>2299</v>
      </c>
      <c s="200"/>
      <c s="376"/>
      <c s="441"/>
      <c s="93" t="s">
        <v>2305</v>
      </c>
      <c s="200"/>
      <c s="372">
        <f>C23-G16-G17</f>
        <v>0</v>
      </c>
      <c s="488">
        <f>D23-H16-H17</f>
        <v>0</v>
      </c>
    </row>
    <row s="563" customFormat="1" customHeight="1" ht="17.25">
      <c s="84"/>
      <c s="142"/>
      <c s="148"/>
      <c s="148"/>
      <c s="158"/>
      <c s="142"/>
      <c s="148"/>
      <c s="148"/>
    </row>
    <row s="563" customFormat="1" customHeight="1" ht="17.25">
      <c s="84"/>
      <c s="142"/>
      <c s="142"/>
      <c s="142"/>
      <c s="94"/>
      <c s="142"/>
      <c s="142"/>
      <c s="142"/>
    </row>
    <row s="563" customFormat="1" customHeight="1" ht="17.25">
      <c s="84"/>
      <c s="142"/>
      <c s="142"/>
      <c s="142"/>
      <c s="94"/>
      <c s="142"/>
      <c s="142"/>
      <c s="142"/>
    </row>
    <row s="563" customFormat="1" customHeight="1" ht="17.25">
      <c s="84"/>
      <c s="142"/>
      <c s="152"/>
      <c s="152"/>
      <c s="167"/>
      <c s="142"/>
      <c s="152"/>
      <c s="152"/>
    </row>
    <row s="563" customFormat="1" customHeight="1" ht="17.25">
      <c s="79" t="s">
        <v>2313</v>
      </c>
      <c s="200"/>
      <c s="372">
        <f>C16+C17+C18</f>
        <v>0</v>
      </c>
      <c s="429">
        <f>D16+D17+D18</f>
        <v>0</v>
      </c>
      <c s="180" t="s">
        <v>2314</v>
      </c>
      <c s="200"/>
      <c s="372">
        <f>G16+G17+G18</f>
        <v>0</v>
      </c>
      <c s="429">
        <f>H16+H17+H18</f>
        <v>0</v>
      </c>
    </row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  <row s="563" customFormat="1" customHeight="1" ht="12.75"/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H1"/>
    <mergeCell ref="A2:H2"/>
    <mergeCell ref="A3:H3"/>
  </mergeCells>
  <dataValidations count="1">
    <dataValidation type="decimal" allowBlank="1" showInputMessage="1" showErrorMessage="1" sqref="B5:D9 F5:H16 B16:D16 C17:D18 G17:H18 C23:D23 G23:H2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7F192A8-56B4-3F48-78B7-9AF364C0BB32}" mc:Ignorable="x14ac">
  <dimension ref="A1:F36"/>
  <sheetViews>
    <sheetView defaultGridColor="0" colorId="8" topLeftCell="A1" showGridLines="0" workbookViewId="0" showZeros="0">
      <selection activeCell="A1" sqref="A1:F1"/>
    </sheetView>
  </sheetViews>
  <sheetFormatPr defaultColWidth="9.125" customHeight="1" defaultRowHeight="12.75"/>
  <cols>
    <col min="1" max="1" style="336" width="40.375" customWidth="1"/>
    <col min="2" max="3" style="336" width="15.00390625" customWidth="1"/>
    <col min="4" max="4" style="336" width="46.25390625" customWidth="1"/>
    <col min="5" max="6" style="336" width="15.00390625" customWidth="1"/>
  </cols>
  <sheetData>
    <row customHeight="1" ht="33.75">
      <c s="398" t="str">
        <f>'##BASEINFO'!$B$2&amp;"度"&amp;'##BASEINFO'!$B$7&amp;"乡镇财政专户管理资金收支录入表"</f>
        <v>2013年度芷江侗族自治县乡镇财政专户管理资金收支录入表</v>
      </c>
      <c s="66"/>
      <c s="66"/>
      <c s="66"/>
      <c s="66"/>
      <c s="66"/>
    </row>
    <row customHeight="1" ht="17.25">
      <c s="67" t="s">
        <v>199</v>
      </c>
      <c s="67"/>
      <c s="67"/>
      <c s="67"/>
      <c s="67"/>
      <c s="67"/>
    </row>
    <row customHeight="1" ht="17.25">
      <c s="67" t="s">
        <v>204</v>
      </c>
      <c s="67"/>
      <c s="67"/>
      <c s="67"/>
      <c s="67"/>
      <c s="106"/>
    </row>
    <row customHeight="1" ht="28.5">
      <c s="136" t="s">
        <v>2200</v>
      </c>
      <c s="137" t="s">
        <v>2845</v>
      </c>
      <c s="137" t="s">
        <v>3017</v>
      </c>
      <c s="136" t="s">
        <v>2200</v>
      </c>
      <c s="188" t="s">
        <v>2845</v>
      </c>
      <c s="189" t="s">
        <v>3017</v>
      </c>
    </row>
    <row customHeight="1" ht="17.25">
      <c s="84" t="s">
        <v>3074</v>
      </c>
      <c s="376"/>
      <c s="441"/>
      <c s="167" t="s">
        <v>3019</v>
      </c>
      <c s="376"/>
      <c s="445"/>
    </row>
    <row customHeight="1" ht="17.25">
      <c s="84" t="s">
        <v>3075</v>
      </c>
      <c s="376"/>
      <c s="441"/>
      <c s="167" t="s">
        <v>3021</v>
      </c>
      <c s="376"/>
      <c s="445"/>
    </row>
    <row customHeight="1" ht="17.25">
      <c s="84" t="s">
        <v>3076</v>
      </c>
      <c s="376"/>
      <c s="441"/>
      <c s="167" t="s">
        <v>3023</v>
      </c>
      <c s="376"/>
      <c s="445"/>
    </row>
    <row customHeight="1" ht="17.25">
      <c s="175"/>
      <c s="148"/>
      <c s="148"/>
      <c s="167" t="s">
        <v>3025</v>
      </c>
      <c s="376"/>
      <c s="445"/>
    </row>
    <row customHeight="1" ht="17.25">
      <c s="190"/>
      <c s="142"/>
      <c s="142"/>
      <c s="167" t="s">
        <v>3027</v>
      </c>
      <c s="376"/>
      <c s="445"/>
    </row>
    <row customHeight="1" ht="17.25">
      <c s="84"/>
      <c s="142"/>
      <c s="142"/>
      <c s="167" t="s">
        <v>3029</v>
      </c>
      <c s="376"/>
      <c s="445"/>
    </row>
    <row customHeight="1" ht="17.25">
      <c s="190"/>
      <c s="142"/>
      <c s="142"/>
      <c s="167" t="s">
        <v>3031</v>
      </c>
      <c s="376"/>
      <c s="445"/>
    </row>
    <row customHeight="1" ht="17.25">
      <c s="190"/>
      <c s="142"/>
      <c s="142"/>
      <c s="167" t="s">
        <v>3033</v>
      </c>
      <c s="376"/>
      <c s="445"/>
    </row>
    <row customHeight="1" ht="17.25">
      <c s="190"/>
      <c s="142"/>
      <c s="142"/>
      <c s="167" t="s">
        <v>3035</v>
      </c>
      <c s="376"/>
      <c s="445"/>
    </row>
    <row customHeight="1" ht="17.25">
      <c s="190"/>
      <c s="142"/>
      <c s="142"/>
      <c s="167" t="s">
        <v>3037</v>
      </c>
      <c s="376"/>
      <c s="445"/>
    </row>
    <row customHeight="1" ht="17.25">
      <c s="190"/>
      <c s="142"/>
      <c s="142"/>
      <c s="167" t="s">
        <v>3039</v>
      </c>
      <c s="376"/>
      <c s="445"/>
    </row>
    <row customHeight="1" ht="17.25">
      <c s="84"/>
      <c s="142"/>
      <c s="142"/>
      <c s="167" t="s">
        <v>3041</v>
      </c>
      <c s="376"/>
      <c s="445"/>
    </row>
    <row customHeight="1" ht="17.25">
      <c s="84"/>
      <c s="142"/>
      <c s="142"/>
      <c s="167" t="s">
        <v>3043</v>
      </c>
      <c s="376"/>
      <c s="445"/>
    </row>
    <row customHeight="1" ht="17.25">
      <c s="84"/>
      <c s="142"/>
      <c s="142"/>
      <c s="167" t="s">
        <v>3045</v>
      </c>
      <c s="376"/>
      <c s="445"/>
    </row>
    <row customHeight="1" ht="17.25">
      <c s="84"/>
      <c s="142"/>
      <c s="142"/>
      <c s="167" t="s">
        <v>3047</v>
      </c>
      <c s="376"/>
      <c s="445"/>
    </row>
    <row customHeight="1" ht="17.25">
      <c s="84"/>
      <c s="142"/>
      <c s="142"/>
      <c s="167" t="s">
        <v>3049</v>
      </c>
      <c s="376"/>
      <c s="445"/>
    </row>
    <row customHeight="1" ht="17.25">
      <c s="84"/>
      <c s="142"/>
      <c s="142"/>
      <c s="167" t="s">
        <v>3051</v>
      </c>
      <c s="376"/>
      <c s="445"/>
    </row>
    <row customHeight="1" ht="17.25">
      <c s="84"/>
      <c s="142"/>
      <c s="142"/>
      <c s="191" t="s">
        <v>3077</v>
      </c>
      <c s="377"/>
      <c s="445"/>
    </row>
    <row customHeight="1" ht="17.25">
      <c s="84"/>
      <c s="142"/>
      <c s="162"/>
      <c s="84" t="s">
        <v>3078</v>
      </c>
      <c s="376"/>
      <c s="445"/>
    </row>
    <row customHeight="1" ht="17.25">
      <c s="84"/>
      <c s="142"/>
      <c s="162"/>
      <c s="84" t="s">
        <v>3079</v>
      </c>
      <c s="376"/>
      <c s="445"/>
    </row>
    <row customHeight="1" ht="17.25">
      <c s="84"/>
      <c s="142"/>
      <c s="162"/>
      <c s="84" t="s">
        <v>3080</v>
      </c>
      <c s="376"/>
      <c s="445"/>
    </row>
    <row customHeight="1" ht="17.25">
      <c s="190"/>
      <c s="152"/>
      <c s="234"/>
      <c s="84" t="s">
        <v>3081</v>
      </c>
      <c s="376"/>
      <c s="445"/>
    </row>
    <row customHeight="1" ht="17.25">
      <c s="79" t="s">
        <v>2846</v>
      </c>
      <c s="372">
        <f>SUM(B5:B6)</f>
        <v>0</v>
      </c>
      <c s="429">
        <f>SUM(C5:C6)</f>
        <v>0</v>
      </c>
      <c s="180" t="s">
        <v>2927</v>
      </c>
      <c s="372">
        <f>SUM(E5:E26)</f>
        <v>0</v>
      </c>
      <c s="459">
        <f>SUM(F5:F26)</f>
        <v>0</v>
      </c>
    </row>
    <row customHeight="1" ht="17.25">
      <c s="87" t="s">
        <v>2202</v>
      </c>
      <c s="376"/>
      <c s="441"/>
      <c s="237" t="s">
        <v>3082</v>
      </c>
      <c s="376"/>
      <c s="445"/>
    </row>
    <row customHeight="1" ht="17.25">
      <c s="190"/>
      <c s="229"/>
      <c s="236"/>
      <c s="87" t="s">
        <v>2303</v>
      </c>
      <c s="372">
        <f>SUM(E30:E31)</f>
        <v>0</v>
      </c>
      <c s="459">
        <f>SUM(F30:F31)</f>
        <v>0</v>
      </c>
    </row>
    <row customHeight="1" ht="17.25">
      <c s="190"/>
      <c s="155"/>
      <c s="192"/>
      <c s="84" t="s">
        <v>2945</v>
      </c>
      <c s="376"/>
      <c s="445"/>
    </row>
    <row customHeight="1" ht="17.25">
      <c s="84"/>
      <c s="177"/>
      <c s="193"/>
      <c s="84" t="s">
        <v>2947</v>
      </c>
      <c s="376"/>
      <c s="445"/>
    </row>
    <row customHeight="1" ht="17.25">
      <c s="87" t="s">
        <v>2299</v>
      </c>
      <c s="376"/>
      <c s="441"/>
      <c s="237" t="s">
        <v>2305</v>
      </c>
      <c s="372">
        <f>B36-E27-E28-E29</f>
        <v>0</v>
      </c>
      <c s="459">
        <f>C36-F27-F28-F29</f>
        <v>0</v>
      </c>
    </row>
    <row customHeight="1" ht="17.25">
      <c s="87" t="s">
        <v>2944</v>
      </c>
      <c s="380">
        <f>SUM(B34:B35)</f>
        <v>0</v>
      </c>
      <c s="429">
        <f>SUM(C34:C35)</f>
        <v>0</v>
      </c>
      <c s="167" t="s">
        <v>3083</v>
      </c>
      <c s="376"/>
      <c s="445"/>
    </row>
    <row customHeight="1" ht="17.25">
      <c s="84" t="s">
        <v>3084</v>
      </c>
      <c s="376"/>
      <c s="445"/>
      <c s="125"/>
      <c s="148"/>
      <c s="92"/>
    </row>
    <row customHeight="1" ht="17.25">
      <c s="84" t="s">
        <v>3085</v>
      </c>
      <c s="378"/>
      <c s="441"/>
      <c s="125"/>
      <c s="152"/>
      <c s="238"/>
    </row>
    <row customHeight="1" ht="17.25">
      <c s="79" t="s">
        <v>2313</v>
      </c>
      <c s="372">
        <f>B27+B28+B32+B33</f>
        <v>0</v>
      </c>
      <c s="429">
        <f>C27+C28+C32+C33</f>
        <v>0</v>
      </c>
      <c s="180" t="s">
        <v>2314</v>
      </c>
      <c s="372">
        <f>E27+E28+E29+E32</f>
        <v>0</v>
      </c>
      <c s="459">
        <f>F27+F28+F29+F32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F1"/>
    <mergeCell ref="A2:F2"/>
    <mergeCell ref="A3:F3"/>
  </mergeCells>
  <dataValidations count="1">
    <dataValidation type="decimal" allowBlank="1" showInputMessage="1" showErrorMessage="1" sqref="B5:C7 E5:F33 B27:C28 B32:C36 E36:F36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E51C068-85E8-4A58-5198-EAB067C66933}" mc:Ignorable="x14ac">
  <dimension ref="A1:B32"/>
  <sheetViews>
    <sheetView defaultGridColor="0" colorId="8" topLeftCell="A1" showGridLines="0" workbookViewId="0" showZeros="0">
      <selection activeCell="A1" sqref="A1:B1"/>
    </sheetView>
  </sheetViews>
  <sheetFormatPr defaultColWidth="9.125" customHeight="1" defaultRowHeight="12.75"/>
  <cols>
    <col min="1" max="1" style="336" width="46.50390625" customWidth="1"/>
    <col min="2" max="2" style="336" width="23.50390625" customWidth="1"/>
  </cols>
  <sheetData>
    <row customHeight="1" ht="33.75">
      <c s="366" t="str">
        <f>'##BASEINFO'!$B$2&amp;"度"&amp;'##BASEINFO'!$B$7&amp;"乡镇基本情况录入表"</f>
        <v>2013年度芷江侗族自治县乡镇基本情况录入表</v>
      </c>
      <c s="68"/>
    </row>
    <row customHeight="1" ht="17.25">
      <c s="67" t="s">
        <v>200</v>
      </c>
      <c s="67"/>
    </row>
    <row customHeight="1" ht="17.25">
      <c s="106" t="s">
        <v>3086</v>
      </c>
      <c s="106"/>
    </row>
    <row customHeight="1" ht="17.25">
      <c s="183" t="s">
        <v>2934</v>
      </c>
      <c s="181" t="s">
        <v>3087</v>
      </c>
    </row>
    <row customHeight="1" ht="17.25">
      <c s="87" t="s">
        <v>3088</v>
      </c>
      <c s="372">
        <f>SUM(B28:B31)</f>
        <v>28</v>
      </c>
    </row>
    <row customHeight="1" ht="17.25">
      <c s="84" t="s">
        <v>3089</v>
      </c>
      <c s="378">
        <v>28</v>
      </c>
    </row>
    <row customHeight="1" ht="17.25">
      <c s="87" t="s">
        <v>3090</v>
      </c>
      <c s="376">
        <v>28</v>
      </c>
    </row>
    <row customHeight="1" ht="17.25">
      <c s="84" t="s">
        <v>3091</v>
      </c>
      <c s="376"/>
    </row>
    <row customHeight="1" ht="17.25">
      <c s="87" t="s">
        <v>3092</v>
      </c>
      <c s="376"/>
    </row>
    <row customHeight="1" ht="17.25">
      <c s="87" t="s">
        <v>3093</v>
      </c>
      <c s="372">
        <f>SUM(B11:B12)</f>
        <v>0</v>
      </c>
    </row>
    <row customHeight="1" ht="17.25">
      <c s="84" t="s">
        <v>3094</v>
      </c>
      <c s="376"/>
    </row>
    <row customHeight="1" ht="17.25">
      <c s="84" t="s">
        <v>3095</v>
      </c>
      <c s="376"/>
    </row>
    <row customHeight="1" ht="17.25">
      <c s="84" t="s">
        <v>3096</v>
      </c>
      <c s="376"/>
    </row>
    <row customHeight="1" ht="17.25">
      <c s="87" t="s">
        <v>3097</v>
      </c>
      <c s="372">
        <f>SUM(B15:B18)</f>
        <v>72</v>
      </c>
    </row>
    <row customHeight="1" ht="17.25">
      <c s="84" t="s">
        <v>3098</v>
      </c>
      <c s="376">
        <v>39</v>
      </c>
    </row>
    <row customHeight="1" ht="17.25">
      <c s="84" t="s">
        <v>3099</v>
      </c>
      <c s="376">
        <v>33</v>
      </c>
    </row>
    <row customHeight="1" ht="17.25">
      <c s="84" t="s">
        <v>3100</v>
      </c>
      <c s="376"/>
    </row>
    <row customHeight="1" ht="17.25">
      <c s="84" t="s">
        <v>3101</v>
      </c>
      <c s="376"/>
    </row>
    <row customHeight="1" ht="17.25">
      <c s="87" t="s">
        <v>3102</v>
      </c>
      <c s="372">
        <f>SUM(B20:B21)</f>
        <v>1089</v>
      </c>
    </row>
    <row customHeight="1" ht="17.25">
      <c s="84" t="s">
        <v>3103</v>
      </c>
      <c s="376">
        <v>433</v>
      </c>
    </row>
    <row customHeight="1" ht="17.25">
      <c s="84" t="s">
        <v>3104</v>
      </c>
      <c s="376">
        <v>656</v>
      </c>
    </row>
    <row customHeight="1" ht="17.25">
      <c s="84" t="s">
        <v>3105</v>
      </c>
      <c s="376"/>
    </row>
    <row customHeight="1" ht="17.25">
      <c s="87" t="s">
        <v>3106</v>
      </c>
      <c s="376"/>
    </row>
    <row customHeight="1" ht="17.25">
      <c s="87" t="s">
        <v>3107</v>
      </c>
      <c s="372">
        <f>SUM(B25:B26)</f>
        <v>34</v>
      </c>
    </row>
    <row customHeight="1" ht="15.75">
      <c s="84" t="s">
        <v>3108</v>
      </c>
      <c s="411">
        <v>5</v>
      </c>
    </row>
    <row customHeight="1" ht="17.25">
      <c s="84" t="s">
        <v>3109</v>
      </c>
      <c s="411">
        <v>29</v>
      </c>
    </row>
    <row customHeight="1" ht="17.25">
      <c s="87" t="s">
        <v>3110</v>
      </c>
      <c s="194"/>
    </row>
    <row customHeight="1" ht="17.25">
      <c s="84" t="s">
        <v>3111</v>
      </c>
      <c s="376"/>
    </row>
    <row customHeight="1" ht="17.25">
      <c s="84" t="s">
        <v>3112</v>
      </c>
      <c s="376">
        <v>18</v>
      </c>
    </row>
    <row customHeight="1" ht="17.25">
      <c s="84" t="s">
        <v>3113</v>
      </c>
      <c s="376">
        <v>9</v>
      </c>
    </row>
    <row customHeight="1" ht="17.25">
      <c s="84" t="s">
        <v>3114</v>
      </c>
      <c s="376">
        <v>1</v>
      </c>
    </row>
    <row customHeight="1" ht="17.25">
      <c s="83" t="s">
        <v>3115</v>
      </c>
      <c s="376">
        <v>303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B1"/>
    <mergeCell ref="A2:B2"/>
    <mergeCell ref="A3:B3"/>
  </mergeCells>
  <dataValidations count="1">
    <dataValidation type="decimal" allowBlank="1" showInputMessage="1" showErrorMessage="1" sqref="B5:B26 B28:B32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DE52EC8-D3C2-C0CC-3968-963116CC50A3}" mc:Ignorable="x14ac">
  <dimension ref="A1:S246"/>
  <sheetViews>
    <sheetView defaultGridColor="0" colorId="8" topLeftCell="A1" showGridLines="0" workbookViewId="0" showZeros="0">
      <selection activeCell="A1" sqref="A1:S1"/>
    </sheetView>
  </sheetViews>
  <sheetFormatPr defaultColWidth="9.125" customHeight="1" defaultRowHeight="12.75"/>
  <cols>
    <col min="1" max="1" style="336" width="31.375" customWidth="1"/>
    <col min="2" max="10" style="336" width="12.625" customWidth="1"/>
    <col min="11" max="11" style="336" width="9.50390625" customWidth="1"/>
    <col min="12" max="19" style="336" width="12.625" customWidth="1"/>
  </cols>
  <sheetData>
    <row customHeight="1" ht="33.75">
      <c s="366" t="str">
        <f>'##BASEINFO'!$B$2&amp;"度"&amp;'##BASEINFO'!$B$7&amp;"基本数字录入表"</f>
        <v>2013年度芷江侗族自治县基本数字录入表</v>
      </c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</row>
    <row customHeight="1" ht="17.25">
      <c s="67" t="s">
        <v>201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67" t="s">
        <v>3086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70" t="s">
        <v>2200</v>
      </c>
      <c s="70" t="s">
        <v>3116</v>
      </c>
      <c s="69" t="s">
        <v>3117</v>
      </c>
      <c s="69"/>
      <c s="69"/>
      <c s="69"/>
      <c s="218" t="s">
        <v>3118</v>
      </c>
      <c s="218"/>
      <c s="218"/>
      <c s="218"/>
      <c s="218"/>
      <c s="218"/>
      <c s="218"/>
      <c s="218"/>
      <c s="218"/>
      <c s="218"/>
      <c s="218"/>
      <c s="218"/>
      <c s="70" t="s">
        <v>3119</v>
      </c>
    </row>
    <row customHeight="1" ht="17.25">
      <c s="70"/>
      <c s="70"/>
      <c s="69" t="s">
        <v>2955</v>
      </c>
      <c s="69" t="s">
        <v>3120</v>
      </c>
      <c s="69" t="s">
        <v>3121</v>
      </c>
      <c s="69" t="s">
        <v>3122</v>
      </c>
      <c s="69" t="s">
        <v>3123</v>
      </c>
      <c s="69"/>
      <c s="69"/>
      <c s="69"/>
      <c s="70" t="s">
        <v>3124</v>
      </c>
      <c s="70"/>
      <c s="70"/>
      <c s="70"/>
      <c s="69" t="s">
        <v>3125</v>
      </c>
      <c s="69"/>
      <c s="69"/>
      <c s="69"/>
      <c s="70"/>
    </row>
    <row customHeight="1" ht="17.25">
      <c s="70"/>
      <c s="98"/>
      <c s="97"/>
      <c s="97"/>
      <c s="97"/>
      <c s="97"/>
      <c s="86" t="s">
        <v>2320</v>
      </c>
      <c s="86" t="s">
        <v>3120</v>
      </c>
      <c s="86" t="s">
        <v>3121</v>
      </c>
      <c s="86" t="s">
        <v>3122</v>
      </c>
      <c s="137" t="s">
        <v>2320</v>
      </c>
      <c s="137" t="s">
        <v>3120</v>
      </c>
      <c s="137" t="s">
        <v>3121</v>
      </c>
      <c s="137" t="s">
        <v>3122</v>
      </c>
      <c s="137" t="s">
        <v>2320</v>
      </c>
      <c s="137" t="s">
        <v>3120</v>
      </c>
      <c s="137" t="s">
        <v>3121</v>
      </c>
      <c s="137" t="s">
        <v>3122</v>
      </c>
      <c s="98"/>
    </row>
    <row customHeight="1" ht="17.25">
      <c s="79" t="s">
        <v>3126</v>
      </c>
      <c s="429">
        <f>SUM(B8,B38,B47,B59,B71,B82,B91,B108,B117,B134,B148,B167,B179,B193,B199,B205,B214,B224,B231,B235,B241)</f>
        <v>259</v>
      </c>
      <c s="372">
        <f>SUM(C8,C38,C47,C59,C71,C82,C91,C108,C117,C134,C148,C167,C179,C193,C199,C205,C214,C224,C231,C235,C241)</f>
        <v>13983</v>
      </c>
      <c s="372">
        <f>SUM(D8,D38,D47,D59,D71,D82,D91,D108,D117,D134,D148,D167,D179,D193,D199,D205,D214,D224,D231,D235,D241)</f>
        <v>10113</v>
      </c>
      <c s="372">
        <f>SUM(E8,E38,E47,E59,E71,E82,E91,E108,E117,E134,E148,E167,E179,E193,E199,E205,E214,E224,E231,E235,E241)</f>
        <v>13</v>
      </c>
      <c s="372">
        <f>SUM(F8,F38,F47,F59,F71,F82,F91,F108,F117,F134,F148,F167,F179,F193,F199,F205,F214,F224,F231,F235,F241)</f>
        <v>3857</v>
      </c>
      <c s="372">
        <f>SUM(G8,G38,G47,G59,G71,G82,G91,G108,G117,G134,G148,G167,G179,G193,G199,G205,G214,G224,G231,G235,G241)</f>
        <v>6688</v>
      </c>
      <c s="372">
        <f>SUM(H8,H38,H47,H59,H71,H82,H91,H108,H117,H134,H148,H167,H179,H193,H199,H205,H214,H224,H231,H235,H241)</f>
        <v>2908</v>
      </c>
      <c s="372">
        <f>SUM(I8,I38,I47,I59,I71,I82,I91,I108,I117,I134,I148,I167,I179,I193,I199,I205,I214,I224,I231,I235,I241)</f>
        <v>12</v>
      </c>
      <c s="372">
        <f>SUM(J8,J38,J47,J59,J71,J82,J91,J108,J117,J134,J148,J167,J179,J193,J199,J205,J214,J224,J231,J235,J241)</f>
        <v>3768</v>
      </c>
      <c s="372">
        <f>SUM(K8,K38,K47,K59,K71,K82,K91,K108,K117,K134,K148,K167,K179,K193,K199,K205,K214,K224,K231,K235,K241)</f>
        <v>7295</v>
      </c>
      <c s="372">
        <f>SUM(L8,L38,L47,L59,L71,L82,L91,L108,L117,L134,L148,L167,L179,L193,L199,L205,L214,L224,L231,L235,L241)</f>
        <v>7205</v>
      </c>
      <c s="372">
        <f>SUM(M8,M38,M47,M59,M71,M82,M91,M108,M117,M134,M148,M167,M179,M193,M199,M205,M214,M224,M231,M235,M241)</f>
        <v>1</v>
      </c>
      <c s="372">
        <f>SUM(N8,N38,N47,N59,N71,N82,N91,N108,N117,N134,N148,N167,N179,N193,N199,N205,N214,N224,N231,N235,N241)</f>
        <v>89</v>
      </c>
      <c s="372">
        <f>SUM(O8,O38,O47,O59,O71,O82,O91,O108,O117,O134,O148,O167,O179,O193,O199,O205,O214,O224,O231,O235,O241)</f>
        <v>0</v>
      </c>
      <c s="372">
        <f>SUM(P8,P38,P47,P59,P71,P82,P91,P108,P117,P134,P148,P167,P179,P193,P199,P205,P214,P224,P231,P235,P241)</f>
        <v>0</v>
      </c>
      <c s="372">
        <f>SUM(Q8,Q38,Q47,Q59,Q71,Q82,Q91,Q108,Q117,Q134,Q148,Q167,Q179,Q193,Q199,Q205,Q214,Q224,Q231,Q235,Q241)</f>
        <v>0</v>
      </c>
      <c s="372">
        <f>SUM(R8,R38,R47,R59,R71,R82,R91,R108,R117,R134,R148,R167,R179,R193,R199,R205,R214,R224,R231,R235,R241)</f>
        <v>0</v>
      </c>
      <c s="429">
        <f>SUM(S8,S38,S47,S59,S71,S82,S91,S108,S117,S134,S148,S167,S179,S193,S199,S205,S214,S224,S231,S235,S241)</f>
        <v>41995</v>
      </c>
    </row>
    <row customHeight="1" ht="17.25">
      <c s="87" t="s">
        <v>1018</v>
      </c>
      <c s="429">
        <f>SUM(B9:B37)</f>
        <v>88</v>
      </c>
      <c s="372">
        <f>SUM(D8:F8)</f>
        <v>1746</v>
      </c>
      <c s="372">
        <f>SUM(H8,L8,P8)</f>
        <v>1728</v>
      </c>
      <c s="372">
        <f>SUM(I8,M8,Q8)</f>
        <v>0</v>
      </c>
      <c s="372">
        <f>SUM(J8,N8,R8)</f>
        <v>18</v>
      </c>
      <c s="372">
        <f>SUM(H8:J8)</f>
        <v>1213</v>
      </c>
      <c s="372">
        <f>SUM(H9:H37)</f>
        <v>1196</v>
      </c>
      <c s="372">
        <f>SUM(I9:I37)</f>
        <v>0</v>
      </c>
      <c s="372">
        <f>SUM(J9:J37)</f>
        <v>17</v>
      </c>
      <c s="372">
        <f>SUM(L8:N8)</f>
        <v>533</v>
      </c>
      <c s="372">
        <f>SUM(L9:L37)</f>
        <v>532</v>
      </c>
      <c s="372">
        <f>SUM(M9:M37)</f>
        <v>0</v>
      </c>
      <c s="372">
        <f>SUM(N9:N37)</f>
        <v>1</v>
      </c>
      <c s="372">
        <f>SUM(P8:R8)</f>
        <v>0</v>
      </c>
      <c s="372">
        <f>SUM(P9:P37)</f>
        <v>0</v>
      </c>
      <c s="372">
        <f>SUM(Q9:Q37)</f>
        <v>0</v>
      </c>
      <c s="372">
        <f>SUM(R9:R37)</f>
        <v>0</v>
      </c>
      <c s="429">
        <f>SUM(S9:S37)</f>
        <v>0</v>
      </c>
    </row>
    <row customHeight="1" ht="17.25">
      <c s="84" t="s">
        <v>1019</v>
      </c>
      <c s="441">
        <v>1</v>
      </c>
      <c s="372">
        <f>SUM(D9:F9)</f>
        <v>60</v>
      </c>
      <c s="372">
        <f>SUM(H9,L9,P9)</f>
        <v>60</v>
      </c>
      <c s="372">
        <f>SUM(I9,M9,Q9)</f>
        <v>0</v>
      </c>
      <c s="372">
        <f>SUM(J9,N9,R9)</f>
        <v>0</v>
      </c>
      <c s="372">
        <f>SUM(H9:J9)</f>
        <v>58</v>
      </c>
      <c s="376">
        <v>58</v>
      </c>
      <c s="376"/>
      <c s="376"/>
      <c s="372">
        <f>SUM(L9:N9)</f>
        <v>2</v>
      </c>
      <c s="376">
        <v>2</v>
      </c>
      <c s="376"/>
      <c s="376"/>
      <c s="372">
        <f>SUM(P9:R9)</f>
        <v>0</v>
      </c>
      <c s="376"/>
      <c s="376"/>
      <c s="376"/>
      <c s="441"/>
    </row>
    <row customHeight="1" ht="17.25">
      <c s="84" t="s">
        <v>1031</v>
      </c>
      <c s="441">
        <v>1</v>
      </c>
      <c s="372">
        <f>SUM(D10:F10)</f>
        <v>56</v>
      </c>
      <c s="372">
        <f>SUM(H10,L10,P10)</f>
        <v>56</v>
      </c>
      <c s="372">
        <f>SUM(I10,M10,Q10)</f>
        <v>0</v>
      </c>
      <c s="372">
        <f>SUM(J10,N10,R10)</f>
        <v>0</v>
      </c>
      <c s="372">
        <f>SUM(H10:J10)</f>
        <v>55</v>
      </c>
      <c s="376">
        <v>55</v>
      </c>
      <c s="376"/>
      <c s="376"/>
      <c s="372">
        <f>SUM(L10:N10)</f>
        <v>1</v>
      </c>
      <c s="376">
        <v>1</v>
      </c>
      <c s="376"/>
      <c s="376"/>
      <c s="372">
        <f>SUM(P10:R10)</f>
        <v>0</v>
      </c>
      <c s="376"/>
      <c s="376"/>
      <c s="376"/>
      <c s="441"/>
    </row>
    <row customHeight="1" ht="17.25">
      <c s="84" t="s">
        <v>1036</v>
      </c>
      <c s="441">
        <v>35</v>
      </c>
      <c s="372">
        <f>SUM(D11:F11)</f>
        <v>740</v>
      </c>
      <c s="372">
        <f>SUM(H11,L11,P11)</f>
        <v>736</v>
      </c>
      <c s="372">
        <f>SUM(I11,M11,Q11)</f>
        <v>0</v>
      </c>
      <c s="372">
        <f>SUM(J11,N11,R11)</f>
        <v>4</v>
      </c>
      <c s="372">
        <f>SUM(H11:J11)</f>
        <v>549</v>
      </c>
      <c s="376">
        <v>546</v>
      </c>
      <c s="376"/>
      <c s="376">
        <v>3</v>
      </c>
      <c s="372">
        <f>SUM(L11:N11)</f>
        <v>191</v>
      </c>
      <c s="376">
        <v>190</v>
      </c>
      <c s="376"/>
      <c s="376">
        <v>1</v>
      </c>
      <c s="372">
        <f>SUM(P11:R11)</f>
        <v>0</v>
      </c>
      <c s="376"/>
      <c s="376"/>
      <c s="376"/>
      <c s="441"/>
    </row>
    <row customHeight="1" ht="17.25">
      <c s="84" t="s">
        <v>1044</v>
      </c>
      <c s="441">
        <v>3</v>
      </c>
      <c s="372">
        <f>SUM(D12:F12)</f>
        <v>69</v>
      </c>
      <c s="372">
        <f>SUM(H12,L12,P12)</f>
        <v>69</v>
      </c>
      <c s="372">
        <f>SUM(I12,M12,Q12)</f>
        <v>0</v>
      </c>
      <c s="372">
        <f>SUM(J12,N12,R12)</f>
        <v>0</v>
      </c>
      <c s="372">
        <f>SUM(H12:J12)</f>
        <v>53</v>
      </c>
      <c s="376">
        <v>53</v>
      </c>
      <c s="376"/>
      <c s="376"/>
      <c s="372">
        <f>SUM(L12:N12)</f>
        <v>16</v>
      </c>
      <c s="376">
        <v>16</v>
      </c>
      <c s="376"/>
      <c s="376"/>
      <c s="372">
        <f>SUM(P12:R12)</f>
        <v>0</v>
      </c>
      <c s="376"/>
      <c s="376"/>
      <c s="376"/>
      <c s="441"/>
    </row>
    <row customHeight="1" ht="17.25">
      <c s="84" t="s">
        <v>1051</v>
      </c>
      <c s="441">
        <v>1</v>
      </c>
      <c s="372">
        <f>SUM(D13:F13)</f>
        <v>40</v>
      </c>
      <c s="372">
        <f>SUM(H13,L13,P13)</f>
        <v>40</v>
      </c>
      <c s="372">
        <f>SUM(I13,M13,Q13)</f>
        <v>0</v>
      </c>
      <c s="372">
        <f>SUM(J13,N13,R13)</f>
        <v>0</v>
      </c>
      <c s="372">
        <f>SUM(H13:J13)</f>
        <v>15</v>
      </c>
      <c s="376">
        <v>15</v>
      </c>
      <c s="376"/>
      <c s="376"/>
      <c s="372">
        <f>SUM(L13:N13)</f>
        <v>25</v>
      </c>
      <c s="376">
        <v>25</v>
      </c>
      <c s="376"/>
      <c s="376"/>
      <c s="372">
        <f>SUM(P13:R13)</f>
        <v>0</v>
      </c>
      <c s="376"/>
      <c s="376"/>
      <c s="376"/>
      <c s="441"/>
    </row>
    <row customHeight="1" ht="17.25">
      <c s="84" t="s">
        <v>1058</v>
      </c>
      <c s="441">
        <v>1</v>
      </c>
      <c s="372">
        <f>SUM(D14:F14)</f>
        <v>185</v>
      </c>
      <c s="372">
        <f>SUM(H14,L14,P14)</f>
        <v>182</v>
      </c>
      <c s="372">
        <f>SUM(I14,M14,Q14)</f>
        <v>0</v>
      </c>
      <c s="372">
        <f>SUM(J14,N14,R14)</f>
        <v>3</v>
      </c>
      <c s="372">
        <f>SUM(H14:J14)</f>
        <v>104</v>
      </c>
      <c s="376">
        <v>101</v>
      </c>
      <c s="376"/>
      <c s="376">
        <v>3</v>
      </c>
      <c s="372">
        <f>SUM(L14:N14)</f>
        <v>81</v>
      </c>
      <c s="376">
        <v>81</v>
      </c>
      <c s="376"/>
      <c s="376"/>
      <c s="372">
        <f>SUM(P14:R14)</f>
        <v>0</v>
      </c>
      <c s="376"/>
      <c s="376"/>
      <c s="376"/>
      <c s="441"/>
    </row>
    <row customHeight="1" ht="17.25">
      <c s="84" t="s">
        <v>1065</v>
      </c>
      <c s="441"/>
      <c s="372">
        <f>SUM(D15:F15)</f>
        <v>0</v>
      </c>
      <c s="372">
        <f>SUM(H15,L15,P15)</f>
        <v>0</v>
      </c>
      <c s="372">
        <f>SUM(I15,M15,Q15)</f>
        <v>0</v>
      </c>
      <c s="372">
        <f>SUM(J15,N15,R15)</f>
        <v>0</v>
      </c>
      <c s="372">
        <f>SUM(H15:J15)</f>
        <v>0</v>
      </c>
      <c s="376"/>
      <c s="376"/>
      <c s="376"/>
      <c s="372">
        <f>SUM(L15:N15)</f>
        <v>0</v>
      </c>
      <c s="376"/>
      <c s="376"/>
      <c s="376"/>
      <c s="372">
        <f>SUM(P15:R15)</f>
        <v>0</v>
      </c>
      <c s="376"/>
      <c s="376"/>
      <c s="376"/>
      <c s="441"/>
    </row>
    <row customHeight="1" ht="17.25">
      <c s="84" t="s">
        <v>1072</v>
      </c>
      <c s="441">
        <v>2</v>
      </c>
      <c s="372">
        <f>SUM(D16:F16)</f>
        <v>34</v>
      </c>
      <c s="372">
        <f>SUM(H16,L16,P16)</f>
        <v>34</v>
      </c>
      <c s="372">
        <f>SUM(I16,M16,Q16)</f>
        <v>0</v>
      </c>
      <c s="372">
        <f>SUM(J16,N16,R16)</f>
        <v>0</v>
      </c>
      <c s="372">
        <f>SUM(H16:J16)</f>
        <v>27</v>
      </c>
      <c s="376">
        <v>27</v>
      </c>
      <c s="376"/>
      <c s="376"/>
      <c s="372">
        <f>SUM(L16:N16)</f>
        <v>7</v>
      </c>
      <c s="376">
        <v>7</v>
      </c>
      <c s="376"/>
      <c s="376"/>
      <c s="372">
        <f>SUM(P16:R16)</f>
        <v>0</v>
      </c>
      <c s="376"/>
      <c s="376"/>
      <c s="376"/>
      <c s="441"/>
    </row>
    <row customHeight="1" ht="17.25">
      <c s="84" t="s">
        <v>1076</v>
      </c>
      <c s="441"/>
      <c s="372">
        <f>SUM(D17:F17)</f>
        <v>0</v>
      </c>
      <c s="372">
        <f>SUM(H17,L17,P17)</f>
        <v>0</v>
      </c>
      <c s="372">
        <f>SUM(I17,M17,Q17)</f>
        <v>0</v>
      </c>
      <c s="372">
        <f>SUM(J17,N17,R17)</f>
        <v>0</v>
      </c>
      <c s="372">
        <f>SUM(H17:J17)</f>
        <v>0</v>
      </c>
      <c s="376"/>
      <c s="376"/>
      <c s="376"/>
      <c s="372">
        <f>SUM(L17:N17)</f>
        <v>0</v>
      </c>
      <c s="376"/>
      <c s="376"/>
      <c s="376"/>
      <c s="372">
        <f>SUM(P17:R17)</f>
        <v>0</v>
      </c>
      <c s="376"/>
      <c s="376"/>
      <c s="376"/>
      <c s="441"/>
    </row>
    <row customHeight="1" ht="17.25">
      <c s="84" t="s">
        <v>1081</v>
      </c>
      <c s="441"/>
      <c s="372">
        <f>SUM(D18:F18)</f>
        <v>0</v>
      </c>
      <c s="372">
        <f>SUM(H18,L18,P18)</f>
        <v>0</v>
      </c>
      <c s="372">
        <f>SUM(I18,M18,Q18)</f>
        <v>0</v>
      </c>
      <c s="372">
        <f>SUM(J18,N18,R18)</f>
        <v>0</v>
      </c>
      <c s="372">
        <f>SUM(H18:J18)</f>
        <v>0</v>
      </c>
      <c s="376"/>
      <c s="376"/>
      <c s="376"/>
      <c s="372">
        <f>SUM(L18:N18)</f>
        <v>0</v>
      </c>
      <c s="376"/>
      <c s="376"/>
      <c s="376"/>
      <c s="372">
        <f>SUM(P18:R18)</f>
        <v>0</v>
      </c>
      <c s="376"/>
      <c s="376"/>
      <c s="376"/>
      <c s="441"/>
    </row>
    <row customHeight="1" ht="17.25">
      <c s="84" t="s">
        <v>1091</v>
      </c>
      <c s="441">
        <v>1</v>
      </c>
      <c s="372">
        <f>SUM(D19:F19)</f>
        <v>45</v>
      </c>
      <c s="372">
        <f>SUM(H19,L19,P19)</f>
        <v>34</v>
      </c>
      <c s="372">
        <f>SUM(I19,M19,Q19)</f>
        <v>0</v>
      </c>
      <c s="372">
        <f>SUM(J19,N19,R19)</f>
        <v>11</v>
      </c>
      <c s="372">
        <f>SUM(H19:J19)</f>
        <v>45</v>
      </c>
      <c s="376">
        <v>34</v>
      </c>
      <c s="376"/>
      <c s="376">
        <v>11</v>
      </c>
      <c s="372">
        <f>SUM(L19:N19)</f>
        <v>0</v>
      </c>
      <c s="376"/>
      <c s="376"/>
      <c s="376"/>
      <c s="372">
        <f>SUM(P19:R19)</f>
        <v>0</v>
      </c>
      <c s="376"/>
      <c s="376"/>
      <c s="376"/>
      <c s="441"/>
    </row>
    <row customHeight="1" ht="17.25">
      <c s="84" t="s">
        <v>1096</v>
      </c>
      <c s="441">
        <v>29</v>
      </c>
      <c s="372">
        <f>SUM(D20:F20)</f>
        <v>219</v>
      </c>
      <c s="372">
        <f>SUM(H20,L20,P20)</f>
        <v>219</v>
      </c>
      <c s="372">
        <f>SUM(I20,M20,Q20)</f>
        <v>0</v>
      </c>
      <c s="372">
        <f>SUM(J20,N20,R20)</f>
        <v>0</v>
      </c>
      <c s="372">
        <f>SUM(H20:J20)</f>
        <v>66</v>
      </c>
      <c s="376">
        <v>66</v>
      </c>
      <c s="376"/>
      <c s="376"/>
      <c s="372">
        <f>SUM(L20:N20)</f>
        <v>153</v>
      </c>
      <c s="376">
        <v>153</v>
      </c>
      <c s="376"/>
      <c s="376"/>
      <c s="372">
        <f>SUM(P20:R20)</f>
        <v>0</v>
      </c>
      <c s="376"/>
      <c s="376"/>
      <c s="376"/>
      <c s="441"/>
    </row>
    <row customHeight="1" ht="17.25">
      <c s="84" t="s">
        <v>1110</v>
      </c>
      <c s="441">
        <v>1</v>
      </c>
      <c s="372">
        <f>SUM(D21:F21)</f>
        <v>14</v>
      </c>
      <c s="372">
        <f>SUM(H21,L21,P21)</f>
        <v>14</v>
      </c>
      <c s="372">
        <f>SUM(I21,M21,Q21)</f>
        <v>0</v>
      </c>
      <c s="372">
        <f>SUM(J21,N21,R21)</f>
        <v>0</v>
      </c>
      <c s="372">
        <f>SUM(H21:J21)</f>
        <v>14</v>
      </c>
      <c s="376">
        <v>14</v>
      </c>
      <c s="376"/>
      <c s="376"/>
      <c s="372">
        <f>SUM(L21:N21)</f>
        <v>0</v>
      </c>
      <c s="376"/>
      <c s="376"/>
      <c s="376"/>
      <c s="372">
        <f>SUM(P21:R21)</f>
        <v>0</v>
      </c>
      <c s="376"/>
      <c s="376"/>
      <c s="376"/>
      <c s="441"/>
    </row>
    <row customHeight="1" ht="17.25">
      <c s="84" t="s">
        <v>1117</v>
      </c>
      <c s="441"/>
      <c s="372">
        <f>SUM(D22:F22)</f>
        <v>0</v>
      </c>
      <c s="372">
        <f>SUM(H22,L22,P22)</f>
        <v>0</v>
      </c>
      <c s="372">
        <f>SUM(I22,M22,Q22)</f>
        <v>0</v>
      </c>
      <c s="372">
        <f>SUM(J22,N22,R22)</f>
        <v>0</v>
      </c>
      <c s="372">
        <f>SUM(H22:J22)</f>
        <v>0</v>
      </c>
      <c s="376"/>
      <c s="376"/>
      <c s="376"/>
      <c s="372">
        <f>SUM(L22:N22)</f>
        <v>0</v>
      </c>
      <c s="376"/>
      <c s="376"/>
      <c s="376"/>
      <c s="372">
        <f>SUM(P22:R22)</f>
        <v>0</v>
      </c>
      <c s="376"/>
      <c s="376"/>
      <c s="376"/>
      <c s="441"/>
    </row>
    <row customHeight="1" ht="17.25">
      <c s="84" t="s">
        <v>1125</v>
      </c>
      <c s="441"/>
      <c s="372">
        <f>SUM(D23:F23)</f>
        <v>0</v>
      </c>
      <c s="372">
        <f>SUM(H23,L23,P23)</f>
        <v>0</v>
      </c>
      <c s="372">
        <f>SUM(I23,M23,Q23)</f>
        <v>0</v>
      </c>
      <c s="372">
        <f>SUM(J23,N23,R23)</f>
        <v>0</v>
      </c>
      <c s="372">
        <f>SUM(H23:J23)</f>
        <v>0</v>
      </c>
      <c s="376"/>
      <c s="376"/>
      <c s="376"/>
      <c s="372">
        <f>SUM(L23:N23)</f>
        <v>0</v>
      </c>
      <c s="376"/>
      <c s="376"/>
      <c s="376"/>
      <c s="372">
        <f>SUM(P23:R23)</f>
        <v>0</v>
      </c>
      <c s="376"/>
      <c s="376"/>
      <c s="376"/>
      <c s="441"/>
    </row>
    <row customHeight="1" ht="17.25">
      <c s="84" t="s">
        <v>1130</v>
      </c>
      <c s="441"/>
      <c s="372">
        <f>SUM(D24:F24)</f>
        <v>0</v>
      </c>
      <c s="372">
        <f>SUM(H24,L24,P24)</f>
        <v>0</v>
      </c>
      <c s="372">
        <f>SUM(I24,M24,Q24)</f>
        <v>0</v>
      </c>
      <c s="372">
        <f>SUM(J24,N24,R24)</f>
        <v>0</v>
      </c>
      <c s="372">
        <f>SUM(H24:J24)</f>
        <v>0</v>
      </c>
      <c s="376"/>
      <c s="376"/>
      <c s="376"/>
      <c s="372">
        <f>SUM(L24:N24)</f>
        <v>0</v>
      </c>
      <c s="376"/>
      <c s="376"/>
      <c s="376"/>
      <c s="372">
        <f>SUM(P24:R24)</f>
        <v>0</v>
      </c>
      <c s="376"/>
      <c s="376"/>
      <c s="376"/>
      <c s="441"/>
    </row>
    <row customHeight="1" ht="17.25">
      <c s="84" t="s">
        <v>1138</v>
      </c>
      <c s="441">
        <v>1</v>
      </c>
      <c s="372">
        <f>SUM(D25:F25)</f>
        <v>15</v>
      </c>
      <c s="372">
        <f>SUM(H25,L25,P25)</f>
        <v>15</v>
      </c>
      <c s="372">
        <f>SUM(I25,M25,Q25)</f>
        <v>0</v>
      </c>
      <c s="372">
        <f>SUM(J25,N25,R25)</f>
        <v>0</v>
      </c>
      <c s="372">
        <f>SUM(H25:J25)</f>
        <v>15</v>
      </c>
      <c s="376">
        <v>15</v>
      </c>
      <c s="376"/>
      <c s="376"/>
      <c s="372">
        <f>SUM(L25:N25)</f>
        <v>0</v>
      </c>
      <c s="376"/>
      <c s="376"/>
      <c s="376"/>
      <c s="372">
        <f>SUM(P25:R25)</f>
        <v>0</v>
      </c>
      <c s="377"/>
      <c s="376"/>
      <c s="376"/>
      <c s="441"/>
    </row>
    <row customHeight="1" ht="17.25">
      <c s="84" t="s">
        <v>1141</v>
      </c>
      <c s="441"/>
      <c s="372">
        <f>SUM(D26:F26)</f>
        <v>0</v>
      </c>
      <c s="372">
        <f>SUM(H26,L26,P26)</f>
        <v>0</v>
      </c>
      <c s="372">
        <f>SUM(I26,M26,Q26)</f>
        <v>0</v>
      </c>
      <c s="372">
        <f>SUM(J26,N26,R26)</f>
        <v>0</v>
      </c>
      <c s="372">
        <f>SUM(H26:J26)</f>
        <v>0</v>
      </c>
      <c s="376"/>
      <c s="376"/>
      <c s="376"/>
      <c s="372">
        <f>SUM(L26:N26)</f>
        <v>0</v>
      </c>
      <c s="376"/>
      <c s="376"/>
      <c s="376"/>
      <c s="439">
        <f>SUM(P26:R26)</f>
        <v>0</v>
      </c>
      <c s="376"/>
      <c s="452"/>
      <c s="376"/>
      <c s="441"/>
    </row>
    <row customHeight="1" ht="17.25">
      <c s="84" t="s">
        <v>1144</v>
      </c>
      <c s="441"/>
      <c s="372">
        <f>SUM(D27:F27)</f>
        <v>0</v>
      </c>
      <c s="372">
        <f>SUM(H27,L27,P27)</f>
        <v>0</v>
      </c>
      <c s="372">
        <f>SUM(I27,M27,Q27)</f>
        <v>0</v>
      </c>
      <c s="372">
        <f>SUM(J27,N27,R27)</f>
        <v>0</v>
      </c>
      <c s="372">
        <f>SUM(H27:J27)</f>
        <v>0</v>
      </c>
      <c s="376"/>
      <c s="376"/>
      <c s="376"/>
      <c s="372">
        <f>SUM(L27:N27)</f>
        <v>0</v>
      </c>
      <c s="376"/>
      <c s="376"/>
      <c s="376"/>
      <c s="372">
        <f>SUM(P27:R27)</f>
        <v>0</v>
      </c>
      <c s="378"/>
      <c s="376"/>
      <c s="376"/>
      <c s="441"/>
    </row>
    <row customHeight="1" ht="17.25">
      <c s="84" t="s">
        <v>1149</v>
      </c>
      <c s="441">
        <v>1</v>
      </c>
      <c s="372">
        <f>SUM(D28:F28)</f>
        <v>11</v>
      </c>
      <c s="372">
        <f>SUM(H28,L28,P28)</f>
        <v>11</v>
      </c>
      <c s="372">
        <f>SUM(I28,M28,Q28)</f>
        <v>0</v>
      </c>
      <c s="372">
        <f>SUM(J28,N28,R28)</f>
        <v>0</v>
      </c>
      <c s="372">
        <f>SUM(H28:J28)</f>
        <v>11</v>
      </c>
      <c s="376">
        <v>11</v>
      </c>
      <c s="376"/>
      <c s="376"/>
      <c s="372">
        <f>SUM(L28:N28)</f>
        <v>0</v>
      </c>
      <c s="376"/>
      <c s="376"/>
      <c s="376"/>
      <c s="372">
        <f>SUM(P28:R28)</f>
        <v>0</v>
      </c>
      <c s="376"/>
      <c s="376"/>
      <c s="376"/>
      <c s="441"/>
    </row>
    <row customHeight="1" ht="17.25">
      <c s="84" t="s">
        <v>1152</v>
      </c>
      <c s="441">
        <v>1</v>
      </c>
      <c s="372">
        <f>SUM(D29:F29)</f>
        <v>5</v>
      </c>
      <c s="372">
        <f>SUM(H29,L29,P29)</f>
        <v>5</v>
      </c>
      <c s="372">
        <f>SUM(I29,M29,Q29)</f>
        <v>0</v>
      </c>
      <c s="372">
        <f>SUM(J29,N29,R29)</f>
        <v>0</v>
      </c>
      <c s="372">
        <f>SUM(H29:J29)</f>
        <v>5</v>
      </c>
      <c s="376">
        <v>5</v>
      </c>
      <c s="376"/>
      <c s="376"/>
      <c s="372">
        <f>SUM(L29:N29)</f>
        <v>0</v>
      </c>
      <c s="376"/>
      <c s="376"/>
      <c s="376"/>
      <c s="372">
        <f>SUM(P29:R29)</f>
        <v>0</v>
      </c>
      <c s="376"/>
      <c s="376"/>
      <c s="376"/>
      <c s="441"/>
    </row>
    <row customHeight="1" ht="17.25">
      <c s="84" t="s">
        <v>1154</v>
      </c>
      <c s="441">
        <v>3</v>
      </c>
      <c s="372">
        <f>SUM(D30:F30)</f>
        <v>26</v>
      </c>
      <c s="372">
        <f>SUM(H30,L30,P30)</f>
        <v>26</v>
      </c>
      <c s="372">
        <f>SUM(I30,M30,Q30)</f>
        <v>0</v>
      </c>
      <c s="372">
        <f>SUM(J30,N30,R30)</f>
        <v>0</v>
      </c>
      <c s="372">
        <f>SUM(H30:J30)</f>
        <v>12</v>
      </c>
      <c s="376">
        <v>12</v>
      </c>
      <c s="376"/>
      <c s="376"/>
      <c s="372">
        <f>SUM(L30:N30)</f>
        <v>14</v>
      </c>
      <c s="376">
        <v>14</v>
      </c>
      <c s="376"/>
      <c s="376"/>
      <c s="372">
        <f>SUM(P30:R30)</f>
        <v>0</v>
      </c>
      <c s="376"/>
      <c s="376"/>
      <c s="376"/>
      <c s="441"/>
    </row>
    <row customHeight="1" ht="17.25">
      <c s="84" t="s">
        <v>1158</v>
      </c>
      <c s="441">
        <v>1</v>
      </c>
      <c s="372">
        <f>SUM(D31:F31)</f>
        <v>103</v>
      </c>
      <c s="372">
        <f>SUM(H31,L31,P31)</f>
        <v>103</v>
      </c>
      <c s="372">
        <f>SUM(I31,M31,Q31)</f>
        <v>0</v>
      </c>
      <c s="372">
        <f>SUM(J31,N31,R31)</f>
        <v>0</v>
      </c>
      <c s="372">
        <f>SUM(H31:J31)</f>
        <v>65</v>
      </c>
      <c s="376">
        <v>65</v>
      </c>
      <c s="376"/>
      <c s="376"/>
      <c s="372">
        <f>SUM(L31:N31)</f>
        <v>38</v>
      </c>
      <c s="376">
        <v>38</v>
      </c>
      <c s="376"/>
      <c s="376"/>
      <c s="372">
        <f>SUM(P31:R31)</f>
        <v>0</v>
      </c>
      <c s="376"/>
      <c s="376"/>
      <c s="376"/>
      <c s="441"/>
    </row>
    <row customHeight="1" ht="17.25">
      <c s="84" t="s">
        <v>1161</v>
      </c>
      <c s="441">
        <v>1</v>
      </c>
      <c s="372">
        <f>SUM(D32:F32)</f>
        <v>66</v>
      </c>
      <c s="372">
        <f>SUM(H32,L32,P32)</f>
        <v>66</v>
      </c>
      <c s="372">
        <f>SUM(I32,M32,Q32)</f>
        <v>0</v>
      </c>
      <c s="372">
        <f>SUM(J32,N32,R32)</f>
        <v>0</v>
      </c>
      <c s="372">
        <f>SUM(H32:J32)</f>
        <v>62</v>
      </c>
      <c s="376">
        <v>62</v>
      </c>
      <c s="376"/>
      <c s="376"/>
      <c s="372">
        <f>SUM(L32:N32)</f>
        <v>4</v>
      </c>
      <c s="376">
        <v>4</v>
      </c>
      <c s="376"/>
      <c s="376"/>
      <c s="372">
        <f>SUM(P32:R32)</f>
        <v>0</v>
      </c>
      <c s="376"/>
      <c s="376"/>
      <c s="376"/>
      <c s="441"/>
    </row>
    <row customHeight="1" ht="17.25">
      <c s="84" t="s">
        <v>1163</v>
      </c>
      <c s="441">
        <v>1</v>
      </c>
      <c s="372">
        <f>SUM(D33:F33)</f>
        <v>14</v>
      </c>
      <c s="372">
        <f>SUM(H33,L33,P33)</f>
        <v>14</v>
      </c>
      <c s="372">
        <f>SUM(I33,M33,Q33)</f>
        <v>0</v>
      </c>
      <c s="372">
        <f>SUM(J33,N33,R33)</f>
        <v>0</v>
      </c>
      <c s="372">
        <f>SUM(H33:J33)</f>
        <v>13</v>
      </c>
      <c s="376">
        <v>13</v>
      </c>
      <c s="376"/>
      <c s="376"/>
      <c s="372">
        <f>SUM(L33:N33)</f>
        <v>1</v>
      </c>
      <c s="376">
        <v>1</v>
      </c>
      <c s="376"/>
      <c s="376"/>
      <c s="372">
        <f>SUM(P33:R33)</f>
        <v>0</v>
      </c>
      <c s="376"/>
      <c s="376"/>
      <c s="376"/>
      <c s="441"/>
    </row>
    <row customHeight="1" ht="17.25">
      <c s="84" t="s">
        <v>1165</v>
      </c>
      <c s="441">
        <v>1</v>
      </c>
      <c s="372">
        <f>SUM(D34:F34)</f>
        <v>7</v>
      </c>
      <c s="372">
        <f>SUM(H34,L34,P34)</f>
        <v>7</v>
      </c>
      <c s="372">
        <f>SUM(I34,M34,Q34)</f>
        <v>0</v>
      </c>
      <c s="372">
        <f>SUM(J34,N34,R34)</f>
        <v>0</v>
      </c>
      <c s="372">
        <f>SUM(H34:J34)</f>
        <v>7</v>
      </c>
      <c s="376">
        <v>7</v>
      </c>
      <c s="376"/>
      <c s="376"/>
      <c s="372">
        <f>SUM(L34:N34)</f>
        <v>0</v>
      </c>
      <c s="376"/>
      <c s="376"/>
      <c s="376"/>
      <c s="372">
        <f>SUM(P34:R34)</f>
        <v>0</v>
      </c>
      <c s="376"/>
      <c s="376"/>
      <c s="376"/>
      <c s="441"/>
    </row>
    <row customHeight="1" ht="17.25">
      <c s="84" t="s">
        <v>1167</v>
      </c>
      <c s="441"/>
      <c s="372">
        <f>SUM(D35:F35)</f>
        <v>0</v>
      </c>
      <c s="372">
        <f>SUM(H35,L35,P35)</f>
        <v>0</v>
      </c>
      <c s="372">
        <f>SUM(I35,M35,Q35)</f>
        <v>0</v>
      </c>
      <c s="372">
        <f>SUM(J35,N35,R35)</f>
        <v>0</v>
      </c>
      <c s="372">
        <f>SUM(H35:J35)</f>
        <v>0</v>
      </c>
      <c s="376"/>
      <c s="376"/>
      <c s="376"/>
      <c s="372">
        <f>SUM(L35:N35)</f>
        <v>0</v>
      </c>
      <c s="376"/>
      <c s="376"/>
      <c s="376"/>
      <c s="372">
        <f>SUM(P35:R35)</f>
        <v>0</v>
      </c>
      <c s="376"/>
      <c s="376"/>
      <c s="376"/>
      <c s="441"/>
    </row>
    <row customHeight="1" ht="17.25">
      <c s="84" t="s">
        <v>2351</v>
      </c>
      <c s="441">
        <v>3</v>
      </c>
      <c s="372">
        <f>SUM(D36:F36)</f>
        <v>37</v>
      </c>
      <c s="372">
        <f>SUM(H36,L36,P36)</f>
        <v>37</v>
      </c>
      <c s="372">
        <f>SUM(I36,M36,Q36)</f>
        <v>0</v>
      </c>
      <c s="372">
        <f>SUM(J36,N36,R36)</f>
        <v>0</v>
      </c>
      <c s="372">
        <f>SUM(H36:J36)</f>
        <v>37</v>
      </c>
      <c s="376">
        <v>37</v>
      </c>
      <c s="376"/>
      <c s="376"/>
      <c s="372">
        <f>SUM(L36:N36)</f>
        <v>0</v>
      </c>
      <c s="376"/>
      <c s="376"/>
      <c s="376"/>
      <c s="372">
        <f>SUM(P36:R36)</f>
        <v>0</v>
      </c>
      <c s="376"/>
      <c s="376"/>
      <c s="376"/>
      <c s="441"/>
    </row>
    <row customHeight="1" ht="17.25">
      <c s="84" t="s">
        <v>2352</v>
      </c>
      <c s="441"/>
      <c s="372">
        <f>SUM(D37:F37)</f>
        <v>0</v>
      </c>
      <c s="372">
        <f>SUM(H37,L37,P37)</f>
        <v>0</v>
      </c>
      <c s="372">
        <f>SUM(I37,M37,Q37)</f>
        <v>0</v>
      </c>
      <c s="372">
        <f>SUM(J37,N37,R37)</f>
        <v>0</v>
      </c>
      <c s="372">
        <f>SUM(H37:J37)</f>
        <v>0</v>
      </c>
      <c s="376"/>
      <c s="376"/>
      <c s="376"/>
      <c s="372">
        <f>SUM(L37:N37)</f>
        <v>0</v>
      </c>
      <c s="376"/>
      <c s="376"/>
      <c s="376"/>
      <c s="372">
        <f>SUM(P37:R37)</f>
        <v>0</v>
      </c>
      <c s="376"/>
      <c s="376"/>
      <c s="376"/>
      <c s="441"/>
    </row>
    <row customHeight="1" ht="17.25">
      <c s="87" t="s">
        <v>1174</v>
      </c>
      <c s="429">
        <f>SUM(B39:B46)</f>
        <v>0</v>
      </c>
      <c s="372">
        <f>SUM(D38:F38)</f>
        <v>0</v>
      </c>
      <c s="372">
        <f>SUM(H38,L38,P38)</f>
        <v>0</v>
      </c>
      <c s="372">
        <f>SUM(I38,M38,Q38)</f>
        <v>0</v>
      </c>
      <c s="372">
        <f>SUM(J38,N38,R38)</f>
        <v>0</v>
      </c>
      <c s="372">
        <f>SUM(H38:J38)</f>
        <v>0</v>
      </c>
      <c s="372">
        <f>SUM(H39:H46)</f>
        <v>0</v>
      </c>
      <c s="372">
        <f>SUM(I39:I46)</f>
        <v>0</v>
      </c>
      <c s="372">
        <f>SUM(J39:J46)</f>
        <v>0</v>
      </c>
      <c s="372">
        <f>SUM(L38:N38)</f>
        <v>0</v>
      </c>
      <c s="372">
        <f>SUM(L39:L46)</f>
        <v>0</v>
      </c>
      <c s="372">
        <f>SUM(M39:M46)</f>
        <v>0</v>
      </c>
      <c s="372">
        <f>SUM(N39:N46)</f>
        <v>0</v>
      </c>
      <c s="372">
        <f>SUM(P38:R38)</f>
        <v>0</v>
      </c>
      <c s="372">
        <f>SUM(P39:P46)</f>
        <v>0</v>
      </c>
      <c s="372">
        <f>SUM(Q39:Q46)</f>
        <v>0</v>
      </c>
      <c s="372">
        <f>SUM(R39:R46)</f>
        <v>0</v>
      </c>
      <c s="429">
        <f>SUM(S39:S46)</f>
        <v>0</v>
      </c>
    </row>
    <row customHeight="1" ht="17.25">
      <c s="84" t="s">
        <v>1175</v>
      </c>
      <c s="441"/>
      <c s="372">
        <f>SUM(D39:F39)</f>
        <v>0</v>
      </c>
      <c s="372">
        <f>SUM(H39,L39,P39)</f>
        <v>0</v>
      </c>
      <c s="372">
        <f>SUM(I39,M39,Q39)</f>
        <v>0</v>
      </c>
      <c s="372">
        <f>SUM(J39,N39,R39)</f>
        <v>0</v>
      </c>
      <c s="372">
        <f>SUM(H39:J39)</f>
        <v>0</v>
      </c>
      <c s="376"/>
      <c s="376"/>
      <c s="376"/>
      <c s="372">
        <f>SUM(L39:N39)</f>
        <v>0</v>
      </c>
      <c s="376"/>
      <c s="376"/>
      <c s="376"/>
      <c s="372">
        <f>SUM(P39:R39)</f>
        <v>0</v>
      </c>
      <c s="376"/>
      <c s="376"/>
      <c s="376"/>
      <c s="441"/>
    </row>
    <row customHeight="1" ht="17.25">
      <c s="84" t="s">
        <v>1177</v>
      </c>
      <c s="441"/>
      <c s="372">
        <f>SUM(D40:F40)</f>
        <v>0</v>
      </c>
      <c s="372">
        <f>SUM(H40,L40,P40)</f>
        <v>0</v>
      </c>
      <c s="372">
        <f>SUM(I40,M40,Q40)</f>
        <v>0</v>
      </c>
      <c s="372">
        <f>SUM(J40,N40,R40)</f>
        <v>0</v>
      </c>
      <c s="372">
        <f>SUM(H40:J40)</f>
        <v>0</v>
      </c>
      <c s="376"/>
      <c s="376"/>
      <c s="376"/>
      <c s="372">
        <f>SUM(L40:N40)</f>
        <v>0</v>
      </c>
      <c s="376"/>
      <c s="376"/>
      <c s="376"/>
      <c s="372">
        <f>SUM(P40:R40)</f>
        <v>0</v>
      </c>
      <c s="376"/>
      <c s="376"/>
      <c s="376"/>
      <c s="441"/>
    </row>
    <row customHeight="1" ht="17.25">
      <c s="84" t="s">
        <v>1180</v>
      </c>
      <c s="441"/>
      <c s="372">
        <f>SUM(D41:F41)</f>
        <v>0</v>
      </c>
      <c s="372">
        <f>SUM(H41,L41,P41)</f>
        <v>0</v>
      </c>
      <c s="372">
        <f>SUM(I41,M41,Q41)</f>
        <v>0</v>
      </c>
      <c s="372">
        <f>SUM(J41,N41,R41)</f>
        <v>0</v>
      </c>
      <c s="372">
        <f>SUM(H41:J41)</f>
        <v>0</v>
      </c>
      <c s="376"/>
      <c s="376"/>
      <c s="376"/>
      <c s="372">
        <f>SUM(L41:N41)</f>
        <v>0</v>
      </c>
      <c s="376"/>
      <c s="376"/>
      <c s="376"/>
      <c s="372">
        <f>SUM(P41:R41)</f>
        <v>0</v>
      </c>
      <c s="376"/>
      <c s="376"/>
      <c s="376"/>
      <c s="441"/>
    </row>
    <row customHeight="1" ht="17.25">
      <c s="84" t="s">
        <v>1187</v>
      </c>
      <c s="441"/>
      <c s="372">
        <f>SUM(D42:F42)</f>
        <v>0</v>
      </c>
      <c s="372">
        <f>SUM(H42,L42,P42)</f>
        <v>0</v>
      </c>
      <c s="372">
        <f>SUM(I42,M42,Q42)</f>
        <v>0</v>
      </c>
      <c s="372">
        <f>SUM(J42,N42,R42)</f>
        <v>0</v>
      </c>
      <c s="372">
        <f>SUM(H42:J42)</f>
        <v>0</v>
      </c>
      <c s="376"/>
      <c s="376"/>
      <c s="376"/>
      <c s="372">
        <f>SUM(L42:N42)</f>
        <v>0</v>
      </c>
      <c s="376"/>
      <c s="376"/>
      <c s="376"/>
      <c s="372">
        <f>SUM(P42:R42)</f>
        <v>0</v>
      </c>
      <c s="376"/>
      <c s="376"/>
      <c s="376"/>
      <c s="441"/>
    </row>
    <row customHeight="1" ht="17.25">
      <c s="84" t="s">
        <v>1193</v>
      </c>
      <c s="441"/>
      <c s="372">
        <f>SUM(D43:F43)</f>
        <v>0</v>
      </c>
      <c s="372">
        <f>SUM(H43,L43,P43)</f>
        <v>0</v>
      </c>
      <c s="372">
        <f>SUM(I43,M43,Q43)</f>
        <v>0</v>
      </c>
      <c s="372">
        <f>SUM(J43,N43,R43)</f>
        <v>0</v>
      </c>
      <c s="372">
        <f>SUM(H43:J43)</f>
        <v>0</v>
      </c>
      <c s="376"/>
      <c s="376"/>
      <c s="376"/>
      <c s="372">
        <f>SUM(L43:N43)</f>
        <v>0</v>
      </c>
      <c s="376"/>
      <c s="376"/>
      <c s="376"/>
      <c s="372">
        <f>SUM(P43:R43)</f>
        <v>0</v>
      </c>
      <c s="376"/>
      <c s="376"/>
      <c s="376"/>
      <c s="441"/>
    </row>
    <row customHeight="1" ht="17.25">
      <c s="84" t="s">
        <v>2353</v>
      </c>
      <c s="441"/>
      <c s="372">
        <f>SUM(D44:F44)</f>
        <v>0</v>
      </c>
      <c s="372">
        <f>SUM(H44,L44,P44)</f>
        <v>0</v>
      </c>
      <c s="372">
        <f>SUM(I44,M44,Q44)</f>
        <v>0</v>
      </c>
      <c s="372">
        <f>SUM(J44,N44,R44)</f>
        <v>0</v>
      </c>
      <c s="372">
        <f>SUM(H44:J44)</f>
        <v>0</v>
      </c>
      <c s="376"/>
      <c s="376"/>
      <c s="376"/>
      <c s="372">
        <f>SUM(L44:N44)</f>
        <v>0</v>
      </c>
      <c s="376"/>
      <c s="376"/>
      <c s="376"/>
      <c s="372">
        <f>SUM(P44:R44)</f>
        <v>0</v>
      </c>
      <c s="376"/>
      <c s="376"/>
      <c s="376"/>
      <c s="441"/>
    </row>
    <row customHeight="1" ht="17.25">
      <c s="84" t="s">
        <v>1200</v>
      </c>
      <c s="441"/>
      <c s="372">
        <f>SUM(D45:F45)</f>
        <v>0</v>
      </c>
      <c s="372">
        <f>SUM(H45,L45,P45)</f>
        <v>0</v>
      </c>
      <c s="372">
        <f>SUM(I45,M45,Q45)</f>
        <v>0</v>
      </c>
      <c s="372">
        <f>SUM(J45,N45,R45)</f>
        <v>0</v>
      </c>
      <c s="372">
        <f>SUM(H45:J45)</f>
        <v>0</v>
      </c>
      <c s="376"/>
      <c s="376"/>
      <c s="376"/>
      <c s="372">
        <f>SUM(L45:N45)</f>
        <v>0</v>
      </c>
      <c s="376"/>
      <c s="376"/>
      <c s="376"/>
      <c s="372">
        <f>SUM(P45:R45)</f>
        <v>0</v>
      </c>
      <c s="376"/>
      <c s="376"/>
      <c s="376"/>
      <c s="441"/>
    </row>
    <row customHeight="1" ht="17.25">
      <c s="84" t="s">
        <v>2354</v>
      </c>
      <c s="441"/>
      <c s="372">
        <f>SUM(D46:F46)</f>
        <v>0</v>
      </c>
      <c s="372">
        <f>SUM(H46,L46,P46)</f>
        <v>0</v>
      </c>
      <c s="372">
        <f>SUM(I46,M46,Q46)</f>
        <v>0</v>
      </c>
      <c s="372">
        <f>SUM(J46,N46,R46)</f>
        <v>0</v>
      </c>
      <c s="372">
        <f>SUM(H46:J46)</f>
        <v>0</v>
      </c>
      <c s="376"/>
      <c s="376"/>
      <c s="376"/>
      <c s="372">
        <f>SUM(L46:N46)</f>
        <v>0</v>
      </c>
      <c s="376"/>
      <c s="376"/>
      <c s="376"/>
      <c s="372">
        <f>SUM(P46:R46)</f>
        <v>0</v>
      </c>
      <c s="376"/>
      <c s="376"/>
      <c s="376"/>
      <c s="441"/>
    </row>
    <row customHeight="1" ht="17.25">
      <c s="87" t="s">
        <v>1227</v>
      </c>
      <c s="429">
        <f>SUM(B48:B58)</f>
        <v>7</v>
      </c>
      <c s="372">
        <f>SUM(D47:F47)</f>
        <v>507</v>
      </c>
      <c s="372">
        <f>SUM(H47,L47,P47)</f>
        <v>503</v>
      </c>
      <c s="372">
        <f>SUM(I47,M47,Q47)</f>
        <v>0</v>
      </c>
      <c s="372">
        <f>SUM(J47,N47,R47)</f>
        <v>4</v>
      </c>
      <c s="372">
        <f>SUM(H47:J47)</f>
        <v>507</v>
      </c>
      <c s="372">
        <f>SUM(H48:H58)</f>
        <v>503</v>
      </c>
      <c s="372">
        <f>SUM(I48:I58)</f>
        <v>0</v>
      </c>
      <c s="372">
        <f>SUM(J48:J58)</f>
        <v>4</v>
      </c>
      <c s="372">
        <f>SUM(L47:N47)</f>
        <v>0</v>
      </c>
      <c s="372">
        <f>SUM(L48:L58)</f>
        <v>0</v>
      </c>
      <c s="372">
        <f>SUM(M48:M58)</f>
        <v>0</v>
      </c>
      <c s="372">
        <f>SUM(N48:N58)</f>
        <v>0</v>
      </c>
      <c s="372">
        <f>SUM(P47:R47)</f>
        <v>0</v>
      </c>
      <c s="372">
        <f>SUM(P48:P58)</f>
        <v>0</v>
      </c>
      <c s="372">
        <f>SUM(Q48:Q58)</f>
        <v>0</v>
      </c>
      <c s="372">
        <f>SUM(R48:R58)</f>
        <v>0</v>
      </c>
      <c s="429">
        <f>SUM(S48:S58)</f>
        <v>0</v>
      </c>
    </row>
    <row customHeight="1" ht="17.25">
      <c s="84" t="s">
        <v>1228</v>
      </c>
      <c s="441"/>
      <c s="372">
        <f>SUM(D48:F48)</f>
        <v>0</v>
      </c>
      <c s="372">
        <f>SUM(H48,L48,P48)</f>
        <v>0</v>
      </c>
      <c s="372">
        <f>SUM(I48,M48,Q48)</f>
        <v>0</v>
      </c>
      <c s="372">
        <f>SUM(J48,N48,R48)</f>
        <v>0</v>
      </c>
      <c s="372">
        <f>SUM(H48:J48)</f>
        <v>0</v>
      </c>
      <c s="376"/>
      <c s="376"/>
      <c s="376"/>
      <c s="372">
        <f>SUM(L48:N48)</f>
        <v>0</v>
      </c>
      <c s="376"/>
      <c s="376"/>
      <c s="376"/>
      <c s="372">
        <f>SUM(P48:R48)</f>
        <v>0</v>
      </c>
      <c s="376"/>
      <c s="376"/>
      <c s="376"/>
      <c s="441"/>
    </row>
    <row customHeight="1" ht="17.25">
      <c s="84" t="s">
        <v>1238</v>
      </c>
      <c s="441">
        <v>4</v>
      </c>
      <c s="372">
        <f>SUM(D49:F49)</f>
        <v>308</v>
      </c>
      <c s="372">
        <f>SUM(H49,L49,P49)</f>
        <v>304</v>
      </c>
      <c s="372">
        <f>SUM(I49,M49,Q49)</f>
        <v>0</v>
      </c>
      <c s="372">
        <f>SUM(J49,N49,R49)</f>
        <v>4</v>
      </c>
      <c s="372">
        <f>SUM(H49:J49)</f>
        <v>308</v>
      </c>
      <c s="376">
        <v>304</v>
      </c>
      <c s="376"/>
      <c s="376">
        <v>4</v>
      </c>
      <c s="372">
        <f>SUM(L49:N49)</f>
        <v>0</v>
      </c>
      <c s="376"/>
      <c s="376"/>
      <c s="376"/>
      <c s="372">
        <f>SUM(P49:R49)</f>
        <v>0</v>
      </c>
      <c s="376"/>
      <c s="376"/>
      <c s="376"/>
      <c s="441"/>
    </row>
    <row customHeight="1" ht="17.25">
      <c s="84" t="s">
        <v>1255</v>
      </c>
      <c s="441"/>
      <c s="372">
        <f>SUM(D50:F50)</f>
        <v>0</v>
      </c>
      <c s="372">
        <f>SUM(H50,L50,P50)</f>
        <v>0</v>
      </c>
      <c s="372">
        <f>SUM(I50,M50,Q50)</f>
        <v>0</v>
      </c>
      <c s="372">
        <f>SUM(J50,N50,R50)</f>
        <v>0</v>
      </c>
      <c s="372">
        <f>SUM(H50:J50)</f>
        <v>0</v>
      </c>
      <c s="376"/>
      <c s="376"/>
      <c s="376"/>
      <c s="372">
        <f>SUM(L50:N50)</f>
        <v>0</v>
      </c>
      <c s="376"/>
      <c s="376"/>
      <c s="376"/>
      <c s="372">
        <f>SUM(P50:R50)</f>
        <v>0</v>
      </c>
      <c s="376"/>
      <c s="376"/>
      <c s="376"/>
      <c s="441"/>
    </row>
    <row customHeight="1" ht="17.25">
      <c s="84" t="s">
        <v>1258</v>
      </c>
      <c s="441">
        <v>1</v>
      </c>
      <c s="372">
        <f>SUM(D51:F51)</f>
        <v>53</v>
      </c>
      <c s="372">
        <f>SUM(H51,L51,P51)</f>
        <v>53</v>
      </c>
      <c s="372">
        <f>SUM(I51,M51,Q51)</f>
        <v>0</v>
      </c>
      <c s="372">
        <f>SUM(J51,N51,R51)</f>
        <v>0</v>
      </c>
      <c s="372">
        <f>SUM(H51:J51)</f>
        <v>53</v>
      </c>
      <c s="376">
        <v>53</v>
      </c>
      <c s="376"/>
      <c s="376"/>
      <c s="372">
        <f>SUM(L51:N51)</f>
        <v>0</v>
      </c>
      <c s="376"/>
      <c s="376"/>
      <c s="376"/>
      <c s="372">
        <f>SUM(P51:R51)</f>
        <v>0</v>
      </c>
      <c s="376"/>
      <c s="376"/>
      <c s="376"/>
      <c s="441"/>
    </row>
    <row customHeight="1" ht="17.25">
      <c s="84" t="s">
        <v>1266</v>
      </c>
      <c s="441">
        <v>1</v>
      </c>
      <c s="372">
        <f>SUM(D52:F52)</f>
        <v>87</v>
      </c>
      <c s="372">
        <f>SUM(H52,L52,P52)</f>
        <v>87</v>
      </c>
      <c s="372">
        <f>SUM(I52,M52,Q52)</f>
        <v>0</v>
      </c>
      <c s="372">
        <f>SUM(J52,N52,R52)</f>
        <v>0</v>
      </c>
      <c s="372">
        <f>SUM(H52:J52)</f>
        <v>87</v>
      </c>
      <c s="376">
        <v>87</v>
      </c>
      <c s="376"/>
      <c s="376"/>
      <c s="372">
        <f>SUM(L52:N52)</f>
        <v>0</v>
      </c>
      <c s="376"/>
      <c s="376"/>
      <c s="376"/>
      <c s="372">
        <f>SUM(P52:R52)</f>
        <v>0</v>
      </c>
      <c s="376"/>
      <c s="376"/>
      <c s="376"/>
      <c s="441"/>
    </row>
    <row customHeight="1" ht="17.25">
      <c s="84" t="s">
        <v>1271</v>
      </c>
      <c s="441">
        <v>1</v>
      </c>
      <c s="372">
        <f>SUM(D53:F53)</f>
        <v>59</v>
      </c>
      <c s="372">
        <f>SUM(H53,L53,P53)</f>
        <v>59</v>
      </c>
      <c s="372">
        <f>SUM(I53,M53,Q53)</f>
        <v>0</v>
      </c>
      <c s="372">
        <f>SUM(J53,N53,R53)</f>
        <v>0</v>
      </c>
      <c s="372">
        <f>SUM(H53:J53)</f>
        <v>59</v>
      </c>
      <c s="376">
        <v>59</v>
      </c>
      <c s="376"/>
      <c s="376"/>
      <c s="372">
        <f>SUM(L53:N53)</f>
        <v>0</v>
      </c>
      <c s="376"/>
      <c s="376"/>
      <c s="376"/>
      <c s="372">
        <f>SUM(P53:R53)</f>
        <v>0</v>
      </c>
      <c s="376"/>
      <c s="376"/>
      <c s="376"/>
      <c s="441"/>
    </row>
    <row customHeight="1" ht="17.25">
      <c s="84" t="s">
        <v>1279</v>
      </c>
      <c s="441"/>
      <c s="372">
        <f>SUM(D54:F54)</f>
        <v>0</v>
      </c>
      <c s="372">
        <f>SUM(H54,L54,P54)</f>
        <v>0</v>
      </c>
      <c s="372">
        <f>SUM(I54,M54,Q54)</f>
        <v>0</v>
      </c>
      <c s="372">
        <f>SUM(J54,N54,R54)</f>
        <v>0</v>
      </c>
      <c s="372">
        <f>SUM(H54:J54)</f>
        <v>0</v>
      </c>
      <c s="376"/>
      <c s="376"/>
      <c s="376"/>
      <c s="372">
        <f>SUM(L54:N54)</f>
        <v>0</v>
      </c>
      <c s="376"/>
      <c s="376"/>
      <c s="376"/>
      <c s="372">
        <f>SUM(P54:R54)</f>
        <v>0</v>
      </c>
      <c s="376"/>
      <c s="376"/>
      <c s="376"/>
      <c s="441"/>
    </row>
    <row customHeight="1" ht="17.25">
      <c s="84" t="s">
        <v>1284</v>
      </c>
      <c s="441"/>
      <c s="372">
        <f>SUM(D55:F55)</f>
        <v>0</v>
      </c>
      <c s="372">
        <f>SUM(H55,L55,P55)</f>
        <v>0</v>
      </c>
      <c s="372">
        <f>SUM(I55,M55,Q55)</f>
        <v>0</v>
      </c>
      <c s="372">
        <f>SUM(J55,N55,R55)</f>
        <v>0</v>
      </c>
      <c s="372">
        <f>SUM(H55:J55)</f>
        <v>0</v>
      </c>
      <c s="376"/>
      <c s="376"/>
      <c s="376"/>
      <c s="372">
        <f>SUM(L55:N55)</f>
        <v>0</v>
      </c>
      <c s="376"/>
      <c s="376"/>
      <c s="376"/>
      <c s="372">
        <f>SUM(P55:R55)</f>
        <v>0</v>
      </c>
      <c s="376"/>
      <c s="376"/>
      <c s="376"/>
      <c s="441"/>
    </row>
    <row customHeight="1" ht="17.25">
      <c s="84" t="s">
        <v>1289</v>
      </c>
      <c s="441"/>
      <c s="372">
        <f>SUM(D56:F56)</f>
        <v>0</v>
      </c>
      <c s="372">
        <f>SUM(H56,L56,P56)</f>
        <v>0</v>
      </c>
      <c s="372">
        <f>SUM(I56,M56,Q56)</f>
        <v>0</v>
      </c>
      <c s="372">
        <f>SUM(J56,N56,R56)</f>
        <v>0</v>
      </c>
      <c s="372">
        <f>SUM(H56:J56)</f>
        <v>0</v>
      </c>
      <c s="376"/>
      <c s="376"/>
      <c s="376"/>
      <c s="372">
        <f>SUM(L56:N56)</f>
        <v>0</v>
      </c>
      <c s="376"/>
      <c s="376"/>
      <c s="376"/>
      <c s="372">
        <f>SUM(P56:R56)</f>
        <v>0</v>
      </c>
      <c s="376"/>
      <c s="376"/>
      <c s="376"/>
      <c s="441"/>
    </row>
    <row customHeight="1" ht="17.25">
      <c s="84" t="s">
        <v>1293</v>
      </c>
      <c s="441"/>
      <c s="372">
        <f>SUM(D57:F57)</f>
        <v>0</v>
      </c>
      <c s="372">
        <f>SUM(H57,L57,P57)</f>
        <v>0</v>
      </c>
      <c s="372">
        <f>SUM(I57,M57,Q57)</f>
        <v>0</v>
      </c>
      <c s="372">
        <f>SUM(J57,N57,R57)</f>
        <v>0</v>
      </c>
      <c s="372">
        <f>SUM(H57:J57)</f>
        <v>0</v>
      </c>
      <c s="376"/>
      <c s="376"/>
      <c s="376"/>
      <c s="372">
        <f>SUM(L57:N57)</f>
        <v>0</v>
      </c>
      <c s="376"/>
      <c s="376"/>
      <c s="376"/>
      <c s="372">
        <f>SUM(P57:R57)</f>
        <v>0</v>
      </c>
      <c s="376"/>
      <c s="376"/>
      <c s="376"/>
      <c s="441"/>
    </row>
    <row customHeight="1" ht="17.25">
      <c s="84" t="s">
        <v>2361</v>
      </c>
      <c s="441"/>
      <c s="372">
        <f>SUM(D58:F58)</f>
        <v>0</v>
      </c>
      <c s="372">
        <f>SUM(H58,L58,P58)</f>
        <v>0</v>
      </c>
      <c s="372">
        <f>SUM(I58,M58,Q58)</f>
        <v>0</v>
      </c>
      <c s="372">
        <f>SUM(J58,N58,R58)</f>
        <v>0</v>
      </c>
      <c s="372">
        <f>SUM(H58:J58)</f>
        <v>0</v>
      </c>
      <c s="376"/>
      <c s="376"/>
      <c s="376"/>
      <c s="372">
        <f>SUM(L58:N58)</f>
        <v>0</v>
      </c>
      <c s="376"/>
      <c s="376"/>
      <c s="376"/>
      <c s="372">
        <f>SUM(P58:R58)</f>
        <v>0</v>
      </c>
      <c s="376"/>
      <c s="376"/>
      <c s="376"/>
      <c s="441"/>
    </row>
    <row customHeight="1" ht="17.25">
      <c s="87" t="s">
        <v>1302</v>
      </c>
      <c s="429">
        <f>SUM(B60:B70)</f>
        <v>56</v>
      </c>
      <c s="372">
        <f>SUM(D59:F59)</f>
        <v>5491</v>
      </c>
      <c s="372">
        <f>SUM(H59,L59,P59)</f>
        <v>3226</v>
      </c>
      <c s="372">
        <f>SUM(I59,M59,Q59)</f>
        <v>0</v>
      </c>
      <c s="372">
        <f>SUM(J59,N59,R59)</f>
        <v>2265</v>
      </c>
      <c s="372">
        <f>SUM(H59:J59)</f>
        <v>2223</v>
      </c>
      <c s="372">
        <f>SUM(H60:H70)</f>
        <v>0</v>
      </c>
      <c s="372">
        <f>SUM(I60:I70)</f>
        <v>0</v>
      </c>
      <c s="372">
        <f>SUM(J60:J70)</f>
        <v>2223</v>
      </c>
      <c s="372">
        <f>SUM(L59:N59)</f>
        <v>3268</v>
      </c>
      <c s="372">
        <f>SUM(L60:L70)</f>
        <v>3226</v>
      </c>
      <c s="372">
        <f>SUM(M60:M70)</f>
        <v>0</v>
      </c>
      <c s="372">
        <f>SUM(N60:N70)</f>
        <v>42</v>
      </c>
      <c s="372">
        <f>SUM(P59:R59)</f>
        <v>0</v>
      </c>
      <c s="372">
        <f>SUM(P60:P70)</f>
        <v>0</v>
      </c>
      <c s="372">
        <f>SUM(Q60:Q70)</f>
        <v>0</v>
      </c>
      <c s="372">
        <f>SUM(R60:R70)</f>
        <v>0</v>
      </c>
      <c s="429">
        <f>SUM(S60:S70)</f>
        <v>41995</v>
      </c>
    </row>
    <row customHeight="1" ht="17.25">
      <c s="84" t="s">
        <v>1303</v>
      </c>
      <c s="441">
        <v>2</v>
      </c>
      <c s="372">
        <f>SUM(D60:F60)</f>
        <v>103</v>
      </c>
      <c s="372">
        <f>SUM(H60,L60,P60)</f>
        <v>103</v>
      </c>
      <c s="372">
        <f>SUM(I60,M60,Q60)</f>
        <v>0</v>
      </c>
      <c s="372">
        <f>SUM(J60,N60,R60)</f>
        <v>0</v>
      </c>
      <c s="372">
        <f>SUM(H60:J60)</f>
        <v>0</v>
      </c>
      <c s="376"/>
      <c s="376"/>
      <c s="376"/>
      <c s="372">
        <f>SUM(L60:N60)</f>
        <v>103</v>
      </c>
      <c s="376">
        <v>103</v>
      </c>
      <c s="376"/>
      <c s="376"/>
      <c s="372">
        <f>SUM(P60:R60)</f>
        <v>0</v>
      </c>
      <c s="376"/>
      <c s="376"/>
      <c s="376"/>
      <c s="441"/>
    </row>
    <row customHeight="1" ht="17.25">
      <c s="84" t="s">
        <v>1305</v>
      </c>
      <c s="441">
        <v>49</v>
      </c>
      <c s="372">
        <f>SUM(D61:F61)</f>
        <v>5202</v>
      </c>
      <c s="372">
        <f>SUM(H61,L61,P61)</f>
        <v>2941</v>
      </c>
      <c s="372">
        <f>SUM(I61,M61,Q61)</f>
        <v>0</v>
      </c>
      <c s="372">
        <f>SUM(J61,N61,R61)</f>
        <v>2261</v>
      </c>
      <c s="372">
        <f>SUM(H61:J61)</f>
        <v>2223</v>
      </c>
      <c s="376"/>
      <c s="376"/>
      <c s="376">
        <v>2223</v>
      </c>
      <c s="372">
        <f>SUM(L61:N61)</f>
        <v>2979</v>
      </c>
      <c s="376">
        <v>2941</v>
      </c>
      <c s="376"/>
      <c s="376">
        <v>38</v>
      </c>
      <c s="372">
        <f>SUM(P61:R61)</f>
        <v>0</v>
      </c>
      <c s="376"/>
      <c s="376"/>
      <c s="376"/>
      <c s="441">
        <v>37860</v>
      </c>
    </row>
    <row customHeight="1" ht="17.25">
      <c s="84" t="s">
        <v>1313</v>
      </c>
      <c s="441">
        <v>3</v>
      </c>
      <c s="372">
        <f>SUM(D62:F62)</f>
        <v>144</v>
      </c>
      <c s="372">
        <f>SUM(H62,L62,P62)</f>
        <v>140</v>
      </c>
      <c s="372">
        <f>SUM(I62,M62,Q62)</f>
        <v>0</v>
      </c>
      <c s="372">
        <f>SUM(J62,N62,R62)</f>
        <v>4</v>
      </c>
      <c s="372">
        <f>SUM(H62:J62)</f>
        <v>0</v>
      </c>
      <c s="376"/>
      <c s="376"/>
      <c s="376"/>
      <c s="372">
        <f>SUM(L62:N62)</f>
        <v>144</v>
      </c>
      <c s="376">
        <v>140</v>
      </c>
      <c s="376"/>
      <c s="376">
        <v>4</v>
      </c>
      <c s="372">
        <f>SUM(P62:R62)</f>
        <v>0</v>
      </c>
      <c s="376"/>
      <c s="376"/>
      <c s="376"/>
      <c s="441">
        <v>4115</v>
      </c>
    </row>
    <row customHeight="1" ht="17.25">
      <c s="84" t="s">
        <v>1320</v>
      </c>
      <c s="441"/>
      <c s="372">
        <f>SUM(D63:F63)</f>
        <v>0</v>
      </c>
      <c s="372">
        <f>SUM(H63,L63,P63)</f>
        <v>0</v>
      </c>
      <c s="372">
        <f>SUM(I63,M63,Q63)</f>
        <v>0</v>
      </c>
      <c s="372">
        <f>SUM(J63,N63,R63)</f>
        <v>0</v>
      </c>
      <c s="372">
        <f>SUM(H63:J63)</f>
        <v>0</v>
      </c>
      <c s="376"/>
      <c s="376"/>
      <c s="376"/>
      <c s="372">
        <f>SUM(L63:N63)</f>
        <v>0</v>
      </c>
      <c s="376"/>
      <c s="376"/>
      <c s="376"/>
      <c s="372">
        <f>SUM(P63:R63)</f>
        <v>0</v>
      </c>
      <c s="376"/>
      <c s="376"/>
      <c s="376"/>
      <c s="441"/>
    </row>
    <row customHeight="1" ht="17.25">
      <c s="84" t="s">
        <v>1326</v>
      </c>
      <c s="441"/>
      <c s="372">
        <f>SUM(D64:F64)</f>
        <v>0</v>
      </c>
      <c s="372">
        <f>SUM(H64,L64,P64)</f>
        <v>0</v>
      </c>
      <c s="372">
        <f>SUM(I64,M64,Q64)</f>
        <v>0</v>
      </c>
      <c s="372">
        <f>SUM(J64,N64,R64)</f>
        <v>0</v>
      </c>
      <c s="372">
        <f>SUM(H64:J64)</f>
        <v>0</v>
      </c>
      <c s="376"/>
      <c s="376"/>
      <c s="376"/>
      <c s="372">
        <f>SUM(L64:N64)</f>
        <v>0</v>
      </c>
      <c s="376"/>
      <c s="376"/>
      <c s="376"/>
      <c s="372">
        <f>SUM(P64:R64)</f>
        <v>0</v>
      </c>
      <c s="376"/>
      <c s="376"/>
      <c s="376"/>
      <c s="441"/>
    </row>
    <row customHeight="1" ht="17.25">
      <c s="84" t="s">
        <v>1330</v>
      </c>
      <c s="441"/>
      <c s="372">
        <f>SUM(D65:F65)</f>
        <v>0</v>
      </c>
      <c s="372">
        <f>SUM(H65,L65,P65)</f>
        <v>0</v>
      </c>
      <c s="372">
        <f>SUM(I65,M65,Q65)</f>
        <v>0</v>
      </c>
      <c s="372">
        <f>SUM(J65,N65,R65)</f>
        <v>0</v>
      </c>
      <c s="372">
        <f>SUM(H65:J65)</f>
        <v>0</v>
      </c>
      <c s="376"/>
      <c s="376"/>
      <c s="376"/>
      <c s="372">
        <f>SUM(L65:N65)</f>
        <v>0</v>
      </c>
      <c s="376"/>
      <c s="376"/>
      <c s="376"/>
      <c s="372">
        <f>SUM(P65:R65)</f>
        <v>0</v>
      </c>
      <c s="376"/>
      <c s="376"/>
      <c s="376"/>
      <c s="441"/>
    </row>
    <row customHeight="1" ht="17.25">
      <c s="84" t="s">
        <v>1334</v>
      </c>
      <c s="441">
        <v>1</v>
      </c>
      <c s="372">
        <f>SUM(D66:F66)</f>
        <v>4</v>
      </c>
      <c s="372">
        <f>SUM(H66,L66,P66)</f>
        <v>4</v>
      </c>
      <c s="372">
        <f>SUM(I66,M66,Q66)</f>
        <v>0</v>
      </c>
      <c s="372">
        <f>SUM(J66,N66,R66)</f>
        <v>0</v>
      </c>
      <c s="372">
        <f>SUM(H66:J66)</f>
        <v>0</v>
      </c>
      <c s="376"/>
      <c s="376"/>
      <c s="376"/>
      <c s="372">
        <f>SUM(L66:N66)</f>
        <v>4</v>
      </c>
      <c s="376">
        <v>4</v>
      </c>
      <c s="376"/>
      <c s="376"/>
      <c s="372">
        <f>SUM(P66:R66)</f>
        <v>0</v>
      </c>
      <c s="376"/>
      <c s="376"/>
      <c s="376"/>
      <c s="441">
        <v>20</v>
      </c>
    </row>
    <row customHeight="1" ht="17.25">
      <c s="84" t="s">
        <v>1338</v>
      </c>
      <c s="441">
        <v>1</v>
      </c>
      <c s="372">
        <f>SUM(D67:F67)</f>
        <v>38</v>
      </c>
      <c s="372">
        <f>SUM(H67,L67,P67)</f>
        <v>38</v>
      </c>
      <c s="372">
        <f>SUM(I67,M67,Q67)</f>
        <v>0</v>
      </c>
      <c s="372">
        <f>SUM(J67,N67,R67)</f>
        <v>0</v>
      </c>
      <c s="372">
        <f>SUM(H67:J67)</f>
        <v>0</v>
      </c>
      <c s="376"/>
      <c s="376"/>
      <c s="376"/>
      <c s="372">
        <f>SUM(L67:N67)</f>
        <v>38</v>
      </c>
      <c s="376">
        <v>38</v>
      </c>
      <c s="376"/>
      <c s="376"/>
      <c s="372">
        <f>SUM(P67:R67)</f>
        <v>0</v>
      </c>
      <c s="376"/>
      <c s="376"/>
      <c s="376"/>
      <c s="441"/>
    </row>
    <row customHeight="1" ht="17.25">
      <c s="84" t="s">
        <v>1342</v>
      </c>
      <c s="441"/>
      <c s="372">
        <f>SUM(D68:F68)</f>
        <v>0</v>
      </c>
      <c s="372">
        <f>SUM(H68,L68,P68)</f>
        <v>0</v>
      </c>
      <c s="372">
        <f>SUM(I68,M68,Q68)</f>
        <v>0</v>
      </c>
      <c s="372">
        <f>SUM(J68,N68,R68)</f>
        <v>0</v>
      </c>
      <c s="372">
        <f>SUM(H68:J68)</f>
        <v>0</v>
      </c>
      <c s="376"/>
      <c s="376"/>
      <c s="376"/>
      <c s="372">
        <f>SUM(L68:N68)</f>
        <v>0</v>
      </c>
      <c s="376"/>
      <c s="376"/>
      <c s="376"/>
      <c s="372">
        <f>SUM(P68:R68)</f>
        <v>0</v>
      </c>
      <c s="376"/>
      <c s="376"/>
      <c s="376"/>
      <c s="441"/>
    </row>
    <row customHeight="1" ht="17.25">
      <c s="84" t="s">
        <v>2404</v>
      </c>
      <c s="441"/>
      <c s="372">
        <f>SUM(D69:F69)</f>
        <v>0</v>
      </c>
      <c s="372">
        <f>SUM(H69,L69,P69)</f>
        <v>0</v>
      </c>
      <c s="372">
        <f>SUM(I69,M69,Q69)</f>
        <v>0</v>
      </c>
      <c s="372">
        <f>SUM(J69,N69,R69)</f>
        <v>0</v>
      </c>
      <c s="372">
        <f>SUM(H69:J69)</f>
        <v>0</v>
      </c>
      <c s="376"/>
      <c s="376"/>
      <c s="376"/>
      <c s="372">
        <f>SUM(L69:N69)</f>
        <v>0</v>
      </c>
      <c s="376"/>
      <c s="376"/>
      <c s="376"/>
      <c s="372">
        <f>SUM(P69:R69)</f>
        <v>0</v>
      </c>
      <c s="376"/>
      <c s="376"/>
      <c s="376"/>
      <c s="441"/>
    </row>
    <row customHeight="1" ht="17.25">
      <c s="84" t="s">
        <v>2362</v>
      </c>
      <c s="441"/>
      <c s="372">
        <f>SUM(D70:F70)</f>
        <v>0</v>
      </c>
      <c s="372">
        <f>SUM(H70,L70,P70)</f>
        <v>0</v>
      </c>
      <c s="372">
        <f>SUM(I70,M70,Q70)</f>
        <v>0</v>
      </c>
      <c s="372">
        <f>SUM(J70,N70,R70)</f>
        <v>0</v>
      </c>
      <c s="372">
        <f>SUM(H70:J70)</f>
        <v>0</v>
      </c>
      <c s="376"/>
      <c s="376"/>
      <c s="376"/>
      <c s="372">
        <f>SUM(L70:N70)</f>
        <v>0</v>
      </c>
      <c s="376"/>
      <c s="376"/>
      <c s="376"/>
      <c s="372">
        <f>SUM(P70:R70)</f>
        <v>0</v>
      </c>
      <c s="376"/>
      <c s="376"/>
      <c s="376"/>
      <c s="441"/>
    </row>
    <row customHeight="1" ht="17.25">
      <c s="87" t="s">
        <v>1351</v>
      </c>
      <c s="429">
        <f>SUM(B72:B81)</f>
        <v>1</v>
      </c>
      <c s="372">
        <f>SUM(D71:F71)</f>
        <v>5</v>
      </c>
      <c s="372">
        <f>SUM(H71,L71,P71)</f>
        <v>5</v>
      </c>
      <c s="372">
        <f>SUM(I71,M71,Q71)</f>
        <v>0</v>
      </c>
      <c s="372">
        <f>SUM(J71,N71,R71)</f>
        <v>0</v>
      </c>
      <c s="372">
        <f>SUM(H71:J71)</f>
        <v>5</v>
      </c>
      <c s="372">
        <f>SUM(H72:H81)</f>
        <v>5</v>
      </c>
      <c s="372">
        <f>SUM(I72:I81)</f>
        <v>0</v>
      </c>
      <c s="372">
        <f>SUM(J72:J81)</f>
        <v>0</v>
      </c>
      <c s="372">
        <f>SUM(L71:N71)</f>
        <v>0</v>
      </c>
      <c s="372">
        <f>SUM(L72:L81)</f>
        <v>0</v>
      </c>
      <c s="372">
        <f>SUM(M72:M81)</f>
        <v>0</v>
      </c>
      <c s="372">
        <f>SUM(N72:N81)</f>
        <v>0</v>
      </c>
      <c s="372">
        <f>SUM(P71:R71)</f>
        <v>0</v>
      </c>
      <c s="372">
        <f>SUM(P72:P81)</f>
        <v>0</v>
      </c>
      <c s="372">
        <f>SUM(Q72:Q81)</f>
        <v>0</v>
      </c>
      <c s="372">
        <f>SUM(R72:R81)</f>
        <v>0</v>
      </c>
      <c s="429">
        <f>SUM(S72:S81)</f>
        <v>0</v>
      </c>
    </row>
    <row customHeight="1" ht="17.25">
      <c s="84" t="s">
        <v>1352</v>
      </c>
      <c s="441">
        <v>1</v>
      </c>
      <c s="372">
        <f>SUM(D72:F72)</f>
        <v>5</v>
      </c>
      <c s="372">
        <f>SUM(H72,L72,P72)</f>
        <v>5</v>
      </c>
      <c s="372">
        <f>SUM(I72,M72,Q72)</f>
        <v>0</v>
      </c>
      <c s="372">
        <f>SUM(J72,N72,R72)</f>
        <v>0</v>
      </c>
      <c s="372">
        <f>SUM(H72:J72)</f>
        <v>5</v>
      </c>
      <c s="376">
        <v>5</v>
      </c>
      <c s="376"/>
      <c s="376"/>
      <c s="372">
        <f>SUM(L72:N72)</f>
        <v>0</v>
      </c>
      <c s="376"/>
      <c s="376"/>
      <c s="376"/>
      <c s="372">
        <f>SUM(P72:R72)</f>
        <v>0</v>
      </c>
      <c s="376"/>
      <c s="376"/>
      <c s="376"/>
      <c s="441"/>
    </row>
    <row customHeight="1" ht="17.25">
      <c s="84" t="s">
        <v>1354</v>
      </c>
      <c s="441"/>
      <c s="372">
        <f>SUM(D73:F73)</f>
        <v>0</v>
      </c>
      <c s="372">
        <f>SUM(H73,L73,P73)</f>
        <v>0</v>
      </c>
      <c s="372">
        <f>SUM(I73,M73,Q73)</f>
        <v>0</v>
      </c>
      <c s="372">
        <f>SUM(J73,N73,R73)</f>
        <v>0</v>
      </c>
      <c s="372">
        <f>SUM(H73:J73)</f>
        <v>0</v>
      </c>
      <c s="376"/>
      <c s="376"/>
      <c s="376"/>
      <c s="372">
        <f>SUM(L73:N73)</f>
        <v>0</v>
      </c>
      <c s="376"/>
      <c s="376"/>
      <c s="376"/>
      <c s="372">
        <f>SUM(P73:R73)</f>
        <v>0</v>
      </c>
      <c s="376"/>
      <c s="376"/>
      <c s="376"/>
      <c s="441"/>
    </row>
    <row customHeight="1" ht="17.25">
      <c s="84" t="s">
        <v>1363</v>
      </c>
      <c s="441"/>
      <c s="372">
        <f>SUM(D74:F74)</f>
        <v>0</v>
      </c>
      <c s="372">
        <f>SUM(H74,L74,P74)</f>
        <v>0</v>
      </c>
      <c s="372">
        <f>SUM(I74,M74,Q74)</f>
        <v>0</v>
      </c>
      <c s="372">
        <f>SUM(J74,N74,R74)</f>
        <v>0</v>
      </c>
      <c s="372">
        <f>SUM(H74:J74)</f>
        <v>0</v>
      </c>
      <c s="376"/>
      <c s="376"/>
      <c s="376"/>
      <c s="372">
        <f>SUM(L74:N74)</f>
        <v>0</v>
      </c>
      <c s="376"/>
      <c s="376"/>
      <c s="376"/>
      <c s="372">
        <f>SUM(P74:R74)</f>
        <v>0</v>
      </c>
      <c s="376"/>
      <c s="376"/>
      <c s="376"/>
      <c s="441"/>
    </row>
    <row customHeight="1" ht="17.25">
      <c s="84" t="s">
        <v>1368</v>
      </c>
      <c s="441"/>
      <c s="372">
        <f>SUM(D75:F75)</f>
        <v>0</v>
      </c>
      <c s="372">
        <f>SUM(H75,L75,P75)</f>
        <v>0</v>
      </c>
      <c s="372">
        <f>SUM(I75,M75,Q75)</f>
        <v>0</v>
      </c>
      <c s="372">
        <f>SUM(J75,N75,R75)</f>
        <v>0</v>
      </c>
      <c s="372">
        <f>SUM(H75:J75)</f>
        <v>0</v>
      </c>
      <c s="376"/>
      <c s="376"/>
      <c s="376"/>
      <c s="372">
        <f>SUM(L75:N75)</f>
        <v>0</v>
      </c>
      <c s="376"/>
      <c s="376"/>
      <c s="376"/>
      <c s="372">
        <f>SUM(P75:R75)</f>
        <v>0</v>
      </c>
      <c s="376"/>
      <c s="376"/>
      <c s="376"/>
      <c s="441"/>
    </row>
    <row customHeight="1" ht="17.25">
      <c s="84" t="s">
        <v>1373</v>
      </c>
      <c s="441"/>
      <c s="372">
        <f>SUM(D76:F76)</f>
        <v>0</v>
      </c>
      <c s="372">
        <f>SUM(H76,L76,P76)</f>
        <v>0</v>
      </c>
      <c s="372">
        <f>SUM(I76,M76,Q76)</f>
        <v>0</v>
      </c>
      <c s="372">
        <f>SUM(J76,N76,R76)</f>
        <v>0</v>
      </c>
      <c s="372">
        <f>SUM(H76:J76)</f>
        <v>0</v>
      </c>
      <c s="376"/>
      <c s="376"/>
      <c s="376"/>
      <c s="372">
        <f>SUM(L76:N76)</f>
        <v>0</v>
      </c>
      <c s="376"/>
      <c s="376"/>
      <c s="376"/>
      <c s="372">
        <f>SUM(P76:R76)</f>
        <v>0</v>
      </c>
      <c s="376"/>
      <c s="376"/>
      <c s="376"/>
      <c s="441"/>
    </row>
    <row customHeight="1" ht="17.25">
      <c s="84" t="s">
        <v>1377</v>
      </c>
      <c s="441"/>
      <c s="372">
        <f>SUM(D77:F77)</f>
        <v>0</v>
      </c>
      <c s="372">
        <f>SUM(H77,L77,P77)</f>
        <v>0</v>
      </c>
      <c s="372">
        <f>SUM(I77,M77,Q77)</f>
        <v>0</v>
      </c>
      <c s="372">
        <f>SUM(J77,N77,R77)</f>
        <v>0</v>
      </c>
      <c s="372">
        <f>SUM(H77:J77)</f>
        <v>0</v>
      </c>
      <c s="376"/>
      <c s="376"/>
      <c s="376"/>
      <c s="372">
        <f>SUM(L77:N77)</f>
        <v>0</v>
      </c>
      <c s="376"/>
      <c s="376"/>
      <c s="376"/>
      <c s="372">
        <f>SUM(P77:R77)</f>
        <v>0</v>
      </c>
      <c s="376"/>
      <c s="376"/>
      <c s="376"/>
      <c s="441"/>
    </row>
    <row customHeight="1" ht="17.25">
      <c s="84" t="s">
        <v>1382</v>
      </c>
      <c s="441"/>
      <c s="372">
        <f>SUM(D78:F78)</f>
        <v>0</v>
      </c>
      <c s="372">
        <f>SUM(H78,L78,P78)</f>
        <v>0</v>
      </c>
      <c s="372">
        <f>SUM(I78,M78,Q78)</f>
        <v>0</v>
      </c>
      <c s="372">
        <f>SUM(J78,N78,R78)</f>
        <v>0</v>
      </c>
      <c s="372">
        <f>SUM(H78:J78)</f>
        <v>0</v>
      </c>
      <c s="376"/>
      <c s="376"/>
      <c s="376"/>
      <c s="372">
        <f>SUM(L78:N78)</f>
        <v>0</v>
      </c>
      <c s="376"/>
      <c s="376"/>
      <c s="376"/>
      <c s="372">
        <f>SUM(P78:R78)</f>
        <v>0</v>
      </c>
      <c s="376"/>
      <c s="376"/>
      <c s="376"/>
      <c s="441"/>
    </row>
    <row customHeight="1" ht="17.25">
      <c s="84" t="s">
        <v>1388</v>
      </c>
      <c s="441"/>
      <c s="372">
        <f>SUM(D79:F79)</f>
        <v>0</v>
      </c>
      <c s="372">
        <f>SUM(H79,L79,P79)</f>
        <v>0</v>
      </c>
      <c s="372">
        <f>SUM(I79,M79,Q79)</f>
        <v>0</v>
      </c>
      <c s="372">
        <f>SUM(J79,N79,R79)</f>
        <v>0</v>
      </c>
      <c s="372">
        <f>SUM(H79:J79)</f>
        <v>0</v>
      </c>
      <c s="376"/>
      <c s="376"/>
      <c s="376"/>
      <c s="372">
        <f>SUM(L79:N79)</f>
        <v>0</v>
      </c>
      <c s="376"/>
      <c s="376"/>
      <c s="376"/>
      <c s="372">
        <f>SUM(P79:R79)</f>
        <v>0</v>
      </c>
      <c s="376"/>
      <c s="376"/>
      <c s="376"/>
      <c s="441"/>
    </row>
    <row customHeight="1" ht="17.25">
      <c s="84" t="s">
        <v>2363</v>
      </c>
      <c s="441"/>
      <c s="372">
        <f>SUM(D80:F80)</f>
        <v>0</v>
      </c>
      <c s="372">
        <f>SUM(H80,L80,P80)</f>
        <v>0</v>
      </c>
      <c s="372">
        <f>SUM(I80,M80,Q80)</f>
        <v>0</v>
      </c>
      <c s="372">
        <f>SUM(J80,N80,R80)</f>
        <v>0</v>
      </c>
      <c s="372">
        <f>SUM(H80:J80)</f>
        <v>0</v>
      </c>
      <c s="376"/>
      <c s="376"/>
      <c s="376"/>
      <c s="372">
        <f>SUM(L80:N80)</f>
        <v>0</v>
      </c>
      <c s="376"/>
      <c s="376"/>
      <c s="376"/>
      <c s="372">
        <f>SUM(P80:R80)</f>
        <v>0</v>
      </c>
      <c s="376"/>
      <c s="376"/>
      <c s="376"/>
      <c s="441"/>
    </row>
    <row customHeight="1" ht="17.25">
      <c s="84" t="s">
        <v>2364</v>
      </c>
      <c s="441"/>
      <c s="372">
        <f>SUM(D81:F81)</f>
        <v>0</v>
      </c>
      <c s="372">
        <f>SUM(H81,L81,P81)</f>
        <v>0</v>
      </c>
      <c s="372">
        <f>SUM(I81,M81,Q81)</f>
        <v>0</v>
      </c>
      <c s="372">
        <f>SUM(J81,N81,R81)</f>
        <v>0</v>
      </c>
      <c s="372">
        <f>SUM(H81:J81)</f>
        <v>0</v>
      </c>
      <c s="376"/>
      <c s="376"/>
      <c s="376"/>
      <c s="372">
        <f>SUM(L81:N81)</f>
        <v>0</v>
      </c>
      <c s="376"/>
      <c s="376"/>
      <c s="376"/>
      <c s="372">
        <f>SUM(P81:R81)</f>
        <v>0</v>
      </c>
      <c s="376"/>
      <c s="376"/>
      <c s="376"/>
      <c s="441"/>
    </row>
    <row customHeight="1" ht="17.25">
      <c s="87" t="s">
        <v>1399</v>
      </c>
      <c s="429">
        <f>SUM(B83:B90)</f>
        <v>10</v>
      </c>
      <c s="372">
        <f>SUM(D82:F82)</f>
        <v>409</v>
      </c>
      <c s="372">
        <f>SUM(H82,L82,P82)</f>
        <v>407</v>
      </c>
      <c s="372">
        <f>SUM(I82,M82,Q82)</f>
        <v>0</v>
      </c>
      <c s="372">
        <f>SUM(J82,N82,R82)</f>
        <v>2</v>
      </c>
      <c s="372">
        <f>SUM(H82:J82)</f>
        <v>42</v>
      </c>
      <c s="372">
        <f>SUM(H83:H90)</f>
        <v>41</v>
      </c>
      <c s="372">
        <f>SUM(I83:I90)</f>
        <v>0</v>
      </c>
      <c s="372">
        <f>SUM(J83:J90)</f>
        <v>1</v>
      </c>
      <c s="372">
        <f>SUM(L82:N82)</f>
        <v>367</v>
      </c>
      <c s="372">
        <f>SUM(L83:L90)</f>
        <v>366</v>
      </c>
      <c s="372">
        <f>SUM(M83:M90)</f>
        <v>0</v>
      </c>
      <c s="372">
        <f>SUM(N83:N90)</f>
        <v>1</v>
      </c>
      <c s="372">
        <f>SUM(P82:R82)</f>
        <v>0</v>
      </c>
      <c s="372">
        <f>SUM(P83:P90)</f>
        <v>0</v>
      </c>
      <c s="372">
        <f>SUM(Q83:Q90)</f>
        <v>0</v>
      </c>
      <c s="372">
        <f>SUM(R83:R90)</f>
        <v>0</v>
      </c>
      <c s="429">
        <f>SUM(S83:S90)</f>
        <v>0</v>
      </c>
    </row>
    <row customHeight="1" ht="17.25">
      <c s="84" t="s">
        <v>1400</v>
      </c>
      <c s="441">
        <v>6</v>
      </c>
      <c s="372">
        <f>SUM(D83:F83)</f>
        <v>133</v>
      </c>
      <c s="372">
        <f>SUM(H83,L83,P83)</f>
        <v>132</v>
      </c>
      <c s="372">
        <f>SUM(I83,M83,Q83)</f>
        <v>0</v>
      </c>
      <c s="372">
        <f>SUM(J83,N83,R83)</f>
        <v>1</v>
      </c>
      <c s="372">
        <f>SUM(H83:J83)</f>
        <v>2</v>
      </c>
      <c s="376">
        <v>2</v>
      </c>
      <c s="376"/>
      <c s="376"/>
      <c s="372">
        <f>SUM(L83:N83)</f>
        <v>131</v>
      </c>
      <c s="376">
        <v>130</v>
      </c>
      <c s="376"/>
      <c s="376">
        <v>1</v>
      </c>
      <c s="372">
        <f>SUM(P83:R83)</f>
        <v>0</v>
      </c>
      <c s="376"/>
      <c s="376"/>
      <c s="376"/>
      <c s="441"/>
    </row>
    <row customHeight="1" ht="17.25">
      <c s="84" t="s">
        <v>1411</v>
      </c>
      <c s="441">
        <v>1</v>
      </c>
      <c s="372">
        <f>SUM(D84:F84)</f>
        <v>5</v>
      </c>
      <c s="372">
        <f>SUM(H84,L84,P84)</f>
        <v>4</v>
      </c>
      <c s="372">
        <f>SUM(I84,M84,Q84)</f>
        <v>0</v>
      </c>
      <c s="372">
        <f>SUM(J84,N84,R84)</f>
        <v>1</v>
      </c>
      <c s="372">
        <f>SUM(H84:J84)</f>
        <v>5</v>
      </c>
      <c s="376">
        <v>4</v>
      </c>
      <c s="376"/>
      <c s="376">
        <v>1</v>
      </c>
      <c s="372">
        <f>SUM(L84:N84)</f>
        <v>0</v>
      </c>
      <c s="376"/>
      <c s="376"/>
      <c s="376"/>
      <c s="372">
        <f>SUM(P84:R84)</f>
        <v>0</v>
      </c>
      <c s="376"/>
      <c s="376"/>
      <c s="376"/>
      <c s="441"/>
    </row>
    <row customHeight="1" ht="17.25">
      <c s="84" t="s">
        <v>1416</v>
      </c>
      <c s="441">
        <v>1</v>
      </c>
      <c s="372">
        <f>SUM(D85:F85)</f>
        <v>35</v>
      </c>
      <c s="372">
        <f>SUM(H85,L85,P85)</f>
        <v>35</v>
      </c>
      <c s="372">
        <f>SUM(I85,M85,Q85)</f>
        <v>0</v>
      </c>
      <c s="372">
        <f>SUM(J85,N85,R85)</f>
        <v>0</v>
      </c>
      <c s="372">
        <f>SUM(H85:J85)</f>
        <v>35</v>
      </c>
      <c s="376">
        <v>35</v>
      </c>
      <c s="376"/>
      <c s="376"/>
      <c s="372">
        <f>SUM(L85:N85)</f>
        <v>0</v>
      </c>
      <c s="376"/>
      <c s="376"/>
      <c s="376"/>
      <c s="372">
        <f>SUM(P85:R85)</f>
        <v>0</v>
      </c>
      <c s="376"/>
      <c s="376"/>
      <c s="376"/>
      <c s="441"/>
    </row>
    <row customHeight="1" ht="17.25">
      <c s="84" t="s">
        <v>1424</v>
      </c>
      <c s="441">
        <v>2</v>
      </c>
      <c s="372">
        <f>SUM(D86:F86)</f>
        <v>236</v>
      </c>
      <c s="372">
        <f>SUM(H86,L86,P86)</f>
        <v>236</v>
      </c>
      <c s="372">
        <f>SUM(I86,M86,Q86)</f>
        <v>0</v>
      </c>
      <c s="372">
        <f>SUM(J86,N86,R86)</f>
        <v>0</v>
      </c>
      <c s="372">
        <f>SUM(H86:J86)</f>
        <v>0</v>
      </c>
      <c s="376"/>
      <c s="376"/>
      <c s="376"/>
      <c s="372">
        <f>SUM(L86:N86)</f>
        <v>236</v>
      </c>
      <c s="376">
        <v>236</v>
      </c>
      <c s="376"/>
      <c s="376"/>
      <c s="372">
        <f>SUM(P86:R86)</f>
        <v>0</v>
      </c>
      <c s="376"/>
      <c s="376"/>
      <c s="376"/>
      <c s="441"/>
    </row>
    <row customHeight="1" ht="17.25">
      <c s="84" t="s">
        <v>1430</v>
      </c>
      <c s="441"/>
      <c s="372">
        <f>SUM(D87:F87)</f>
        <v>0</v>
      </c>
      <c s="372">
        <f>SUM(H87,L87,P87)</f>
        <v>0</v>
      </c>
      <c s="372">
        <f>SUM(I87,M87,Q87)</f>
        <v>0</v>
      </c>
      <c s="372">
        <f>SUM(J87,N87,R87)</f>
        <v>0</v>
      </c>
      <c s="372">
        <f>SUM(H87:J87)</f>
        <v>0</v>
      </c>
      <c s="376"/>
      <c s="376"/>
      <c s="376"/>
      <c s="372">
        <f>SUM(L87:N87)</f>
        <v>0</v>
      </c>
      <c s="376"/>
      <c s="376"/>
      <c s="376"/>
      <c s="372">
        <f>SUM(P87:R87)</f>
        <v>0</v>
      </c>
      <c s="376"/>
      <c s="376"/>
      <c s="376"/>
      <c s="441"/>
    </row>
    <row customHeight="1" ht="17.25">
      <c s="84" t="s">
        <v>2417</v>
      </c>
      <c s="441"/>
      <c s="372">
        <f>SUM(D88:F88)</f>
        <v>0</v>
      </c>
      <c s="372">
        <f>SUM(H88,L88,P88)</f>
        <v>0</v>
      </c>
      <c s="372">
        <f>SUM(I88,M88,Q88)</f>
        <v>0</v>
      </c>
      <c s="372">
        <f>SUM(J88,N88,R88)</f>
        <v>0</v>
      </c>
      <c s="372">
        <f>SUM(H88:J88)</f>
        <v>0</v>
      </c>
      <c s="376"/>
      <c s="376"/>
      <c s="376"/>
      <c s="372">
        <f>SUM(L88:N88)</f>
        <v>0</v>
      </c>
      <c s="376"/>
      <c s="376"/>
      <c s="376"/>
      <c s="372">
        <f>SUM(P88:R88)</f>
        <v>0</v>
      </c>
      <c s="376"/>
      <c s="376"/>
      <c s="376"/>
      <c s="441"/>
    </row>
    <row customHeight="1" ht="17.25">
      <c s="84" t="s">
        <v>2430</v>
      </c>
      <c s="441"/>
      <c s="372">
        <f>SUM(D89:F89)</f>
        <v>0</v>
      </c>
      <c s="372">
        <f>SUM(H89,L89,P89)</f>
        <v>0</v>
      </c>
      <c s="372">
        <f>SUM(I89,M89,Q89)</f>
        <v>0</v>
      </c>
      <c s="372">
        <f>SUM(J89,N89,R89)</f>
        <v>0</v>
      </c>
      <c s="372">
        <f>SUM(H89:J89)</f>
        <v>0</v>
      </c>
      <c s="376"/>
      <c s="376"/>
      <c s="376"/>
      <c s="372">
        <f>SUM(L89:N89)</f>
        <v>0</v>
      </c>
      <c s="376"/>
      <c s="376"/>
      <c s="376"/>
      <c s="372">
        <f>SUM(P89:R89)</f>
        <v>0</v>
      </c>
      <c s="376"/>
      <c s="376"/>
      <c s="376"/>
      <c s="441"/>
    </row>
    <row customHeight="1" ht="17.25">
      <c s="84" t="s">
        <v>2365</v>
      </c>
      <c s="441"/>
      <c s="372">
        <f>SUM(D90:F90)</f>
        <v>0</v>
      </c>
      <c s="372">
        <f>SUM(H90,L90,P90)</f>
        <v>0</v>
      </c>
      <c s="372">
        <f>SUM(I90,M90,Q90)</f>
        <v>0</v>
      </c>
      <c s="372">
        <f>SUM(J90,N90,R90)</f>
        <v>0</v>
      </c>
      <c s="372">
        <f>SUM(H90:J90)</f>
        <v>0</v>
      </c>
      <c s="376"/>
      <c s="376"/>
      <c s="376"/>
      <c s="372">
        <f>SUM(L90:N90)</f>
        <v>0</v>
      </c>
      <c s="376"/>
      <c s="376"/>
      <c s="376"/>
      <c s="372">
        <f>SUM(P90:R90)</f>
        <v>0</v>
      </c>
      <c s="376"/>
      <c s="376"/>
      <c s="376"/>
      <c s="441"/>
    </row>
    <row customHeight="1" ht="17.25">
      <c s="87" t="s">
        <v>1439</v>
      </c>
      <c s="429">
        <f>SUM(B92:B107)</f>
        <v>11</v>
      </c>
      <c s="372">
        <f>SUM(D91:F91)</f>
        <v>1762</v>
      </c>
      <c s="372">
        <f>SUM(H91,L91,P91)</f>
        <v>243</v>
      </c>
      <c s="372">
        <f>SUM(I91,M91,Q91)</f>
        <v>12</v>
      </c>
      <c s="372">
        <f>SUM(J91,N91,R91)</f>
        <v>1507</v>
      </c>
      <c s="372">
        <f>SUM(H91:J91)</f>
        <v>1613</v>
      </c>
      <c s="372">
        <f>SUM(H92:H107)</f>
        <v>94</v>
      </c>
      <c s="372">
        <f>SUM(I92:I107)</f>
        <v>12</v>
      </c>
      <c s="372">
        <f>SUM(J92:J107)</f>
        <v>1507</v>
      </c>
      <c s="372">
        <f>SUM(L91:N91)</f>
        <v>149</v>
      </c>
      <c s="372">
        <f>SUM(L92:L107)</f>
        <v>149</v>
      </c>
      <c s="372">
        <f>SUM(M92:M107)</f>
        <v>0</v>
      </c>
      <c s="372">
        <f>SUM(N92:N107)</f>
        <v>0</v>
      </c>
      <c s="372">
        <f>SUM(P91:R91)</f>
        <v>0</v>
      </c>
      <c s="372">
        <f>SUM(P92:P107)</f>
        <v>0</v>
      </c>
      <c s="372">
        <f>SUM(Q92:Q107)</f>
        <v>0</v>
      </c>
      <c s="372">
        <f>SUM(R92:R107)</f>
        <v>0</v>
      </c>
      <c s="429">
        <f>SUM(S92:S107)</f>
        <v>0</v>
      </c>
    </row>
    <row customHeight="1" ht="17.25">
      <c s="84" t="s">
        <v>1440</v>
      </c>
      <c s="441">
        <v>8</v>
      </c>
      <c s="372">
        <f>SUM(D92:F92)</f>
        <v>140</v>
      </c>
      <c s="372">
        <f>SUM(H92,L92,P92)</f>
        <v>136</v>
      </c>
      <c s="372">
        <f>SUM(I92,M92,Q92)</f>
        <v>0</v>
      </c>
      <c s="372">
        <f>SUM(J92,N92,R92)</f>
        <v>4</v>
      </c>
      <c s="372">
        <f>SUM(H92:J92)</f>
        <v>75</v>
      </c>
      <c s="376">
        <v>71</v>
      </c>
      <c s="376"/>
      <c s="376">
        <v>4</v>
      </c>
      <c s="372">
        <f>SUM(L92:N92)</f>
        <v>65</v>
      </c>
      <c s="376">
        <v>65</v>
      </c>
      <c s="376"/>
      <c s="376"/>
      <c s="372">
        <f>SUM(P92:R92)</f>
        <v>0</v>
      </c>
      <c s="376"/>
      <c s="376"/>
      <c s="376"/>
      <c s="441"/>
    </row>
    <row customHeight="1" ht="17.25">
      <c s="84" t="s">
        <v>1450</v>
      </c>
      <c s="441">
        <v>2</v>
      </c>
      <c s="372">
        <f>SUM(D93:F93)</f>
        <v>84</v>
      </c>
      <c s="372">
        <f>SUM(H93,L93,P93)</f>
        <v>84</v>
      </c>
      <c s="372">
        <f>SUM(I93,M93,Q93)</f>
        <v>0</v>
      </c>
      <c s="372">
        <f>SUM(J93,N93,R93)</f>
        <v>0</v>
      </c>
      <c s="372">
        <f>SUM(H93:J93)</f>
        <v>0</v>
      </c>
      <c s="376"/>
      <c s="376"/>
      <c s="376"/>
      <c s="372">
        <f>SUM(L93:N93)</f>
        <v>84</v>
      </c>
      <c s="376">
        <v>84</v>
      </c>
      <c s="376"/>
      <c s="376"/>
      <c s="372">
        <f>SUM(P93:R93)</f>
        <v>0</v>
      </c>
      <c s="376"/>
      <c s="376"/>
      <c s="376"/>
      <c s="441"/>
    </row>
    <row customHeight="1" ht="17.25">
      <c s="84" t="s">
        <v>1469</v>
      </c>
      <c s="441"/>
      <c s="372">
        <f>SUM(D94:F94)</f>
        <v>1515</v>
      </c>
      <c s="372">
        <f>SUM(H94,L94,P94)</f>
        <v>0</v>
      </c>
      <c s="372">
        <f>SUM(I94,M94,Q94)</f>
        <v>12</v>
      </c>
      <c s="372">
        <f>SUM(J94,N94,R94)</f>
        <v>1503</v>
      </c>
      <c s="372">
        <f>SUM(H94:J94)</f>
        <v>1515</v>
      </c>
      <c s="376"/>
      <c s="376">
        <v>12</v>
      </c>
      <c s="376">
        <v>1503</v>
      </c>
      <c s="372">
        <f>SUM(L94:N94)</f>
        <v>0</v>
      </c>
      <c s="376"/>
      <c s="376"/>
      <c s="376"/>
      <c s="372">
        <f>SUM(P94:R94)</f>
        <v>0</v>
      </c>
      <c s="376"/>
      <c s="376"/>
      <c s="376"/>
      <c s="441"/>
    </row>
    <row customHeight="1" ht="17.25">
      <c s="84" t="s">
        <v>1479</v>
      </c>
      <c s="441"/>
      <c s="372">
        <f>SUM(D95:F95)</f>
        <v>0</v>
      </c>
      <c s="372">
        <f>SUM(H95,L95,P95)</f>
        <v>0</v>
      </c>
      <c s="372">
        <f>SUM(I95,M95,Q95)</f>
        <v>0</v>
      </c>
      <c s="372">
        <f>SUM(J95,N95,R95)</f>
        <v>0</v>
      </c>
      <c s="372">
        <f>SUM(H95:J95)</f>
        <v>0</v>
      </c>
      <c s="376"/>
      <c s="376"/>
      <c s="376"/>
      <c s="372">
        <f>SUM(L95:N95)</f>
        <v>0</v>
      </c>
      <c s="376"/>
      <c s="376"/>
      <c s="376"/>
      <c s="372">
        <f>SUM(P95:R95)</f>
        <v>0</v>
      </c>
      <c s="376"/>
      <c s="376"/>
      <c s="376"/>
      <c s="441"/>
    </row>
    <row customHeight="1" ht="17.25">
      <c s="84" t="s">
        <v>1492</v>
      </c>
      <c s="441"/>
      <c s="372">
        <f>SUM(D96:F96)</f>
        <v>0</v>
      </c>
      <c s="372">
        <f>SUM(H96,L96,P96)</f>
        <v>0</v>
      </c>
      <c s="372">
        <f>SUM(I96,M96,Q96)</f>
        <v>0</v>
      </c>
      <c s="372">
        <f>SUM(J96,N96,R96)</f>
        <v>0</v>
      </c>
      <c s="372">
        <f>SUM(H96:J96)</f>
        <v>0</v>
      </c>
      <c s="376"/>
      <c s="376"/>
      <c s="376"/>
      <c s="372">
        <f>SUM(L96:N96)</f>
        <v>0</v>
      </c>
      <c s="376"/>
      <c s="376"/>
      <c s="376"/>
      <c s="372">
        <f>SUM(P96:R96)</f>
        <v>0</v>
      </c>
      <c s="376"/>
      <c s="376"/>
      <c s="376"/>
      <c s="441"/>
    </row>
    <row customHeight="1" ht="17.25">
      <c s="84" t="s">
        <v>1500</v>
      </c>
      <c s="441"/>
      <c s="372">
        <f>SUM(D97:F97)</f>
        <v>0</v>
      </c>
      <c s="372">
        <f>SUM(H97,L97,P97)</f>
        <v>0</v>
      </c>
      <c s="372">
        <f>SUM(I97,M97,Q97)</f>
        <v>0</v>
      </c>
      <c s="372">
        <f>SUM(J97,N97,R97)</f>
        <v>0</v>
      </c>
      <c s="372">
        <f>SUM(H97:J97)</f>
        <v>0</v>
      </c>
      <c s="376"/>
      <c s="376"/>
      <c s="376"/>
      <c s="372">
        <f>SUM(L97:N97)</f>
        <v>0</v>
      </c>
      <c s="376"/>
      <c s="376"/>
      <c s="376"/>
      <c s="372">
        <f>SUM(P97:R97)</f>
        <v>0</v>
      </c>
      <c s="376"/>
      <c s="376"/>
      <c s="376"/>
      <c s="441"/>
    </row>
    <row customHeight="1" ht="17.25">
      <c s="84" t="s">
        <v>1506</v>
      </c>
      <c s="441"/>
      <c s="372">
        <f>SUM(D98:F98)</f>
        <v>0</v>
      </c>
      <c s="372">
        <f>SUM(H98,L98,P98)</f>
        <v>0</v>
      </c>
      <c s="372">
        <f>SUM(I98,M98,Q98)</f>
        <v>0</v>
      </c>
      <c s="372">
        <f>SUM(J98,N98,R98)</f>
        <v>0</v>
      </c>
      <c s="372">
        <f>SUM(H98:J98)</f>
        <v>0</v>
      </c>
      <c s="376"/>
      <c s="376"/>
      <c s="376"/>
      <c s="372">
        <f>SUM(L98:N98)</f>
        <v>0</v>
      </c>
      <c s="376"/>
      <c s="376"/>
      <c s="376"/>
      <c s="372">
        <f>SUM(P98:R98)</f>
        <v>0</v>
      </c>
      <c s="376"/>
      <c s="376"/>
      <c s="376"/>
      <c s="441"/>
    </row>
    <row customHeight="1" ht="17.25">
      <c s="84" t="s">
        <v>1513</v>
      </c>
      <c s="441">
        <v>1</v>
      </c>
      <c s="372">
        <f>SUM(D99:F99)</f>
        <v>23</v>
      </c>
      <c s="372">
        <f>SUM(H99,L99,P99)</f>
        <v>23</v>
      </c>
      <c s="372">
        <f>SUM(I99,M99,Q99)</f>
        <v>0</v>
      </c>
      <c s="372">
        <f>SUM(J99,N99,R99)</f>
        <v>0</v>
      </c>
      <c s="372">
        <f>SUM(H99:J99)</f>
        <v>23</v>
      </c>
      <c s="376">
        <v>23</v>
      </c>
      <c s="376"/>
      <c s="376"/>
      <c s="372">
        <f>SUM(L99:N99)</f>
        <v>0</v>
      </c>
      <c s="376"/>
      <c s="376"/>
      <c s="376"/>
      <c s="372">
        <f>SUM(P99:R99)</f>
        <v>0</v>
      </c>
      <c s="376"/>
      <c s="376"/>
      <c s="376"/>
      <c s="441"/>
    </row>
    <row customHeight="1" ht="17.25">
      <c s="84" t="s">
        <v>1521</v>
      </c>
      <c s="441"/>
      <c s="372">
        <f>SUM(D100:F100)</f>
        <v>0</v>
      </c>
      <c s="372">
        <f>SUM(H100,L100,P100)</f>
        <v>0</v>
      </c>
      <c s="372">
        <f>SUM(I100,M100,Q100)</f>
        <v>0</v>
      </c>
      <c s="372">
        <f>SUM(J100,N100,R100)</f>
        <v>0</v>
      </c>
      <c s="372">
        <f>SUM(H100:J100)</f>
        <v>0</v>
      </c>
      <c s="376"/>
      <c s="376"/>
      <c s="376"/>
      <c s="372">
        <f>SUM(L100:N100)</f>
        <v>0</v>
      </c>
      <c s="376"/>
      <c s="376"/>
      <c s="376"/>
      <c s="372">
        <f>SUM(P100:R100)</f>
        <v>0</v>
      </c>
      <c s="376"/>
      <c s="376"/>
      <c s="376"/>
      <c s="441"/>
    </row>
    <row customHeight="1" ht="17.25">
      <c s="84" t="s">
        <v>1529</v>
      </c>
      <c s="441"/>
      <c s="372">
        <f>SUM(D101:F101)</f>
        <v>0</v>
      </c>
      <c s="372">
        <f>SUM(H101,L101,P101)</f>
        <v>0</v>
      </c>
      <c s="372">
        <f>SUM(I101,M101,Q101)</f>
        <v>0</v>
      </c>
      <c s="372">
        <f>SUM(J101,N101,R101)</f>
        <v>0</v>
      </c>
      <c s="372">
        <f>SUM(H101:J101)</f>
        <v>0</v>
      </c>
      <c s="376"/>
      <c s="376"/>
      <c s="376"/>
      <c s="372">
        <f>SUM(L101:N101)</f>
        <v>0</v>
      </c>
      <c s="376"/>
      <c s="376"/>
      <c s="376"/>
      <c s="372">
        <f>SUM(P101:R101)</f>
        <v>0</v>
      </c>
      <c s="376"/>
      <c s="376"/>
      <c s="376"/>
      <c s="441"/>
    </row>
    <row customHeight="1" ht="17.25">
      <c s="84" t="s">
        <v>1534</v>
      </c>
      <c s="441"/>
      <c s="372">
        <f>SUM(D102:F102)</f>
        <v>0</v>
      </c>
      <c s="372">
        <f>SUM(H102,L102,P102)</f>
        <v>0</v>
      </c>
      <c s="372">
        <f>SUM(I102,M102,Q102)</f>
        <v>0</v>
      </c>
      <c s="372">
        <f>SUM(J102,N102,R102)</f>
        <v>0</v>
      </c>
      <c s="372">
        <f>SUM(H102:J102)</f>
        <v>0</v>
      </c>
      <c s="376"/>
      <c s="376"/>
      <c s="376"/>
      <c s="372">
        <f>SUM(L102:N102)</f>
        <v>0</v>
      </c>
      <c s="376"/>
      <c s="376"/>
      <c s="376"/>
      <c s="372">
        <f>SUM(P102:R102)</f>
        <v>0</v>
      </c>
      <c s="376"/>
      <c s="376"/>
      <c s="376"/>
      <c s="441"/>
    </row>
    <row customHeight="1" ht="17.25">
      <c s="84" t="s">
        <v>2437</v>
      </c>
      <c s="441"/>
      <c s="372">
        <f>SUM(D103:F103)</f>
        <v>0</v>
      </c>
      <c s="372">
        <f>SUM(H103,L103,P103)</f>
        <v>0</v>
      </c>
      <c s="372">
        <f>SUM(I103,M103,Q103)</f>
        <v>0</v>
      </c>
      <c s="372">
        <f>SUM(J103,N103,R103)</f>
        <v>0</v>
      </c>
      <c s="372">
        <f>SUM(H103:J103)</f>
        <v>0</v>
      </c>
      <c s="376"/>
      <c s="376"/>
      <c s="376"/>
      <c s="372">
        <f>SUM(L103:N103)</f>
        <v>0</v>
      </c>
      <c s="376"/>
      <c s="376"/>
      <c s="376"/>
      <c s="372">
        <f>SUM(P103:R103)</f>
        <v>0</v>
      </c>
      <c s="376"/>
      <c s="376"/>
      <c s="376"/>
      <c s="441"/>
    </row>
    <row customHeight="1" ht="17.25">
      <c s="84" t="s">
        <v>2443</v>
      </c>
      <c s="441"/>
      <c s="372">
        <f>SUM(D104:F104)</f>
        <v>0</v>
      </c>
      <c s="372">
        <f>SUM(H104,L104,P104)</f>
        <v>0</v>
      </c>
      <c s="372">
        <f>SUM(I104,M104,Q104)</f>
        <v>0</v>
      </c>
      <c s="372">
        <f>SUM(J104,N104,R104)</f>
        <v>0</v>
      </c>
      <c s="372">
        <f>SUM(H104:J104)</f>
        <v>0</v>
      </c>
      <c s="376"/>
      <c s="376"/>
      <c s="376"/>
      <c s="372">
        <f>SUM(L104:N104)</f>
        <v>0</v>
      </c>
      <c s="376"/>
      <c s="376"/>
      <c s="376"/>
      <c s="372">
        <f>SUM(P104:R104)</f>
        <v>0</v>
      </c>
      <c s="376"/>
      <c s="376"/>
      <c s="376"/>
      <c s="441"/>
    </row>
    <row customHeight="1" ht="17.25">
      <c s="84" t="s">
        <v>1537</v>
      </c>
      <c s="441"/>
      <c s="372">
        <f>SUM(D105:F105)</f>
        <v>0</v>
      </c>
      <c s="372">
        <f>SUM(H105,L105,P105)</f>
        <v>0</v>
      </c>
      <c s="372">
        <f>SUM(I105,M105,Q105)</f>
        <v>0</v>
      </c>
      <c s="372">
        <f>SUM(J105,N105,R105)</f>
        <v>0</v>
      </c>
      <c s="372">
        <f>SUM(H105:J105)</f>
        <v>0</v>
      </c>
      <c s="376"/>
      <c s="376"/>
      <c s="376"/>
      <c s="372">
        <f>SUM(L105:N105)</f>
        <v>0</v>
      </c>
      <c s="376"/>
      <c s="376"/>
      <c s="376"/>
      <c s="372">
        <f>SUM(P105:R105)</f>
        <v>0</v>
      </c>
      <c s="376"/>
      <c s="376"/>
      <c s="376"/>
      <c s="441"/>
    </row>
    <row customHeight="1" ht="17.25">
      <c s="84" t="s">
        <v>2447</v>
      </c>
      <c s="441"/>
      <c s="372">
        <f>SUM(D106:F106)</f>
        <v>0</v>
      </c>
      <c s="372">
        <f>SUM(H106,L106,P106)</f>
        <v>0</v>
      </c>
      <c s="372">
        <f>SUM(I106,M106,Q106)</f>
        <v>0</v>
      </c>
      <c s="372">
        <f>SUM(J106,N106,R106)</f>
        <v>0</v>
      </c>
      <c s="372">
        <f>SUM(H106:J106)</f>
        <v>0</v>
      </c>
      <c s="376"/>
      <c s="376"/>
      <c s="376"/>
      <c s="372">
        <f>SUM(L106:N106)</f>
        <v>0</v>
      </c>
      <c s="376"/>
      <c s="376"/>
      <c s="376"/>
      <c s="372">
        <f>SUM(P106:R106)</f>
        <v>0</v>
      </c>
      <c s="376"/>
      <c s="376"/>
      <c s="376"/>
      <c s="441"/>
    </row>
    <row customHeight="1" ht="17.25">
      <c s="84" t="s">
        <v>2366</v>
      </c>
      <c s="441"/>
      <c s="372">
        <f>SUM(D107:F107)</f>
        <v>0</v>
      </c>
      <c s="372">
        <f>SUM(H107,L107,P107)</f>
        <v>0</v>
      </c>
      <c s="372">
        <f>SUM(I107,M107,Q107)</f>
        <v>0</v>
      </c>
      <c s="372">
        <f>SUM(J107,N107,R107)</f>
        <v>0</v>
      </c>
      <c s="372">
        <f>SUM(H107:J107)</f>
        <v>0</v>
      </c>
      <c s="376"/>
      <c s="376"/>
      <c s="376"/>
      <c s="372">
        <f>SUM(L107:N107)</f>
        <v>0</v>
      </c>
      <c s="376"/>
      <c s="376"/>
      <c s="376"/>
      <c s="372">
        <f>SUM(P107:R107)</f>
        <v>0</v>
      </c>
      <c s="376"/>
      <c s="376"/>
      <c s="376"/>
      <c s="441"/>
    </row>
    <row customHeight="1" ht="17.25">
      <c s="87" t="s">
        <v>1542</v>
      </c>
      <c s="429">
        <f>SUM(B109:B116)</f>
        <v>37</v>
      </c>
      <c s="372">
        <f>SUM(D108:F108)</f>
        <v>1422</v>
      </c>
      <c s="372">
        <f>SUM(H108,L108,P108)</f>
        <v>1395</v>
      </c>
      <c s="372">
        <f>SUM(I108,M108,Q108)</f>
        <v>1</v>
      </c>
      <c s="372">
        <f>SUM(J108,N108,R108)</f>
        <v>26</v>
      </c>
      <c s="372">
        <f>SUM(H108:J108)</f>
        <v>15</v>
      </c>
      <c s="372">
        <f>SUM(H109:H116)</f>
        <v>15</v>
      </c>
      <c s="372">
        <f>SUM(I109:I116)</f>
        <v>0</v>
      </c>
      <c s="372">
        <f>SUM(J109:J116)</f>
        <v>0</v>
      </c>
      <c s="372">
        <f>SUM(L108:N108)</f>
        <v>1407</v>
      </c>
      <c s="372">
        <f>SUM(L109:L116)</f>
        <v>1380</v>
      </c>
      <c s="372">
        <f>SUM(M109:M116)</f>
        <v>1</v>
      </c>
      <c s="372">
        <f>SUM(N109:N116)</f>
        <v>26</v>
      </c>
      <c s="372">
        <f>SUM(P108:R108)</f>
        <v>0</v>
      </c>
      <c s="372">
        <f>SUM(P109:P116)</f>
        <v>0</v>
      </c>
      <c s="372">
        <f>SUM(Q109:Q116)</f>
        <v>0</v>
      </c>
      <c s="372">
        <f>SUM(R109:R116)</f>
        <v>0</v>
      </c>
      <c s="429">
        <f>SUM(S109:S116)</f>
        <v>0</v>
      </c>
    </row>
    <row customHeight="1" ht="17.25">
      <c s="84" t="s">
        <v>1543</v>
      </c>
      <c s="441">
        <v>2</v>
      </c>
      <c s="372">
        <f>SUM(D109:F109)</f>
        <v>39</v>
      </c>
      <c s="372">
        <f>SUM(H109,L109,P109)</f>
        <v>39</v>
      </c>
      <c s="372">
        <f>SUM(I109,M109,Q109)</f>
        <v>0</v>
      </c>
      <c s="372">
        <f>SUM(J109,N109,R109)</f>
        <v>0</v>
      </c>
      <c s="372">
        <f>SUM(H109:J109)</f>
        <v>0</v>
      </c>
      <c s="376"/>
      <c s="376"/>
      <c s="376"/>
      <c s="372">
        <f>SUM(L109:N109)</f>
        <v>39</v>
      </c>
      <c s="376">
        <v>39</v>
      </c>
      <c s="376"/>
      <c s="376"/>
      <c s="372">
        <f>SUM(P109:R109)</f>
        <v>0</v>
      </c>
      <c s="376"/>
      <c s="376"/>
      <c s="376"/>
      <c s="441"/>
    </row>
    <row customHeight="1" ht="17.25">
      <c s="84" t="s">
        <v>1545</v>
      </c>
      <c s="441">
        <v>2</v>
      </c>
      <c s="372">
        <f>SUM(D110:F110)</f>
        <v>471</v>
      </c>
      <c s="372">
        <f>SUM(H110,L110,P110)</f>
        <v>458</v>
      </c>
      <c s="372">
        <f>SUM(I110,M110,Q110)</f>
        <v>1</v>
      </c>
      <c s="372">
        <f>SUM(J110,N110,R110)</f>
        <v>12</v>
      </c>
      <c s="372">
        <f>SUM(H110:J110)</f>
        <v>0</v>
      </c>
      <c s="376"/>
      <c s="376"/>
      <c s="376"/>
      <c s="372">
        <f>SUM(L110:N110)</f>
        <v>471</v>
      </c>
      <c s="376">
        <v>458</v>
      </c>
      <c s="376">
        <v>1</v>
      </c>
      <c s="376">
        <v>12</v>
      </c>
      <c s="372">
        <f>SUM(P110:R110)</f>
        <v>0</v>
      </c>
      <c s="376"/>
      <c s="376"/>
      <c s="376"/>
      <c s="441"/>
    </row>
    <row customHeight="1" ht="17.25">
      <c s="84" t="s">
        <v>1558</v>
      </c>
      <c s="441">
        <v>28</v>
      </c>
      <c s="372">
        <f>SUM(D111:F111)</f>
        <v>690</v>
      </c>
      <c s="372">
        <f>SUM(H111,L111,P111)</f>
        <v>681</v>
      </c>
      <c s="372">
        <f>SUM(I111,M111,Q111)</f>
        <v>0</v>
      </c>
      <c s="372">
        <f>SUM(J111,N111,R111)</f>
        <v>9</v>
      </c>
      <c s="372">
        <f>SUM(H111:J111)</f>
        <v>0</v>
      </c>
      <c s="376"/>
      <c s="376"/>
      <c s="376"/>
      <c s="372">
        <f>SUM(L111:N111)</f>
        <v>690</v>
      </c>
      <c s="376">
        <v>681</v>
      </c>
      <c s="376"/>
      <c s="376">
        <v>9</v>
      </c>
      <c s="372">
        <f>SUM(P111:R111)</f>
        <v>0</v>
      </c>
      <c s="376"/>
      <c s="376"/>
      <c s="376"/>
      <c s="441"/>
    </row>
    <row customHeight="1" ht="17.25">
      <c s="84" t="s">
        <v>1562</v>
      </c>
      <c s="441">
        <v>4</v>
      </c>
      <c s="372">
        <f>SUM(D112:F112)</f>
        <v>192</v>
      </c>
      <c s="372">
        <f>SUM(H112,L112,P112)</f>
        <v>187</v>
      </c>
      <c s="372">
        <f>SUM(I112,M112,Q112)</f>
        <v>0</v>
      </c>
      <c s="372">
        <f>SUM(J112,N112,R112)</f>
        <v>5</v>
      </c>
      <c s="372">
        <f>SUM(H112:J112)</f>
        <v>15</v>
      </c>
      <c s="376">
        <v>15</v>
      </c>
      <c s="376"/>
      <c s="376"/>
      <c s="372">
        <f>SUM(L112:N112)</f>
        <v>177</v>
      </c>
      <c s="376">
        <v>172</v>
      </c>
      <c s="376"/>
      <c s="376">
        <v>5</v>
      </c>
      <c s="372">
        <f>SUM(P112:R112)</f>
        <v>0</v>
      </c>
      <c s="376"/>
      <c s="376"/>
      <c s="376"/>
      <c s="441"/>
    </row>
    <row customHeight="1" ht="17.25">
      <c s="84" t="s">
        <v>1574</v>
      </c>
      <c s="441"/>
      <c s="372">
        <f>SUM(D113:F113)</f>
        <v>0</v>
      </c>
      <c s="372">
        <f>SUM(H113,L113,P113)</f>
        <v>0</v>
      </c>
      <c s="372">
        <f>SUM(I113,M113,Q113)</f>
        <v>0</v>
      </c>
      <c s="372">
        <f>SUM(J113,N113,R113)</f>
        <v>0</v>
      </c>
      <c s="372">
        <f>SUM(H113:J113)</f>
        <v>0</v>
      </c>
      <c s="376"/>
      <c s="376"/>
      <c s="376"/>
      <c s="372">
        <f>SUM(L113:N113)</f>
        <v>0</v>
      </c>
      <c s="376"/>
      <c s="376"/>
      <c s="376"/>
      <c s="372">
        <f>SUM(P113:R113)</f>
        <v>0</v>
      </c>
      <c s="376"/>
      <c s="376"/>
      <c s="376"/>
      <c s="441"/>
    </row>
    <row customHeight="1" ht="17.25">
      <c s="84" t="s">
        <v>1584</v>
      </c>
      <c s="441"/>
      <c s="372">
        <f>SUM(D114:F114)</f>
        <v>0</v>
      </c>
      <c s="372">
        <f>SUM(H114,L114,P114)</f>
        <v>0</v>
      </c>
      <c s="372">
        <f>SUM(I114,M114,Q114)</f>
        <v>0</v>
      </c>
      <c s="372">
        <f>SUM(J114,N114,R114)</f>
        <v>0</v>
      </c>
      <c s="372">
        <f>SUM(H114:J114)</f>
        <v>0</v>
      </c>
      <c s="376"/>
      <c s="376"/>
      <c s="376"/>
      <c s="372">
        <f>SUM(L114:N114)</f>
        <v>0</v>
      </c>
      <c s="376"/>
      <c s="376"/>
      <c s="376"/>
      <c s="372">
        <f>SUM(P114:R114)</f>
        <v>0</v>
      </c>
      <c s="376"/>
      <c s="376"/>
      <c s="376"/>
      <c s="441"/>
    </row>
    <row customHeight="1" ht="17.25">
      <c s="84" t="s">
        <v>1587</v>
      </c>
      <c s="441">
        <v>1</v>
      </c>
      <c s="372">
        <f>SUM(D115:F115)</f>
        <v>30</v>
      </c>
      <c s="372">
        <f>SUM(H115,L115,P115)</f>
        <v>30</v>
      </c>
      <c s="372">
        <f>SUM(I115,M115,Q115)</f>
        <v>0</v>
      </c>
      <c s="372">
        <f>SUM(J115,N115,R115)</f>
        <v>0</v>
      </c>
      <c s="372">
        <f>SUM(H115:J115)</f>
        <v>0</v>
      </c>
      <c s="376"/>
      <c s="376"/>
      <c s="376"/>
      <c s="372">
        <f>SUM(L115:N115)</f>
        <v>30</v>
      </c>
      <c s="376">
        <v>30</v>
      </c>
      <c s="376"/>
      <c s="376"/>
      <c s="372">
        <f>SUM(P115:R115)</f>
        <v>0</v>
      </c>
      <c s="376"/>
      <c s="376"/>
      <c s="376"/>
      <c s="441"/>
    </row>
    <row customHeight="1" ht="17.25">
      <c s="84" t="s">
        <v>2367</v>
      </c>
      <c s="441"/>
      <c s="372">
        <f>SUM(D116:F116)</f>
        <v>0</v>
      </c>
      <c s="372">
        <f>SUM(H116,L116,P116)</f>
        <v>0</v>
      </c>
      <c s="372">
        <f>SUM(I116,M116,Q116)</f>
        <v>0</v>
      </c>
      <c s="372">
        <f>SUM(J116,N116,R116)</f>
        <v>0</v>
      </c>
      <c s="372">
        <f>SUM(H116:J116)</f>
        <v>0</v>
      </c>
      <c s="376"/>
      <c s="376"/>
      <c s="376"/>
      <c s="372">
        <f>SUM(L116:N116)</f>
        <v>0</v>
      </c>
      <c s="376"/>
      <c s="376"/>
      <c s="376"/>
      <c s="372">
        <f>SUM(P116:R116)</f>
        <v>0</v>
      </c>
      <c s="376"/>
      <c s="376"/>
      <c s="376"/>
      <c s="441"/>
    </row>
    <row customHeight="1" ht="17.25">
      <c s="87" t="s">
        <v>1596</v>
      </c>
      <c s="429">
        <f>SUM(B118:B133)</f>
        <v>1</v>
      </c>
      <c s="372">
        <f>SUM(D117:F117)</f>
        <v>44</v>
      </c>
      <c s="372">
        <f>SUM(H117,L117,P117)</f>
        <v>43</v>
      </c>
      <c s="372">
        <f>SUM(I117,M117,Q117)</f>
        <v>0</v>
      </c>
      <c s="372">
        <f>SUM(J117,N117,R117)</f>
        <v>1</v>
      </c>
      <c s="372">
        <f>SUM(H117:J117)</f>
        <v>44</v>
      </c>
      <c s="372">
        <f>SUM(H118:H133)</f>
        <v>43</v>
      </c>
      <c s="372">
        <f>SUM(I118:I133)</f>
        <v>0</v>
      </c>
      <c s="372">
        <f>SUM(J118:J133)</f>
        <v>1</v>
      </c>
      <c s="372">
        <f>SUM(L117:N117)</f>
        <v>0</v>
      </c>
      <c s="372">
        <f>SUM(L118:L133)</f>
        <v>0</v>
      </c>
      <c s="372">
        <f>SUM(M118:M133)</f>
        <v>0</v>
      </c>
      <c s="372">
        <f>SUM(N118:N133)</f>
        <v>0</v>
      </c>
      <c s="372">
        <f>SUM(P117:R117)</f>
        <v>0</v>
      </c>
      <c s="372">
        <f>SUM(P118:P133)</f>
        <v>0</v>
      </c>
      <c s="372">
        <f>SUM(Q118:Q133)</f>
        <v>0</v>
      </c>
      <c s="372">
        <f>SUM(R118:R133)</f>
        <v>0</v>
      </c>
      <c s="429">
        <f>SUM(S118:S133)</f>
        <v>0</v>
      </c>
    </row>
    <row customHeight="1" ht="17.25">
      <c s="84" t="s">
        <v>1597</v>
      </c>
      <c s="441">
        <v>1</v>
      </c>
      <c s="372">
        <f>SUM(D118:F118)</f>
        <v>44</v>
      </c>
      <c s="372">
        <f>SUM(H118,L118,P118)</f>
        <v>43</v>
      </c>
      <c s="372">
        <f>SUM(I118,M118,Q118)</f>
        <v>0</v>
      </c>
      <c s="372">
        <f>SUM(J118,N118,R118)</f>
        <v>1</v>
      </c>
      <c s="372">
        <f>SUM(H118:J118)</f>
        <v>44</v>
      </c>
      <c s="376">
        <v>43</v>
      </c>
      <c s="376"/>
      <c s="376">
        <v>1</v>
      </c>
      <c s="372">
        <f>SUM(L118:N118)</f>
        <v>0</v>
      </c>
      <c s="376"/>
      <c s="376"/>
      <c s="376"/>
      <c s="372">
        <f>SUM(P118:R118)</f>
        <v>0</v>
      </c>
      <c s="376"/>
      <c s="376"/>
      <c s="376"/>
      <c s="441"/>
    </row>
    <row customHeight="1" ht="17.25">
      <c s="84" t="s">
        <v>1603</v>
      </c>
      <c s="441"/>
      <c s="372">
        <f>SUM(D119:F119)</f>
        <v>0</v>
      </c>
      <c s="372">
        <f>SUM(H119,L119,P119)</f>
        <v>0</v>
      </c>
      <c s="372">
        <f>SUM(I119,M119,Q119)</f>
        <v>0</v>
      </c>
      <c s="372">
        <f>SUM(J119,N119,R119)</f>
        <v>0</v>
      </c>
      <c s="372">
        <f>SUM(H119:J119)</f>
        <v>0</v>
      </c>
      <c s="376"/>
      <c s="376"/>
      <c s="376"/>
      <c s="372">
        <f>SUM(L119:N119)</f>
        <v>0</v>
      </c>
      <c s="376"/>
      <c s="376"/>
      <c s="376"/>
      <c s="372">
        <f>SUM(P119:R119)</f>
        <v>0</v>
      </c>
      <c s="376"/>
      <c s="376"/>
      <c s="376"/>
      <c s="441"/>
    </row>
    <row customHeight="1" ht="17.25">
      <c s="84" t="s">
        <v>1607</v>
      </c>
      <c s="441"/>
      <c s="372">
        <f>SUM(D120:F120)</f>
        <v>0</v>
      </c>
      <c s="372">
        <f>SUM(H120,L120,P120)</f>
        <v>0</v>
      </c>
      <c s="372">
        <f>SUM(I120,M120,Q120)</f>
        <v>0</v>
      </c>
      <c s="372">
        <f>SUM(J120,N120,R120)</f>
        <v>0</v>
      </c>
      <c s="372">
        <f>SUM(H120:J120)</f>
        <v>0</v>
      </c>
      <c s="376"/>
      <c s="376"/>
      <c s="376"/>
      <c s="372">
        <f>SUM(L120:N120)</f>
        <v>0</v>
      </c>
      <c s="376"/>
      <c s="376"/>
      <c s="376"/>
      <c s="372">
        <f>SUM(P120:R120)</f>
        <v>0</v>
      </c>
      <c s="376"/>
      <c s="376"/>
      <c s="376"/>
      <c s="441"/>
    </row>
    <row customHeight="1" ht="17.25">
      <c s="84" t="s">
        <v>1616</v>
      </c>
      <c s="441"/>
      <c s="372">
        <f>SUM(D121:F121)</f>
        <v>0</v>
      </c>
      <c s="372">
        <f>SUM(H121,L121,P121)</f>
        <v>0</v>
      </c>
      <c s="372">
        <f>SUM(I121,M121,Q121)</f>
        <v>0</v>
      </c>
      <c s="372">
        <f>SUM(J121,N121,R121)</f>
        <v>0</v>
      </c>
      <c s="372">
        <f>SUM(H121:J121)</f>
        <v>0</v>
      </c>
      <c s="376"/>
      <c s="376"/>
      <c s="376"/>
      <c s="372">
        <f>SUM(L121:N121)</f>
        <v>0</v>
      </c>
      <c s="376"/>
      <c s="376"/>
      <c s="376"/>
      <c s="372">
        <f>SUM(P121:R121)</f>
        <v>0</v>
      </c>
      <c s="376"/>
      <c s="376"/>
      <c s="376"/>
      <c s="441"/>
    </row>
    <row customHeight="1" ht="17.25">
      <c s="84" t="s">
        <v>1623</v>
      </c>
      <c s="441"/>
      <c s="372">
        <f>SUM(D122:F122)</f>
        <v>0</v>
      </c>
      <c s="372">
        <f>SUM(H122,L122,P122)</f>
        <v>0</v>
      </c>
      <c s="372">
        <f>SUM(I122,M122,Q122)</f>
        <v>0</v>
      </c>
      <c s="372">
        <f>SUM(J122,N122,R122)</f>
        <v>0</v>
      </c>
      <c s="372">
        <f>SUM(H122:J122)</f>
        <v>0</v>
      </c>
      <c s="376"/>
      <c s="376"/>
      <c s="376"/>
      <c s="372">
        <f>SUM(L122:N122)</f>
        <v>0</v>
      </c>
      <c s="376"/>
      <c s="376"/>
      <c s="376"/>
      <c s="372">
        <f>SUM(P122:R122)</f>
        <v>0</v>
      </c>
      <c s="376"/>
      <c s="376"/>
      <c s="376"/>
      <c s="441"/>
    </row>
    <row customHeight="1" ht="17.25">
      <c s="84" t="s">
        <v>1631</v>
      </c>
      <c s="441"/>
      <c s="372">
        <f>SUM(D123:F123)</f>
        <v>0</v>
      </c>
      <c s="372">
        <f>SUM(H123,L123,P123)</f>
        <v>0</v>
      </c>
      <c s="372">
        <f>SUM(I123,M123,Q123)</f>
        <v>0</v>
      </c>
      <c s="372">
        <f>SUM(J123,N123,R123)</f>
        <v>0</v>
      </c>
      <c s="372">
        <f>SUM(H123:J123)</f>
        <v>0</v>
      </c>
      <c s="376"/>
      <c s="376"/>
      <c s="376"/>
      <c s="372">
        <f>SUM(L123:N123)</f>
        <v>0</v>
      </c>
      <c s="376"/>
      <c s="376"/>
      <c s="376"/>
      <c s="372">
        <f>SUM(P123:R123)</f>
        <v>0</v>
      </c>
      <c s="376"/>
      <c s="376"/>
      <c s="376"/>
      <c s="441"/>
    </row>
    <row customHeight="1" ht="17.25">
      <c s="84" t="s">
        <v>1638</v>
      </c>
      <c s="441"/>
      <c s="372">
        <f>SUM(D124:F124)</f>
        <v>0</v>
      </c>
      <c s="372">
        <f>SUM(H124,L124,P124)</f>
        <v>0</v>
      </c>
      <c s="372">
        <f>SUM(I124,M124,Q124)</f>
        <v>0</v>
      </c>
      <c s="372">
        <f>SUM(J124,N124,R124)</f>
        <v>0</v>
      </c>
      <c s="372">
        <f>SUM(H124:J124)</f>
        <v>0</v>
      </c>
      <c s="376"/>
      <c s="376"/>
      <c s="376"/>
      <c s="372">
        <f>SUM(L124:N124)</f>
        <v>0</v>
      </c>
      <c s="376"/>
      <c s="376"/>
      <c s="376"/>
      <c s="372">
        <f>SUM(P124:R124)</f>
        <v>0</v>
      </c>
      <c s="376"/>
      <c s="376"/>
      <c s="376"/>
      <c s="441"/>
    </row>
    <row customHeight="1" ht="17.25">
      <c s="84" t="s">
        <v>1644</v>
      </c>
      <c s="441"/>
      <c s="372">
        <f>SUM(D125:F125)</f>
        <v>0</v>
      </c>
      <c s="372">
        <f>SUM(H125,L125,P125)</f>
        <v>0</v>
      </c>
      <c s="372">
        <f>SUM(I125,M125,Q125)</f>
        <v>0</v>
      </c>
      <c s="372">
        <f>SUM(J125,N125,R125)</f>
        <v>0</v>
      </c>
      <c s="372">
        <f>SUM(H125:J125)</f>
        <v>0</v>
      </c>
      <c s="376"/>
      <c s="376"/>
      <c s="376"/>
      <c s="372">
        <f>SUM(L125:N125)</f>
        <v>0</v>
      </c>
      <c s="376"/>
      <c s="376"/>
      <c s="376"/>
      <c s="372">
        <f>SUM(P125:R125)</f>
        <v>0</v>
      </c>
      <c s="376"/>
      <c s="376"/>
      <c s="376"/>
      <c s="441"/>
    </row>
    <row customHeight="1" ht="17.25">
      <c s="84" t="s">
        <v>2369</v>
      </c>
      <c s="441"/>
      <c s="372">
        <f>SUM(D126:F126)</f>
        <v>0</v>
      </c>
      <c s="372">
        <f>SUM(H126,L126,P126)</f>
        <v>0</v>
      </c>
      <c s="372">
        <f>SUM(I126,M126,Q126)</f>
        <v>0</v>
      </c>
      <c s="372">
        <f>SUM(J126,N126,R126)</f>
        <v>0</v>
      </c>
      <c s="372">
        <f>SUM(H126:J126)</f>
        <v>0</v>
      </c>
      <c s="376"/>
      <c s="376"/>
      <c s="376"/>
      <c s="372">
        <f>SUM(L126:N126)</f>
        <v>0</v>
      </c>
      <c s="376"/>
      <c s="376"/>
      <c s="376"/>
      <c s="372">
        <f>SUM(P126:R126)</f>
        <v>0</v>
      </c>
      <c s="376"/>
      <c s="376"/>
      <c s="376"/>
      <c s="441"/>
    </row>
    <row customHeight="1" ht="17.25">
      <c s="84" t="s">
        <v>2370</v>
      </c>
      <c s="441"/>
      <c s="372">
        <f>SUM(D127:F127)</f>
        <v>0</v>
      </c>
      <c s="372">
        <f>SUM(H127,L127,P127)</f>
        <v>0</v>
      </c>
      <c s="372">
        <f>SUM(I127,M127,Q127)</f>
        <v>0</v>
      </c>
      <c s="372">
        <f>SUM(J127,N127,R127)</f>
        <v>0</v>
      </c>
      <c s="372">
        <f>SUM(H127:J127)</f>
        <v>0</v>
      </c>
      <c s="376"/>
      <c s="376"/>
      <c s="376"/>
      <c s="372">
        <f>SUM(L127:N127)</f>
        <v>0</v>
      </c>
      <c s="376"/>
      <c s="376"/>
      <c s="376"/>
      <c s="372">
        <f>SUM(P127:R127)</f>
        <v>0</v>
      </c>
      <c s="376"/>
      <c s="376"/>
      <c s="376"/>
      <c s="441"/>
    </row>
    <row customHeight="1" ht="17.25">
      <c s="84" t="s">
        <v>1654</v>
      </c>
      <c s="441"/>
      <c s="372">
        <f>SUM(D128:F128)</f>
        <v>0</v>
      </c>
      <c s="372">
        <f>SUM(H128,L128,P128)</f>
        <v>0</v>
      </c>
      <c s="372">
        <f>SUM(I128,M128,Q128)</f>
        <v>0</v>
      </c>
      <c s="372">
        <f>SUM(J128,N128,R128)</f>
        <v>0</v>
      </c>
      <c s="372">
        <f>SUM(H128:J128)</f>
        <v>0</v>
      </c>
      <c s="376"/>
      <c s="376"/>
      <c s="376"/>
      <c s="372">
        <f>SUM(L128:N128)</f>
        <v>0</v>
      </c>
      <c s="376"/>
      <c s="376"/>
      <c s="376"/>
      <c s="372">
        <f>SUM(P128:R128)</f>
        <v>0</v>
      </c>
      <c s="376"/>
      <c s="376"/>
      <c s="376"/>
      <c s="441"/>
    </row>
    <row customHeight="1" ht="17.25">
      <c s="84" t="s">
        <v>2371</v>
      </c>
      <c s="441"/>
      <c s="372">
        <f>SUM(D129:F129)</f>
        <v>0</v>
      </c>
      <c s="372">
        <f>SUM(H129,L129,P129)</f>
        <v>0</v>
      </c>
      <c s="372">
        <f>SUM(I129,M129,Q129)</f>
        <v>0</v>
      </c>
      <c s="372">
        <f>SUM(J129,N129,R129)</f>
        <v>0</v>
      </c>
      <c s="372">
        <f>SUM(H129:J129)</f>
        <v>0</v>
      </c>
      <c s="376"/>
      <c s="376"/>
      <c s="376"/>
      <c s="372">
        <f>SUM(L129:N129)</f>
        <v>0</v>
      </c>
      <c s="376"/>
      <c s="376"/>
      <c s="376"/>
      <c s="372">
        <f>SUM(P129:R129)</f>
        <v>0</v>
      </c>
      <c s="376"/>
      <c s="376"/>
      <c s="376"/>
      <c s="441"/>
    </row>
    <row customHeight="1" ht="17.25">
      <c s="84" t="s">
        <v>2372</v>
      </c>
      <c s="441"/>
      <c s="372">
        <f>SUM(D130:F130)</f>
        <v>0</v>
      </c>
      <c s="372">
        <f>SUM(H130,L130,P130)</f>
        <v>0</v>
      </c>
      <c s="372">
        <f>SUM(I130,M130,Q130)</f>
        <v>0</v>
      </c>
      <c s="372">
        <f>SUM(J130,N130,R130)</f>
        <v>0</v>
      </c>
      <c s="372">
        <f>SUM(H130:J130)</f>
        <v>0</v>
      </c>
      <c s="376"/>
      <c s="376"/>
      <c s="376"/>
      <c s="372">
        <f>SUM(L130:N130)</f>
        <v>0</v>
      </c>
      <c s="376"/>
      <c s="376"/>
      <c s="376"/>
      <c s="372">
        <f>SUM(P130:R130)</f>
        <v>0</v>
      </c>
      <c s="376"/>
      <c s="376"/>
      <c s="376"/>
      <c s="441"/>
    </row>
    <row customHeight="1" ht="17.25">
      <c s="84" t="s">
        <v>1664</v>
      </c>
      <c s="444"/>
      <c s="372">
        <f>SUM(D131:F131)</f>
        <v>0</v>
      </c>
      <c s="372">
        <f>SUM(H131,L131,P131)</f>
        <v>0</v>
      </c>
      <c s="372">
        <f>SUM(I131,M131,Q131)</f>
        <v>0</v>
      </c>
      <c s="372">
        <f>SUM(J131,N131,R131)</f>
        <v>0</v>
      </c>
      <c s="372">
        <f>SUM(H131:J131)</f>
        <v>0</v>
      </c>
      <c s="376"/>
      <c s="376"/>
      <c s="376"/>
      <c s="372">
        <f>SUM(L131:N131)</f>
        <v>0</v>
      </c>
      <c s="376"/>
      <c s="376"/>
      <c s="376"/>
      <c s="372">
        <f>SUM(P131:R131)</f>
        <v>0</v>
      </c>
      <c s="376"/>
      <c s="376"/>
      <c s="376"/>
      <c s="441"/>
    </row>
    <row customHeight="1" ht="17.25">
      <c s="84" t="s">
        <v>2455</v>
      </c>
      <c s="441"/>
      <c s="372">
        <f>SUM(D132:F132)</f>
        <v>0</v>
      </c>
      <c s="372">
        <f>SUM(H132,L132,P132)</f>
        <v>0</v>
      </c>
      <c s="372">
        <f>SUM(I132,M132,Q132)</f>
        <v>0</v>
      </c>
      <c s="372">
        <f>SUM(J132,N132,R132)</f>
        <v>0</v>
      </c>
      <c s="372">
        <f>SUM(H132:J132)</f>
        <v>0</v>
      </c>
      <c s="376"/>
      <c s="376"/>
      <c s="376"/>
      <c s="372">
        <f>SUM(L132:N132)</f>
        <v>0</v>
      </c>
      <c s="376"/>
      <c s="376"/>
      <c s="376"/>
      <c s="372">
        <f>SUM(P132:R132)</f>
        <v>0</v>
      </c>
      <c s="376"/>
      <c s="376"/>
      <c s="376"/>
      <c s="441"/>
    </row>
    <row customHeight="1" ht="17.25">
      <c s="84" t="s">
        <v>2373</v>
      </c>
      <c s="446"/>
      <c s="372">
        <f>SUM(D133:F133)</f>
        <v>0</v>
      </c>
      <c s="372">
        <f>SUM(H133,L133,P133)</f>
        <v>0</v>
      </c>
      <c s="372">
        <f>SUM(I133,M133,Q133)</f>
        <v>0</v>
      </c>
      <c s="372">
        <f>SUM(J133,N133,R133)</f>
        <v>0</v>
      </c>
      <c s="372">
        <f>SUM(H133:J133)</f>
        <v>0</v>
      </c>
      <c s="376"/>
      <c s="376"/>
      <c s="376"/>
      <c s="372">
        <f>SUM(L133:N133)</f>
        <v>0</v>
      </c>
      <c s="376"/>
      <c s="376"/>
      <c s="376"/>
      <c s="372">
        <f>SUM(P133:R133)</f>
        <v>0</v>
      </c>
      <c s="376"/>
      <c s="376"/>
      <c s="376"/>
      <c s="441"/>
    </row>
    <row customHeight="1" ht="17.25">
      <c s="87" t="s">
        <v>1675</v>
      </c>
      <c s="429">
        <f>SUM(B135:B147)</f>
        <v>8</v>
      </c>
      <c s="372">
        <f>SUM(D134:F134)</f>
        <v>440</v>
      </c>
      <c s="372">
        <f>SUM(H134,L134,P134)</f>
        <v>427</v>
      </c>
      <c s="372">
        <f>SUM(I134,M134,Q134)</f>
        <v>0</v>
      </c>
      <c s="372">
        <f>SUM(J134,N134,R134)</f>
        <v>13</v>
      </c>
      <c s="372">
        <f>SUM(H134:J134)</f>
        <v>74</v>
      </c>
      <c s="372">
        <f>SUM(H135:H147)</f>
        <v>71</v>
      </c>
      <c s="372">
        <f>SUM(I135:I147)</f>
        <v>0</v>
      </c>
      <c s="372">
        <f>SUM(J135:J147)</f>
        <v>3</v>
      </c>
      <c s="372">
        <f>SUM(L134:N134)</f>
        <v>366</v>
      </c>
      <c s="372">
        <f>SUM(L135:L147)</f>
        <v>356</v>
      </c>
      <c s="372">
        <f>SUM(M135:M147)</f>
        <v>0</v>
      </c>
      <c s="372">
        <f>SUM(N135:N147)</f>
        <v>10</v>
      </c>
      <c s="372">
        <f>SUM(P134:R134)</f>
        <v>0</v>
      </c>
      <c s="372">
        <f>SUM(P135:P147)</f>
        <v>0</v>
      </c>
      <c s="372">
        <f>SUM(Q135:Q147)</f>
        <v>0</v>
      </c>
      <c s="372">
        <f>SUM(R135:R147)</f>
        <v>0</v>
      </c>
      <c s="429">
        <f>SUM(S135:S147)</f>
        <v>0</v>
      </c>
    </row>
    <row customHeight="1" ht="17.25">
      <c s="84" t="s">
        <v>1676</v>
      </c>
      <c s="441">
        <v>4</v>
      </c>
      <c s="372">
        <f>SUM(D135:F135)</f>
        <v>259</v>
      </c>
      <c s="372">
        <f>SUM(H135,L135,P135)</f>
        <v>252</v>
      </c>
      <c s="372">
        <f>SUM(I135,M135,Q135)</f>
        <v>0</v>
      </c>
      <c s="372">
        <f>SUM(J135,N135,R135)</f>
        <v>7</v>
      </c>
      <c s="372">
        <f>SUM(H135:J135)</f>
        <v>74</v>
      </c>
      <c s="376">
        <v>71</v>
      </c>
      <c s="376"/>
      <c s="376">
        <v>3</v>
      </c>
      <c s="372">
        <f>SUM(L135:N135)</f>
        <v>185</v>
      </c>
      <c s="376">
        <v>181</v>
      </c>
      <c s="376"/>
      <c s="376">
        <v>4</v>
      </c>
      <c s="372">
        <f>SUM(P135:R135)</f>
        <v>0</v>
      </c>
      <c s="376"/>
      <c s="376"/>
      <c s="376"/>
      <c s="441"/>
    </row>
    <row customHeight="1" ht="17.25">
      <c s="84" t="s">
        <v>2374</v>
      </c>
      <c s="441">
        <v>1</v>
      </c>
      <c s="372">
        <f>SUM(D136:F136)</f>
        <v>66</v>
      </c>
      <c s="372">
        <f>SUM(H136,L136,P136)</f>
        <v>66</v>
      </c>
      <c s="372">
        <f>SUM(I136,M136,Q136)</f>
        <v>0</v>
      </c>
      <c s="372">
        <f>SUM(J136,N136,R136)</f>
        <v>0</v>
      </c>
      <c s="372">
        <f>SUM(H136:J136)</f>
        <v>0</v>
      </c>
      <c s="376"/>
      <c s="376"/>
      <c s="376"/>
      <c s="372">
        <f>SUM(L136:N136)</f>
        <v>66</v>
      </c>
      <c s="376">
        <v>66</v>
      </c>
      <c s="376"/>
      <c s="376"/>
      <c s="372">
        <f>SUM(P136:R136)</f>
        <v>0</v>
      </c>
      <c s="376"/>
      <c s="376"/>
      <c s="376"/>
      <c s="441"/>
    </row>
    <row customHeight="1" ht="17.25">
      <c s="84" t="s">
        <v>1687</v>
      </c>
      <c s="441">
        <v>1</v>
      </c>
      <c s="372">
        <f>SUM(D137:F137)</f>
        <v>10</v>
      </c>
      <c s="372">
        <f>SUM(H137,L137,P137)</f>
        <v>10</v>
      </c>
      <c s="372">
        <f>SUM(I137,M137,Q137)</f>
        <v>0</v>
      </c>
      <c s="372">
        <f>SUM(J137,N137,R137)</f>
        <v>0</v>
      </c>
      <c s="372">
        <f>SUM(H137:J137)</f>
        <v>0</v>
      </c>
      <c s="376"/>
      <c s="376"/>
      <c s="376"/>
      <c s="372">
        <f>SUM(L137:N137)</f>
        <v>10</v>
      </c>
      <c s="376">
        <v>10</v>
      </c>
      <c s="376"/>
      <c s="376"/>
      <c s="372">
        <f>SUM(P137:R137)</f>
        <v>0</v>
      </c>
      <c s="376"/>
      <c s="376"/>
      <c s="376"/>
      <c s="441"/>
    </row>
    <row customHeight="1" ht="17.25">
      <c s="84" t="s">
        <v>2375</v>
      </c>
      <c s="441">
        <v>2</v>
      </c>
      <c s="372">
        <f>SUM(D138:F138)</f>
        <v>105</v>
      </c>
      <c s="372">
        <f>SUM(H138,L138,P138)</f>
        <v>99</v>
      </c>
      <c s="372">
        <f>SUM(I138,M138,Q138)</f>
        <v>0</v>
      </c>
      <c s="372">
        <f>SUM(J138,N138,R138)</f>
        <v>6</v>
      </c>
      <c s="372">
        <f>SUM(H138:J138)</f>
        <v>0</v>
      </c>
      <c s="376"/>
      <c s="376"/>
      <c s="376"/>
      <c s="372">
        <f>SUM(L138:N138)</f>
        <v>105</v>
      </c>
      <c s="376">
        <v>99</v>
      </c>
      <c s="376"/>
      <c s="376">
        <v>6</v>
      </c>
      <c s="372">
        <f>SUM(P138:R138)</f>
        <v>0</v>
      </c>
      <c s="376"/>
      <c s="376"/>
      <c s="376"/>
      <c s="441"/>
    </row>
    <row customHeight="1" ht="17.25">
      <c s="84" t="s">
        <v>2376</v>
      </c>
      <c s="441"/>
      <c s="372">
        <f>SUM(D139:F139)</f>
        <v>0</v>
      </c>
      <c s="372">
        <f>SUM(H139,L139,P139)</f>
        <v>0</v>
      </c>
      <c s="372">
        <f>SUM(I139,M139,Q139)</f>
        <v>0</v>
      </c>
      <c s="372">
        <f>SUM(J139,N139,R139)</f>
        <v>0</v>
      </c>
      <c s="372">
        <f>SUM(H139:J139)</f>
        <v>0</v>
      </c>
      <c s="376"/>
      <c s="376"/>
      <c s="376"/>
      <c s="372">
        <f>SUM(L139:N139)</f>
        <v>0</v>
      </c>
      <c s="376"/>
      <c s="376"/>
      <c s="376"/>
      <c s="372">
        <f>SUM(P139:R139)</f>
        <v>0</v>
      </c>
      <c s="376"/>
      <c s="376"/>
      <c s="376"/>
      <c s="441"/>
    </row>
    <row customHeight="1" ht="17.25">
      <c s="84" t="s">
        <v>2469</v>
      </c>
      <c s="441"/>
      <c s="372">
        <f>SUM(D140:F140)</f>
        <v>0</v>
      </c>
      <c s="372">
        <f>SUM(H140,L140,P140)</f>
        <v>0</v>
      </c>
      <c s="372">
        <f>SUM(I140,M140,Q140)</f>
        <v>0</v>
      </c>
      <c s="372">
        <f>SUM(J140,N140,R140)</f>
        <v>0</v>
      </c>
      <c s="372">
        <f>SUM(H140:J140)</f>
        <v>0</v>
      </c>
      <c s="376"/>
      <c s="376"/>
      <c s="376"/>
      <c s="372">
        <f>SUM(L140:N140)</f>
        <v>0</v>
      </c>
      <c s="376"/>
      <c s="376"/>
      <c s="376"/>
      <c s="372">
        <f>SUM(P140:R140)</f>
        <v>0</v>
      </c>
      <c s="376"/>
      <c s="376"/>
      <c s="376"/>
      <c s="441"/>
    </row>
    <row customHeight="1" ht="17.25">
      <c s="84" t="s">
        <v>2487</v>
      </c>
      <c s="441"/>
      <c s="372">
        <f>SUM(D141:F141)</f>
        <v>0</v>
      </c>
      <c s="372">
        <f>SUM(H141,L141,P141)</f>
        <v>0</v>
      </c>
      <c s="372">
        <f>SUM(I141,M141,Q141)</f>
        <v>0</v>
      </c>
      <c s="372">
        <f>SUM(J141,N141,R141)</f>
        <v>0</v>
      </c>
      <c s="372">
        <f>SUM(H141:J141)</f>
        <v>0</v>
      </c>
      <c s="376"/>
      <c s="376"/>
      <c s="376"/>
      <c s="372">
        <f>SUM(L141:N141)</f>
        <v>0</v>
      </c>
      <c s="376"/>
      <c s="376"/>
      <c s="376"/>
      <c s="372">
        <f>SUM(P141:R141)</f>
        <v>0</v>
      </c>
      <c s="376"/>
      <c s="376"/>
      <c s="376"/>
      <c s="441"/>
    </row>
    <row customHeight="1" ht="17.25">
      <c s="84" t="s">
        <v>2513</v>
      </c>
      <c s="441"/>
      <c s="372">
        <f>SUM(D142:F142)</f>
        <v>0</v>
      </c>
      <c s="372">
        <f>SUM(H142,L142,P142)</f>
        <v>0</v>
      </c>
      <c s="372">
        <f>SUM(I142,M142,Q142)</f>
        <v>0</v>
      </c>
      <c s="372">
        <f>SUM(J142,N142,R142)</f>
        <v>0</v>
      </c>
      <c s="372">
        <f>SUM(H142:J142)</f>
        <v>0</v>
      </c>
      <c s="376"/>
      <c s="376"/>
      <c s="376"/>
      <c s="372">
        <f>SUM(L142:N142)</f>
        <v>0</v>
      </c>
      <c s="376"/>
      <c s="376"/>
      <c s="376"/>
      <c s="372">
        <f>SUM(P142:R142)</f>
        <v>0</v>
      </c>
      <c s="376"/>
      <c s="376"/>
      <c s="376"/>
      <c s="441"/>
    </row>
    <row customHeight="1" ht="17.25">
      <c s="84" t="s">
        <v>2521</v>
      </c>
      <c s="441"/>
      <c s="372">
        <f>SUM(D143:F143)</f>
        <v>0</v>
      </c>
      <c s="372">
        <f>SUM(H143,L143,P143)</f>
        <v>0</v>
      </c>
      <c s="372">
        <f>SUM(I143,M143,Q143)</f>
        <v>0</v>
      </c>
      <c s="372">
        <f>SUM(J143,N143,R143)</f>
        <v>0</v>
      </c>
      <c s="372">
        <f>SUM(H143:J143)</f>
        <v>0</v>
      </c>
      <c s="376"/>
      <c s="376"/>
      <c s="376"/>
      <c s="372">
        <f>SUM(L143:N143)</f>
        <v>0</v>
      </c>
      <c s="376"/>
      <c s="376"/>
      <c s="376"/>
      <c s="372">
        <f>SUM(P143:R143)</f>
        <v>0</v>
      </c>
      <c s="376"/>
      <c s="376"/>
      <c s="376"/>
      <c s="441"/>
    </row>
    <row customHeight="1" ht="17.25">
      <c s="84" t="s">
        <v>2525</v>
      </c>
      <c s="441"/>
      <c s="372">
        <f>SUM(D144:F144)</f>
        <v>0</v>
      </c>
      <c s="372">
        <f>SUM(H144,L144,P144)</f>
        <v>0</v>
      </c>
      <c s="372">
        <f>SUM(I144,M144,Q144)</f>
        <v>0</v>
      </c>
      <c s="372">
        <f>SUM(J144,N144,R144)</f>
        <v>0</v>
      </c>
      <c s="372">
        <f>SUM(H144:J144)</f>
        <v>0</v>
      </c>
      <c s="376"/>
      <c s="376"/>
      <c s="376"/>
      <c s="372">
        <f>SUM(L144:N144)</f>
        <v>0</v>
      </c>
      <c s="376"/>
      <c s="376"/>
      <c s="376"/>
      <c s="372">
        <f>SUM(P144:R144)</f>
        <v>0</v>
      </c>
      <c s="376"/>
      <c s="376"/>
      <c s="376"/>
      <c s="441"/>
    </row>
    <row customHeight="1" ht="17.25">
      <c s="84" t="s">
        <v>2528</v>
      </c>
      <c s="441"/>
      <c s="372">
        <f>SUM(D145:F145)</f>
        <v>0</v>
      </c>
      <c s="372">
        <f>SUM(H145,L145,P145)</f>
        <v>0</v>
      </c>
      <c s="372">
        <f>SUM(I145,M145,Q145)</f>
        <v>0</v>
      </c>
      <c s="372">
        <f>SUM(J145,N145,R145)</f>
        <v>0</v>
      </c>
      <c s="372">
        <f>SUM(H145:J145)</f>
        <v>0</v>
      </c>
      <c s="376"/>
      <c s="376"/>
      <c s="376"/>
      <c s="372">
        <f>SUM(L145:N145)</f>
        <v>0</v>
      </c>
      <c s="376"/>
      <c s="376"/>
      <c s="376"/>
      <c s="372">
        <f>SUM(P145:R145)</f>
        <v>0</v>
      </c>
      <c s="376"/>
      <c s="376"/>
      <c s="376"/>
      <c s="441"/>
    </row>
    <row customHeight="1" ht="17.25">
      <c s="84" t="s">
        <v>2539</v>
      </c>
      <c s="441"/>
      <c s="372">
        <f>SUM(D146:F146)</f>
        <v>0</v>
      </c>
      <c s="372">
        <f>SUM(H146,L146,P146)</f>
        <v>0</v>
      </c>
      <c s="372">
        <f>SUM(I146,M146,Q146)</f>
        <v>0</v>
      </c>
      <c s="372">
        <f>SUM(J146,N146,R146)</f>
        <v>0</v>
      </c>
      <c s="372">
        <f>SUM(H146:J146)</f>
        <v>0</v>
      </c>
      <c s="376"/>
      <c s="376"/>
      <c s="376"/>
      <c s="372">
        <f>SUM(L146:N146)</f>
        <v>0</v>
      </c>
      <c s="376"/>
      <c s="376"/>
      <c s="376"/>
      <c s="372">
        <f>SUM(P146:R146)</f>
        <v>0</v>
      </c>
      <c s="376"/>
      <c s="376"/>
      <c s="376"/>
      <c s="441"/>
    </row>
    <row customHeight="1" ht="17.25">
      <c s="84" t="s">
        <v>2377</v>
      </c>
      <c s="441"/>
      <c s="372">
        <f>SUM(D147:F147)</f>
        <v>0</v>
      </c>
      <c s="372">
        <f>SUM(H147,L147,P147)</f>
        <v>0</v>
      </c>
      <c s="372">
        <f>SUM(I147,M147,Q147)</f>
        <v>0</v>
      </c>
      <c s="372">
        <f>SUM(J147,N147,R147)</f>
        <v>0</v>
      </c>
      <c s="372">
        <f>SUM(H147:J147)</f>
        <v>0</v>
      </c>
      <c s="376"/>
      <c s="376"/>
      <c s="376"/>
      <c s="372">
        <f>SUM(L147:N147)</f>
        <v>0</v>
      </c>
      <c s="376"/>
      <c s="376"/>
      <c s="376"/>
      <c s="372">
        <f>SUM(P147:R147)</f>
        <v>0</v>
      </c>
      <c s="376"/>
      <c s="376"/>
      <c s="376"/>
      <c s="441"/>
    </row>
    <row customHeight="1" ht="17.25">
      <c s="87" t="s">
        <v>1696</v>
      </c>
      <c s="429">
        <f>SUM(B149:B166)</f>
        <v>18</v>
      </c>
      <c s="372">
        <f>SUM(D148:F148)</f>
        <v>1539</v>
      </c>
      <c s="372">
        <f>SUM(H148,L148,P148)</f>
        <v>1526</v>
      </c>
      <c s="372">
        <f>SUM(I148,M148,Q148)</f>
        <v>0</v>
      </c>
      <c s="372">
        <f>SUM(J148,N148,R148)</f>
        <v>13</v>
      </c>
      <c s="372">
        <f>SUM(H148:J148)</f>
        <v>646</v>
      </c>
      <c s="372">
        <f>SUM(H149:H166)</f>
        <v>641</v>
      </c>
      <c s="372">
        <f>SUM(I149:I166)</f>
        <v>0</v>
      </c>
      <c s="372">
        <f>SUM(J149:J166)</f>
        <v>5</v>
      </c>
      <c s="372">
        <f>SUM(L148:N148)</f>
        <v>893</v>
      </c>
      <c s="372">
        <f>SUM(L149:L166)</f>
        <v>885</v>
      </c>
      <c s="372">
        <f>SUM(M149:M166)</f>
        <v>0</v>
      </c>
      <c s="372">
        <f>SUM(N149:N166)</f>
        <v>8</v>
      </c>
      <c s="372">
        <f>SUM(P148:R148)</f>
        <v>0</v>
      </c>
      <c s="372">
        <f>SUM(P149:P166)</f>
        <v>0</v>
      </c>
      <c s="372">
        <f>SUM(Q149:Q166)</f>
        <v>0</v>
      </c>
      <c s="372">
        <f>SUM(R149:R166)</f>
        <v>0</v>
      </c>
      <c s="429">
        <f>SUM(S149:S166)</f>
        <v>0</v>
      </c>
    </row>
    <row customHeight="1" ht="17.25">
      <c s="84" t="s">
        <v>1697</v>
      </c>
      <c s="441">
        <v>8</v>
      </c>
      <c s="372">
        <f>SUM(D149:F149)</f>
        <v>840</v>
      </c>
      <c s="372">
        <f>SUM(H149,L149,P149)</f>
        <v>831</v>
      </c>
      <c s="372">
        <f>SUM(I149,M149,Q149)</f>
        <v>0</v>
      </c>
      <c s="372">
        <f>SUM(J149,N149,R149)</f>
        <v>9</v>
      </c>
      <c s="372">
        <f>SUM(H149:J149)</f>
        <v>339</v>
      </c>
      <c s="376">
        <v>336</v>
      </c>
      <c s="376"/>
      <c s="376">
        <v>3</v>
      </c>
      <c s="372">
        <f>SUM(L149:N149)</f>
        <v>501</v>
      </c>
      <c s="376">
        <v>495</v>
      </c>
      <c s="376"/>
      <c s="376">
        <v>6</v>
      </c>
      <c s="372">
        <f>SUM(P149:R149)</f>
        <v>0</v>
      </c>
      <c s="376"/>
      <c s="376"/>
      <c s="376"/>
      <c s="441"/>
    </row>
    <row customHeight="1" ht="17.25">
      <c s="84" t="s">
        <v>1722</v>
      </c>
      <c s="441">
        <v>3</v>
      </c>
      <c s="372">
        <f>SUM(D150:F150)</f>
        <v>351</v>
      </c>
      <c s="372">
        <f>SUM(H150,L150,P150)</f>
        <v>349</v>
      </c>
      <c s="372">
        <f>SUM(I150,M150,Q150)</f>
        <v>0</v>
      </c>
      <c s="372">
        <f>SUM(J150,N150,R150)</f>
        <v>2</v>
      </c>
      <c s="372">
        <f>SUM(H150:J150)</f>
        <v>266</v>
      </c>
      <c s="376">
        <v>264</v>
      </c>
      <c s="376"/>
      <c s="376">
        <v>2</v>
      </c>
      <c s="372">
        <f>SUM(L150:N150)</f>
        <v>85</v>
      </c>
      <c s="376">
        <v>85</v>
      </c>
      <c s="376"/>
      <c s="376"/>
      <c s="372">
        <f>SUM(P150:R150)</f>
        <v>0</v>
      </c>
      <c s="376"/>
      <c s="376"/>
      <c s="376"/>
      <c s="441"/>
    </row>
    <row customHeight="1" ht="17.25">
      <c s="84" t="s">
        <v>1751</v>
      </c>
      <c s="441">
        <v>5</v>
      </c>
      <c s="372">
        <f>SUM(D151:F151)</f>
        <v>307</v>
      </c>
      <c s="372">
        <f>SUM(H151,L151,P151)</f>
        <v>305</v>
      </c>
      <c s="372">
        <f>SUM(I151,M151,Q151)</f>
        <v>0</v>
      </c>
      <c s="372">
        <f>SUM(J151,N151,R151)</f>
        <v>2</v>
      </c>
      <c s="372">
        <f>SUM(H151:J151)</f>
        <v>0</v>
      </c>
      <c s="376"/>
      <c s="376"/>
      <c s="376"/>
      <c s="372">
        <f>SUM(L151:N151)</f>
        <v>307</v>
      </c>
      <c s="376">
        <v>305</v>
      </c>
      <c s="376"/>
      <c s="376">
        <v>2</v>
      </c>
      <c s="372">
        <f>SUM(P151:R151)</f>
        <v>0</v>
      </c>
      <c s="376"/>
      <c s="376"/>
      <c s="376"/>
      <c s="441"/>
    </row>
    <row customHeight="1" ht="17.25">
      <c s="84" t="s">
        <v>1775</v>
      </c>
      <c s="441"/>
      <c s="372">
        <f>SUM(D152:F152)</f>
        <v>0</v>
      </c>
      <c s="372">
        <f>SUM(H152,L152,P152)</f>
        <v>0</v>
      </c>
      <c s="372">
        <f>SUM(I152,M152,Q152)</f>
        <v>0</v>
      </c>
      <c s="372">
        <f>SUM(J152,N152,R152)</f>
        <v>0</v>
      </c>
      <c s="372">
        <f>SUM(H152:J152)</f>
        <v>0</v>
      </c>
      <c s="376"/>
      <c s="376"/>
      <c s="376"/>
      <c s="372">
        <f>SUM(L152:N152)</f>
        <v>0</v>
      </c>
      <c s="376"/>
      <c s="376"/>
      <c s="376"/>
      <c s="372">
        <f>SUM(P152:R152)</f>
        <v>0</v>
      </c>
      <c s="376"/>
      <c s="376"/>
      <c s="376"/>
      <c s="441"/>
    </row>
    <row customHeight="1" ht="17.25">
      <c s="84" t="s">
        <v>1783</v>
      </c>
      <c s="441">
        <v>1</v>
      </c>
      <c s="372">
        <f>SUM(D153:F153)</f>
        <v>19</v>
      </c>
      <c s="372">
        <f>SUM(H153,L153,P153)</f>
        <v>19</v>
      </c>
      <c s="372">
        <f>SUM(I153,M153,Q153)</f>
        <v>0</v>
      </c>
      <c s="372">
        <f>SUM(J153,N153,R153)</f>
        <v>0</v>
      </c>
      <c s="372">
        <f>SUM(H153:J153)</f>
        <v>19</v>
      </c>
      <c s="376">
        <v>19</v>
      </c>
      <c s="376"/>
      <c s="376"/>
      <c s="372">
        <f>SUM(L153:N153)</f>
        <v>0</v>
      </c>
      <c s="376"/>
      <c s="376"/>
      <c s="376"/>
      <c s="372">
        <f>SUM(P153:R153)</f>
        <v>0</v>
      </c>
      <c s="376"/>
      <c s="376"/>
      <c s="376"/>
      <c s="441"/>
    </row>
    <row customHeight="1" ht="17.25">
      <c s="84" t="s">
        <v>1791</v>
      </c>
      <c s="441">
        <v>1</v>
      </c>
      <c s="372">
        <f>SUM(D154:F154)</f>
        <v>22</v>
      </c>
      <c s="372">
        <f>SUM(H154,L154,P154)</f>
        <v>22</v>
      </c>
      <c s="372">
        <f>SUM(I154,M154,Q154)</f>
        <v>0</v>
      </c>
      <c s="372">
        <f>SUM(J154,N154,R154)</f>
        <v>0</v>
      </c>
      <c s="372">
        <f>SUM(H154:J154)</f>
        <v>22</v>
      </c>
      <c s="376">
        <v>22</v>
      </c>
      <c s="376"/>
      <c s="376"/>
      <c s="372">
        <f>SUM(L154:N154)</f>
        <v>0</v>
      </c>
      <c s="376"/>
      <c s="376"/>
      <c s="376"/>
      <c s="372">
        <f>SUM(P154:R154)</f>
        <v>0</v>
      </c>
      <c s="376"/>
      <c s="376"/>
      <c s="376"/>
      <c s="441"/>
    </row>
    <row customHeight="1" ht="17.25">
      <c s="170" t="s">
        <v>1796</v>
      </c>
      <c s="444"/>
      <c s="380">
        <f>SUM(D155:F155)</f>
        <v>0</v>
      </c>
      <c s="372">
        <f>SUM(H155,L155,P155)</f>
        <v>0</v>
      </c>
      <c s="372">
        <f>SUM(I155,M155,Q155)</f>
        <v>0</v>
      </c>
      <c s="372">
        <f>SUM(J155,N155,R155)</f>
        <v>0</v>
      </c>
      <c s="372">
        <f>SUM(H155:J155)</f>
        <v>0</v>
      </c>
      <c s="376"/>
      <c s="376"/>
      <c s="376"/>
      <c s="372">
        <f>SUM(L155:N155)</f>
        <v>0</v>
      </c>
      <c s="376"/>
      <c s="376"/>
      <c s="376"/>
      <c s="372">
        <f>SUM(P155:R155)</f>
        <v>0</v>
      </c>
      <c s="376"/>
      <c s="376"/>
      <c s="376"/>
      <c s="441"/>
    </row>
    <row customHeight="1" ht="17.25">
      <c s="84" t="s">
        <v>1804</v>
      </c>
      <c s="441"/>
      <c s="440">
        <f>SUM(D156:F156)</f>
        <v>0</v>
      </c>
      <c s="440">
        <f>SUM(H156,L156,P156)</f>
        <v>0</v>
      </c>
      <c s="372">
        <f>SUM(I156,M156,Q156)</f>
        <v>0</v>
      </c>
      <c s="372">
        <f>SUM(J156,N156,R156)</f>
        <v>0</v>
      </c>
      <c s="372">
        <f>SUM(H156:J156)</f>
        <v>0</v>
      </c>
      <c s="376"/>
      <c s="376"/>
      <c s="376"/>
      <c s="372">
        <f>SUM(L156:N156)</f>
        <v>0</v>
      </c>
      <c s="376"/>
      <c s="376"/>
      <c s="376"/>
      <c s="372">
        <f>SUM(P156:R156)</f>
        <v>0</v>
      </c>
      <c s="376"/>
      <c s="376"/>
      <c s="376"/>
      <c s="441"/>
    </row>
    <row customHeight="1" ht="17.25">
      <c s="110" t="s">
        <v>2543</v>
      </c>
      <c s="446"/>
      <c s="379">
        <f>SUM(D157:F157)</f>
        <v>0</v>
      </c>
      <c s="372">
        <f>SUM(H157,L157,P157)</f>
        <v>0</v>
      </c>
      <c s="372">
        <f>SUM(I157,M157,Q157)</f>
        <v>0</v>
      </c>
      <c s="372">
        <f>SUM(J157,N157,R157)</f>
        <v>0</v>
      </c>
      <c s="372">
        <f>SUM(H157:J157)</f>
        <v>0</v>
      </c>
      <c s="376"/>
      <c s="376"/>
      <c s="376"/>
      <c s="372">
        <f>SUM(L157:N157)</f>
        <v>0</v>
      </c>
      <c s="376"/>
      <c s="376"/>
      <c s="376"/>
      <c s="372">
        <f>SUM(P157:R157)</f>
        <v>0</v>
      </c>
      <c s="376"/>
      <c s="376"/>
      <c s="376"/>
      <c s="441"/>
    </row>
    <row customHeight="1" ht="17.25">
      <c s="84" t="s">
        <v>2551</v>
      </c>
      <c s="441"/>
      <c s="372">
        <f>SUM(D158:F158)</f>
        <v>0</v>
      </c>
      <c s="372">
        <f>SUM(H158,L158,P158)</f>
        <v>0</v>
      </c>
      <c s="372">
        <f>SUM(I158,M158,Q158)</f>
        <v>0</v>
      </c>
      <c s="372">
        <f>SUM(J158,N158,R158)</f>
        <v>0</v>
      </c>
      <c s="372">
        <f>SUM(H158:J158)</f>
        <v>0</v>
      </c>
      <c s="376"/>
      <c s="376"/>
      <c s="376"/>
      <c s="372">
        <f>SUM(L158:N158)</f>
        <v>0</v>
      </c>
      <c s="376"/>
      <c s="376"/>
      <c s="376"/>
      <c s="372">
        <f>SUM(P158:R158)</f>
        <v>0</v>
      </c>
      <c s="376"/>
      <c s="376"/>
      <c s="376"/>
      <c s="441"/>
    </row>
    <row customHeight="1" ht="17.25">
      <c s="84" t="s">
        <v>2559</v>
      </c>
      <c s="441"/>
      <c s="372">
        <f>SUM(D159:F159)</f>
        <v>0</v>
      </c>
      <c s="372">
        <f>SUM(H159,L159,P159)</f>
        <v>0</v>
      </c>
      <c s="372">
        <f>SUM(I159,M159,Q159)</f>
        <v>0</v>
      </c>
      <c s="372">
        <f>SUM(J159,N159,R159)</f>
        <v>0</v>
      </c>
      <c s="372">
        <f>SUM(H159:J159)</f>
        <v>0</v>
      </c>
      <c s="376"/>
      <c s="376"/>
      <c s="376"/>
      <c s="372">
        <f>SUM(L159:N159)</f>
        <v>0</v>
      </c>
      <c s="376"/>
      <c s="376"/>
      <c s="376"/>
      <c s="372">
        <f>SUM(P159:R159)</f>
        <v>0</v>
      </c>
      <c s="376"/>
      <c s="376"/>
      <c s="376"/>
      <c s="441"/>
    </row>
    <row customHeight="1" ht="17.25">
      <c s="84" t="s">
        <v>2570</v>
      </c>
      <c s="441"/>
      <c s="372">
        <f>SUM(D160:F160)</f>
        <v>0</v>
      </c>
      <c s="372">
        <f>SUM(H160,L160,P160)</f>
        <v>0</v>
      </c>
      <c s="372">
        <f>SUM(I160,M160,Q160)</f>
        <v>0</v>
      </c>
      <c s="372">
        <f>SUM(J160,N160,R160)</f>
        <v>0</v>
      </c>
      <c s="372">
        <f>SUM(H160:J160)</f>
        <v>0</v>
      </c>
      <c s="376"/>
      <c s="376"/>
      <c s="376"/>
      <c s="372">
        <f>SUM(L160:N160)</f>
        <v>0</v>
      </c>
      <c s="376"/>
      <c s="376"/>
      <c s="376"/>
      <c s="372">
        <f>SUM(P160:R160)</f>
        <v>0</v>
      </c>
      <c s="376"/>
      <c s="376"/>
      <c s="376"/>
      <c s="441"/>
    </row>
    <row customHeight="1" ht="17.25">
      <c s="84" t="s">
        <v>2580</v>
      </c>
      <c s="441"/>
      <c s="372">
        <f>SUM(D161:F161)</f>
        <v>0</v>
      </c>
      <c s="372">
        <f>SUM(H161,L161,P161)</f>
        <v>0</v>
      </c>
      <c s="372">
        <f>SUM(I161,M161,Q161)</f>
        <v>0</v>
      </c>
      <c s="372">
        <f>SUM(J161,N161,R161)</f>
        <v>0</v>
      </c>
      <c s="372">
        <f>SUM(H161:J161)</f>
        <v>0</v>
      </c>
      <c s="376"/>
      <c s="376"/>
      <c s="376"/>
      <c s="372">
        <f>SUM(L161:N161)</f>
        <v>0</v>
      </c>
      <c s="376"/>
      <c s="376"/>
      <c s="376"/>
      <c s="372">
        <f>SUM(P161:R161)</f>
        <v>0</v>
      </c>
      <c s="376"/>
      <c s="376"/>
      <c s="376"/>
      <c s="441"/>
    </row>
    <row customHeight="1" ht="17.25">
      <c s="84" t="s">
        <v>2588</v>
      </c>
      <c s="441"/>
      <c s="372">
        <f>SUM(D162:F162)</f>
        <v>0</v>
      </c>
      <c s="372">
        <f>SUM(H162,L162,P162)</f>
        <v>0</v>
      </c>
      <c s="372">
        <f>SUM(I162,M162,Q162)</f>
        <v>0</v>
      </c>
      <c s="372">
        <f>SUM(J162,N162,R162)</f>
        <v>0</v>
      </c>
      <c s="372">
        <f>SUM(H162:J162)</f>
        <v>0</v>
      </c>
      <c s="376"/>
      <c s="376"/>
      <c s="376"/>
      <c s="372">
        <f>SUM(L162:N162)</f>
        <v>0</v>
      </c>
      <c s="376"/>
      <c s="376"/>
      <c s="376"/>
      <c s="372">
        <f>SUM(P162:R162)</f>
        <v>0</v>
      </c>
      <c s="376"/>
      <c s="376"/>
      <c s="376"/>
      <c s="441"/>
    </row>
    <row customHeight="1" ht="17.25">
      <c s="84" t="s">
        <v>2598</v>
      </c>
      <c s="441"/>
      <c s="372">
        <f>SUM(D163:F163)</f>
        <v>0</v>
      </c>
      <c s="372">
        <f>SUM(H163,L163,P163)</f>
        <v>0</v>
      </c>
      <c s="372">
        <f>SUM(I163,M163,Q163)</f>
        <v>0</v>
      </c>
      <c s="372">
        <f>SUM(J163,N163,R163)</f>
        <v>0</v>
      </c>
      <c s="372">
        <f>SUM(H163:J163)</f>
        <v>0</v>
      </c>
      <c s="376"/>
      <c s="376"/>
      <c s="376"/>
      <c s="372">
        <f>SUM(L163:N163)</f>
        <v>0</v>
      </c>
      <c s="376"/>
      <c s="376"/>
      <c s="376"/>
      <c s="372">
        <f>SUM(P163:R163)</f>
        <v>0</v>
      </c>
      <c s="376"/>
      <c s="376"/>
      <c s="376"/>
      <c s="441"/>
    </row>
    <row customHeight="1" ht="17.25">
      <c s="84" t="s">
        <v>2603</v>
      </c>
      <c s="441"/>
      <c s="372">
        <f>SUM(D164:F164)</f>
        <v>0</v>
      </c>
      <c s="372">
        <f>SUM(H164,L164,P164)</f>
        <v>0</v>
      </c>
      <c s="372">
        <f>SUM(I164,M164,Q164)</f>
        <v>0</v>
      </c>
      <c s="372">
        <f>SUM(J164,N164,R164)</f>
        <v>0</v>
      </c>
      <c s="372">
        <f>SUM(H164:J164)</f>
        <v>0</v>
      </c>
      <c s="376"/>
      <c s="376"/>
      <c s="376"/>
      <c s="372">
        <f>SUM(L164:N164)</f>
        <v>0</v>
      </c>
      <c s="376"/>
      <c s="376"/>
      <c s="376"/>
      <c s="372">
        <f>SUM(P164:R164)</f>
        <v>0</v>
      </c>
      <c s="376"/>
      <c s="376"/>
      <c s="376"/>
      <c s="441"/>
    </row>
    <row customHeight="1" ht="17.25">
      <c s="84" t="s">
        <v>2607</v>
      </c>
      <c s="441"/>
      <c s="372">
        <f>SUM(D165:F165)</f>
        <v>0</v>
      </c>
      <c s="372">
        <f>SUM(H165,L165,P165)</f>
        <v>0</v>
      </c>
      <c s="372">
        <f>SUM(I165,M165,Q165)</f>
        <v>0</v>
      </c>
      <c s="372">
        <f>SUM(J165,N165,R165)</f>
        <v>0</v>
      </c>
      <c s="372">
        <f>SUM(H165:J165)</f>
        <v>0</v>
      </c>
      <c s="376"/>
      <c s="376"/>
      <c s="376"/>
      <c s="372">
        <f>SUM(L165:N165)</f>
        <v>0</v>
      </c>
      <c s="376"/>
      <c s="376"/>
      <c s="376"/>
      <c s="372">
        <f>SUM(P165:R165)</f>
        <v>0</v>
      </c>
      <c s="376"/>
      <c s="376"/>
      <c s="376"/>
      <c s="441"/>
    </row>
    <row customHeight="1" ht="17.25">
      <c s="84" t="s">
        <v>2379</v>
      </c>
      <c s="441"/>
      <c s="372">
        <f>SUM(D166:F166)</f>
        <v>0</v>
      </c>
      <c s="372">
        <f>SUM(H166,L166,P166)</f>
        <v>0</v>
      </c>
      <c s="372">
        <f>SUM(I166,M166,Q166)</f>
        <v>0</v>
      </c>
      <c s="372">
        <f>SUM(J166,N166,R166)</f>
        <v>0</v>
      </c>
      <c s="372">
        <f>SUM(H166:J166)</f>
        <v>0</v>
      </c>
      <c s="376"/>
      <c s="376"/>
      <c s="376"/>
      <c s="372">
        <f>SUM(L166:N166)</f>
        <v>0</v>
      </c>
      <c s="376"/>
      <c s="376"/>
      <c s="376"/>
      <c s="372">
        <f>SUM(P166:R166)</f>
        <v>0</v>
      </c>
      <c s="376"/>
      <c s="376"/>
      <c s="376"/>
      <c s="441"/>
    </row>
    <row customHeight="1" ht="17.25">
      <c s="87" t="s">
        <v>1811</v>
      </c>
      <c s="429">
        <f>SUM(B168:B178)</f>
        <v>5</v>
      </c>
      <c s="372">
        <f>SUM(D167:F167)</f>
        <v>267</v>
      </c>
      <c s="372">
        <f>SUM(H167,L167,P167)</f>
        <v>265</v>
      </c>
      <c s="372">
        <f>SUM(I167,M167,Q167)</f>
        <v>0</v>
      </c>
      <c s="372">
        <f>SUM(J167,N167,R167)</f>
        <v>2</v>
      </c>
      <c s="372">
        <f>SUM(H167:J167)</f>
        <v>99</v>
      </c>
      <c s="372">
        <f>SUM(H168:H178)</f>
        <v>97</v>
      </c>
      <c s="372">
        <f>SUM(I168:I178)</f>
        <v>0</v>
      </c>
      <c s="372">
        <f>SUM(J168:J178)</f>
        <v>2</v>
      </c>
      <c s="372">
        <f>SUM(L167:N167)</f>
        <v>168</v>
      </c>
      <c s="372">
        <f>SUM(L168:L178)</f>
        <v>168</v>
      </c>
      <c s="372">
        <f>SUM(M168:M178)</f>
        <v>0</v>
      </c>
      <c s="372">
        <f>SUM(N168:N178)</f>
        <v>0</v>
      </c>
      <c s="372">
        <f>SUM(P167:R167)</f>
        <v>0</v>
      </c>
      <c s="372">
        <f>SUM(P168:P178)</f>
        <v>0</v>
      </c>
      <c s="372">
        <f>SUM(Q168:Q178)</f>
        <v>0</v>
      </c>
      <c s="372">
        <f>SUM(R168:R178)</f>
        <v>0</v>
      </c>
      <c s="429">
        <f>SUM(S168:S178)</f>
        <v>0</v>
      </c>
    </row>
    <row customHeight="1" ht="17.25">
      <c s="84" t="s">
        <v>1812</v>
      </c>
      <c s="441">
        <v>5</v>
      </c>
      <c s="372">
        <f>SUM(D168:F168)</f>
        <v>267</v>
      </c>
      <c s="372">
        <f>SUM(H168,L168,P168)</f>
        <v>265</v>
      </c>
      <c s="372">
        <f>SUM(I168,M168,Q168)</f>
        <v>0</v>
      </c>
      <c s="372">
        <f>SUM(J168,N168,R168)</f>
        <v>2</v>
      </c>
      <c s="372">
        <f>SUM(H168:J168)</f>
        <v>99</v>
      </c>
      <c s="376">
        <v>97</v>
      </c>
      <c s="376"/>
      <c s="376">
        <v>2</v>
      </c>
      <c s="372">
        <f>SUM(L168:N168)</f>
        <v>168</v>
      </c>
      <c s="376">
        <v>168</v>
      </c>
      <c s="376"/>
      <c s="376"/>
      <c s="372">
        <f>SUM(P168:R168)</f>
        <v>0</v>
      </c>
      <c s="376"/>
      <c s="376"/>
      <c s="376"/>
      <c s="441"/>
    </row>
    <row customHeight="1" ht="17.25">
      <c s="84" t="s">
        <v>1839</v>
      </c>
      <c s="441"/>
      <c s="372">
        <f>SUM(D169:F169)</f>
        <v>0</v>
      </c>
      <c s="372">
        <f>SUM(H169,L169,P169)</f>
        <v>0</v>
      </c>
      <c s="372">
        <f>SUM(I169,M169,Q169)</f>
        <v>0</v>
      </c>
      <c s="372">
        <f>SUM(J169,N169,R169)</f>
        <v>0</v>
      </c>
      <c s="372">
        <f>SUM(H169:J169)</f>
        <v>0</v>
      </c>
      <c s="376"/>
      <c s="376"/>
      <c s="376"/>
      <c s="372">
        <f>SUM(L169:N169)</f>
        <v>0</v>
      </c>
      <c s="376"/>
      <c s="376"/>
      <c s="376"/>
      <c s="372">
        <f>SUM(P169:R169)</f>
        <v>0</v>
      </c>
      <c s="376"/>
      <c s="376"/>
      <c s="376"/>
      <c s="441"/>
    </row>
    <row customHeight="1" ht="17.25">
      <c s="84" t="s">
        <v>1845</v>
      </c>
      <c s="441"/>
      <c s="372">
        <f>SUM(D170:F170)</f>
        <v>0</v>
      </c>
      <c s="372">
        <f>SUM(H170,L170,P170)</f>
        <v>0</v>
      </c>
      <c s="372">
        <f>SUM(I170,M170,Q170)</f>
        <v>0</v>
      </c>
      <c s="372">
        <f>SUM(J170,N170,R170)</f>
        <v>0</v>
      </c>
      <c s="372">
        <f>SUM(H170:J170)</f>
        <v>0</v>
      </c>
      <c s="376"/>
      <c s="376"/>
      <c s="376"/>
      <c s="372">
        <f>SUM(L170:N170)</f>
        <v>0</v>
      </c>
      <c s="376"/>
      <c s="376"/>
      <c s="376"/>
      <c s="372">
        <f>SUM(P170:R170)</f>
        <v>0</v>
      </c>
      <c s="376"/>
      <c s="376"/>
      <c s="376"/>
      <c s="441"/>
    </row>
    <row customHeight="1" ht="17.25">
      <c s="84" t="s">
        <v>1858</v>
      </c>
      <c s="441"/>
      <c s="372">
        <f>SUM(D171:F171)</f>
        <v>0</v>
      </c>
      <c s="372">
        <f>SUM(H171,L171,P171)</f>
        <v>0</v>
      </c>
      <c s="372">
        <f>SUM(I171,M171,Q171)</f>
        <v>0</v>
      </c>
      <c s="372">
        <f>SUM(J171,N171,R171)</f>
        <v>0</v>
      </c>
      <c s="372">
        <f>SUM(H171:J171)</f>
        <v>0</v>
      </c>
      <c s="376"/>
      <c s="376"/>
      <c s="376"/>
      <c s="372">
        <f>SUM(L171:N171)</f>
        <v>0</v>
      </c>
      <c s="376"/>
      <c s="376"/>
      <c s="376"/>
      <c s="372">
        <f>SUM(P171:R171)</f>
        <v>0</v>
      </c>
      <c s="376"/>
      <c s="376"/>
      <c s="376"/>
      <c s="441"/>
    </row>
    <row customHeight="1" ht="17.25">
      <c s="84" t="s">
        <v>1862</v>
      </c>
      <c s="441"/>
      <c s="372">
        <f>SUM(D172:F172)</f>
        <v>0</v>
      </c>
      <c s="372">
        <f>SUM(H172,L172,P172)</f>
        <v>0</v>
      </c>
      <c s="372">
        <f>SUM(I172,M172,Q172)</f>
        <v>0</v>
      </c>
      <c s="372">
        <f>SUM(J172,N172,R172)</f>
        <v>0</v>
      </c>
      <c s="372">
        <f>SUM(H172:J172)</f>
        <v>0</v>
      </c>
      <c s="376"/>
      <c s="376"/>
      <c s="376"/>
      <c s="372">
        <f>SUM(L172:N172)</f>
        <v>0</v>
      </c>
      <c s="376"/>
      <c s="376"/>
      <c s="376"/>
      <c s="372">
        <f>SUM(P172:R172)</f>
        <v>0</v>
      </c>
      <c s="376"/>
      <c s="376"/>
      <c s="376"/>
      <c s="441"/>
    </row>
    <row customHeight="1" ht="17.25">
      <c s="84" t="s">
        <v>2624</v>
      </c>
      <c s="441"/>
      <c s="372">
        <f>SUM(D173:F173)</f>
        <v>0</v>
      </c>
      <c s="372">
        <f>SUM(H173,L173,P173)</f>
        <v>0</v>
      </c>
      <c s="372">
        <f>SUM(I173,M173,Q173)</f>
        <v>0</v>
      </c>
      <c s="372">
        <f>SUM(J173,N173,R173)</f>
        <v>0</v>
      </c>
      <c s="372">
        <f>SUM(H173:J173)</f>
        <v>0</v>
      </c>
      <c s="376"/>
      <c s="376"/>
      <c s="376"/>
      <c s="372">
        <f>SUM(L173:N173)</f>
        <v>0</v>
      </c>
      <c s="376"/>
      <c s="376"/>
      <c s="376"/>
      <c s="372">
        <f>SUM(P173:R173)</f>
        <v>0</v>
      </c>
      <c s="376"/>
      <c s="376"/>
      <c s="376"/>
      <c s="441"/>
    </row>
    <row customHeight="1" ht="17.25">
      <c s="84" t="s">
        <v>2630</v>
      </c>
      <c s="441"/>
      <c s="372">
        <f>SUM(D174:F174)</f>
        <v>0</v>
      </c>
      <c s="372">
        <f>SUM(H174,L174,P174)</f>
        <v>0</v>
      </c>
      <c s="372">
        <f>SUM(I174,M174,Q174)</f>
        <v>0</v>
      </c>
      <c s="372">
        <f>SUM(J174,N174,R174)</f>
        <v>0</v>
      </c>
      <c s="372">
        <f>SUM(H174:J174)</f>
        <v>0</v>
      </c>
      <c s="376"/>
      <c s="376"/>
      <c s="376"/>
      <c s="372">
        <f>SUM(L174:N174)</f>
        <v>0</v>
      </c>
      <c s="376"/>
      <c s="376"/>
      <c s="376"/>
      <c s="372">
        <f>SUM(P174:R174)</f>
        <v>0</v>
      </c>
      <c s="376"/>
      <c s="376"/>
      <c s="376"/>
      <c s="441"/>
    </row>
    <row customHeight="1" ht="17.25">
      <c s="84" t="s">
        <v>2638</v>
      </c>
      <c s="441"/>
      <c s="372">
        <f>SUM(D175:F175)</f>
        <v>0</v>
      </c>
      <c s="372">
        <f>SUM(H175,L175,P175)</f>
        <v>0</v>
      </c>
      <c s="372">
        <f>SUM(I175,M175,Q175)</f>
        <v>0</v>
      </c>
      <c s="372">
        <f>SUM(J175,N175,R175)</f>
        <v>0</v>
      </c>
      <c s="372">
        <f>SUM(H175:J175)</f>
        <v>0</v>
      </c>
      <c s="376"/>
      <c s="376"/>
      <c s="376"/>
      <c s="372">
        <f>SUM(L175:N175)</f>
        <v>0</v>
      </c>
      <c s="376"/>
      <c s="376"/>
      <c s="376"/>
      <c s="372">
        <f>SUM(P175:R175)</f>
        <v>0</v>
      </c>
      <c s="376"/>
      <c s="376"/>
      <c s="376"/>
      <c s="441"/>
    </row>
    <row customHeight="1" ht="17.25">
      <c s="84" t="s">
        <v>2643</v>
      </c>
      <c s="441"/>
      <c s="372">
        <f>SUM(D176:F176)</f>
        <v>0</v>
      </c>
      <c s="372">
        <f>SUM(H176,L176,P176)</f>
        <v>0</v>
      </c>
      <c s="372">
        <f>SUM(I176,M176,Q176)</f>
        <v>0</v>
      </c>
      <c s="372">
        <f>SUM(J176,N176,R176)</f>
        <v>0</v>
      </c>
      <c s="372">
        <f>SUM(H176:J176)</f>
        <v>0</v>
      </c>
      <c s="376"/>
      <c s="376"/>
      <c s="376"/>
      <c s="372">
        <f>SUM(L176:N176)</f>
        <v>0</v>
      </c>
      <c s="376"/>
      <c s="376"/>
      <c s="376"/>
      <c s="372">
        <f>SUM(P176:R176)</f>
        <v>0</v>
      </c>
      <c s="376"/>
      <c s="376"/>
      <c s="376"/>
      <c s="441"/>
    </row>
    <row customHeight="1" ht="17.25">
      <c s="84" t="s">
        <v>2670</v>
      </c>
      <c s="441"/>
      <c s="372">
        <f>SUM(D177:F177)</f>
        <v>0</v>
      </c>
      <c s="372">
        <f>SUM(H177,L177,P177)</f>
        <v>0</v>
      </c>
      <c s="372">
        <f>SUM(I177,M177,Q177)</f>
        <v>0</v>
      </c>
      <c s="372">
        <f>SUM(J177,N177,R177)</f>
        <v>0</v>
      </c>
      <c s="372">
        <f>SUM(H177:J177)</f>
        <v>0</v>
      </c>
      <c s="376"/>
      <c s="376"/>
      <c s="376"/>
      <c s="372">
        <f>SUM(L177:N177)</f>
        <v>0</v>
      </c>
      <c s="376"/>
      <c s="376"/>
      <c s="376"/>
      <c s="372">
        <f>SUM(P177:R177)</f>
        <v>0</v>
      </c>
      <c s="376"/>
      <c s="376"/>
      <c s="376"/>
      <c s="441"/>
    </row>
    <row customHeight="1" ht="17.25">
      <c s="84" t="s">
        <v>2380</v>
      </c>
      <c s="441"/>
      <c s="372">
        <f>SUM(D178:F178)</f>
        <v>0</v>
      </c>
      <c s="372">
        <f>SUM(H178,L178,P178)</f>
        <v>0</v>
      </c>
      <c s="372">
        <f>SUM(I178,M178,Q178)</f>
        <v>0</v>
      </c>
      <c s="372">
        <f>SUM(J178,N178,R178)</f>
        <v>0</v>
      </c>
      <c s="372">
        <f>SUM(H178:J178)</f>
        <v>0</v>
      </c>
      <c s="376"/>
      <c s="376"/>
      <c s="376"/>
      <c s="372">
        <f>SUM(L178:N178)</f>
        <v>0</v>
      </c>
      <c s="376"/>
      <c s="376"/>
      <c s="376"/>
      <c s="372">
        <f>SUM(P178:R178)</f>
        <v>0</v>
      </c>
      <c s="376"/>
      <c s="376"/>
      <c s="376"/>
      <c s="441"/>
    </row>
    <row customHeight="1" ht="17.25">
      <c s="87" t="s">
        <v>1871</v>
      </c>
      <c s="429">
        <f>SUM(B180:B192)</f>
        <v>3</v>
      </c>
      <c s="372">
        <f>SUM(D179:F179)</f>
        <v>88</v>
      </c>
      <c s="372">
        <f>SUM(H179,L179,P179)</f>
        <v>86</v>
      </c>
      <c s="372">
        <f>SUM(I179,M179,Q179)</f>
        <v>0</v>
      </c>
      <c s="372">
        <f>SUM(J179,N179,R179)</f>
        <v>2</v>
      </c>
      <c s="372">
        <f>SUM(H179:J179)</f>
        <v>70</v>
      </c>
      <c s="372">
        <f>SUM(H180:H192)</f>
        <v>68</v>
      </c>
      <c s="372">
        <f>SUM(I180:I192)</f>
        <v>0</v>
      </c>
      <c s="372">
        <f>SUM(J180:J192)</f>
        <v>2</v>
      </c>
      <c s="372">
        <f>SUM(L179:N179)</f>
        <v>18</v>
      </c>
      <c s="372">
        <f>SUM(L180:L192)</f>
        <v>18</v>
      </c>
      <c s="372">
        <f>SUM(M180:M192)</f>
        <v>0</v>
      </c>
      <c s="372">
        <f>SUM(N180:N192)</f>
        <v>0</v>
      </c>
      <c s="372">
        <f>SUM(P179:R179)</f>
        <v>0</v>
      </c>
      <c s="372">
        <f>SUM(P180:P192)</f>
        <v>0</v>
      </c>
      <c s="372">
        <f>SUM(Q180:Q192)</f>
        <v>0</v>
      </c>
      <c s="372">
        <f>SUM(R180:R192)</f>
        <v>0</v>
      </c>
      <c s="429">
        <f>SUM(S180:S192)</f>
        <v>0</v>
      </c>
    </row>
    <row customHeight="1" ht="17.25">
      <c s="84" t="s">
        <v>1872</v>
      </c>
      <c s="441"/>
      <c s="372">
        <f>SUM(D180:F180)</f>
        <v>0</v>
      </c>
      <c s="372">
        <f>SUM(H180,L180,P180)</f>
        <v>0</v>
      </c>
      <c s="372">
        <f>SUM(I180,M180,Q180)</f>
        <v>0</v>
      </c>
      <c s="372">
        <f>SUM(J180,N180,R180)</f>
        <v>0</v>
      </c>
      <c s="372">
        <f>SUM(H180:J180)</f>
        <v>0</v>
      </c>
      <c s="376"/>
      <c s="376"/>
      <c s="376"/>
      <c s="372">
        <f>SUM(L180:N180)</f>
        <v>0</v>
      </c>
      <c s="376"/>
      <c s="376"/>
      <c s="376"/>
      <c s="372">
        <f>SUM(P180:R180)</f>
        <v>0</v>
      </c>
      <c s="376"/>
      <c s="376"/>
      <c s="376"/>
      <c s="441"/>
    </row>
    <row customHeight="1" ht="17.25">
      <c s="84" t="s">
        <v>1879</v>
      </c>
      <c s="441">
        <v>1</v>
      </c>
      <c s="372">
        <f>SUM(D181:F181)</f>
        <v>16</v>
      </c>
      <c s="372">
        <f>SUM(H181,L181,P181)</f>
        <v>16</v>
      </c>
      <c s="372">
        <f>SUM(I181,M181,Q181)</f>
        <v>0</v>
      </c>
      <c s="372">
        <f>SUM(J181,N181,R181)</f>
        <v>0</v>
      </c>
      <c s="372">
        <f>SUM(H181:J181)</f>
        <v>16</v>
      </c>
      <c s="376">
        <v>16</v>
      </c>
      <c s="376"/>
      <c s="376"/>
      <c s="372">
        <f>SUM(L181:N181)</f>
        <v>0</v>
      </c>
      <c s="376"/>
      <c s="376"/>
      <c s="376"/>
      <c s="372">
        <f>SUM(P181:R181)</f>
        <v>0</v>
      </c>
      <c s="376"/>
      <c s="376"/>
      <c s="376"/>
      <c s="441"/>
    </row>
    <row customHeight="1" ht="17.25">
      <c s="84" t="s">
        <v>1892</v>
      </c>
      <c s="441"/>
      <c s="372">
        <f>SUM(D182:F182)</f>
        <v>0</v>
      </c>
      <c s="372">
        <f>SUM(H182,L182,P182)</f>
        <v>0</v>
      </c>
      <c s="372">
        <f>SUM(I182,M182,Q182)</f>
        <v>0</v>
      </c>
      <c s="372">
        <f>SUM(J182,N182,R182)</f>
        <v>0</v>
      </c>
      <c s="372">
        <f>SUM(H182:J182)</f>
        <v>0</v>
      </c>
      <c s="376"/>
      <c s="376"/>
      <c s="376"/>
      <c s="372">
        <f>SUM(L182:N182)</f>
        <v>0</v>
      </c>
      <c s="376"/>
      <c s="376"/>
      <c s="376"/>
      <c s="372">
        <f>SUM(P182:R182)</f>
        <v>0</v>
      </c>
      <c s="376"/>
      <c s="376"/>
      <c s="376"/>
      <c s="441"/>
    </row>
    <row customHeight="1" ht="17.25">
      <c s="84" t="s">
        <v>1894</v>
      </c>
      <c s="441"/>
      <c s="372">
        <f>SUM(D183:F183)</f>
        <v>0</v>
      </c>
      <c s="372">
        <f>SUM(H183,L183,P183)</f>
        <v>0</v>
      </c>
      <c s="372">
        <f>SUM(I183,M183,Q183)</f>
        <v>0</v>
      </c>
      <c s="372">
        <f>SUM(J183,N183,R183)</f>
        <v>0</v>
      </c>
      <c s="372">
        <f>SUM(H183:J183)</f>
        <v>0</v>
      </c>
      <c s="376"/>
      <c s="376"/>
      <c s="376"/>
      <c s="372">
        <f>SUM(L183:N183)</f>
        <v>0</v>
      </c>
      <c s="376"/>
      <c s="376"/>
      <c s="376"/>
      <c s="372">
        <f>SUM(P183:R183)</f>
        <v>0</v>
      </c>
      <c s="376"/>
      <c s="376"/>
      <c s="376"/>
      <c s="441"/>
    </row>
    <row customHeight="1" ht="17.25">
      <c s="84" t="s">
        <v>1905</v>
      </c>
      <c s="441"/>
      <c s="372">
        <f>SUM(D184:F184)</f>
        <v>0</v>
      </c>
      <c s="372">
        <f>SUM(H184,L184,P184)</f>
        <v>0</v>
      </c>
      <c s="372">
        <f>SUM(I184,M184,Q184)</f>
        <v>0</v>
      </c>
      <c s="372">
        <f>SUM(J184,N184,R184)</f>
        <v>0</v>
      </c>
      <c s="372">
        <f>SUM(H184:J184)</f>
        <v>0</v>
      </c>
      <c s="376"/>
      <c s="376"/>
      <c s="376"/>
      <c s="372">
        <f>SUM(L184:N184)</f>
        <v>0</v>
      </c>
      <c s="376"/>
      <c s="376"/>
      <c s="376"/>
      <c s="372">
        <f>SUM(P184:R184)</f>
        <v>0</v>
      </c>
      <c s="376"/>
      <c s="376"/>
      <c s="376"/>
      <c s="441"/>
    </row>
    <row customHeight="1" ht="17.25">
      <c s="84" t="s">
        <v>1916</v>
      </c>
      <c s="441">
        <v>1</v>
      </c>
      <c s="372">
        <f>SUM(D185:F185)</f>
        <v>56</v>
      </c>
      <c s="372">
        <f>SUM(H185,L185,P185)</f>
        <v>54</v>
      </c>
      <c s="372">
        <f>SUM(I185,M185,Q185)</f>
        <v>0</v>
      </c>
      <c s="372">
        <f>SUM(J185,N185,R185)</f>
        <v>2</v>
      </c>
      <c s="372">
        <f>SUM(H185:J185)</f>
        <v>38</v>
      </c>
      <c s="376">
        <v>36</v>
      </c>
      <c s="376"/>
      <c s="376">
        <v>2</v>
      </c>
      <c s="372">
        <f>SUM(L185:N185)</f>
        <v>18</v>
      </c>
      <c s="376">
        <v>18</v>
      </c>
      <c s="376"/>
      <c s="376"/>
      <c s="372">
        <f>SUM(P185:R185)</f>
        <v>0</v>
      </c>
      <c s="376"/>
      <c s="376"/>
      <c s="376"/>
      <c s="441"/>
    </row>
    <row customHeight="1" ht="17.25">
      <c s="84" t="s">
        <v>1922</v>
      </c>
      <c s="441"/>
      <c s="372">
        <f>SUM(D186:F186)</f>
        <v>0</v>
      </c>
      <c s="372">
        <f>SUM(H186,L186,P186)</f>
        <v>0</v>
      </c>
      <c s="372">
        <f>SUM(I186,M186,Q186)</f>
        <v>0</v>
      </c>
      <c s="372">
        <f>SUM(J186,N186,R186)</f>
        <v>0</v>
      </c>
      <c s="372">
        <f>SUM(H186:J186)</f>
        <v>0</v>
      </c>
      <c s="376"/>
      <c s="376"/>
      <c s="376"/>
      <c s="372">
        <f>SUM(L186:N186)</f>
        <v>0</v>
      </c>
      <c s="376"/>
      <c s="376"/>
      <c s="376"/>
      <c s="372">
        <f>SUM(P186:R186)</f>
        <v>0</v>
      </c>
      <c s="376"/>
      <c s="376"/>
      <c s="376"/>
      <c s="441"/>
    </row>
    <row customHeight="1" ht="17.25">
      <c s="84" t="s">
        <v>1926</v>
      </c>
      <c s="441">
        <v>1</v>
      </c>
      <c s="372">
        <f>SUM(D187:F187)</f>
        <v>16</v>
      </c>
      <c s="372">
        <f>SUM(H187,L187,P187)</f>
        <v>16</v>
      </c>
      <c s="372">
        <f>SUM(I187,M187,Q187)</f>
        <v>0</v>
      </c>
      <c s="372">
        <f>SUM(J187,N187,R187)</f>
        <v>0</v>
      </c>
      <c s="372">
        <f>SUM(H187:J187)</f>
        <v>16</v>
      </c>
      <c s="376">
        <v>16</v>
      </c>
      <c s="376"/>
      <c s="376"/>
      <c s="372">
        <f>SUM(L187:N187)</f>
        <v>0</v>
      </c>
      <c s="376"/>
      <c s="376"/>
      <c s="376"/>
      <c s="372">
        <f>SUM(P187:R187)</f>
        <v>0</v>
      </c>
      <c s="376"/>
      <c s="376"/>
      <c s="376"/>
      <c s="441"/>
    </row>
    <row customHeight="1" ht="17.25">
      <c s="84" t="s">
        <v>2683</v>
      </c>
      <c s="441"/>
      <c s="372">
        <f>SUM(D188:F188)</f>
        <v>0</v>
      </c>
      <c s="372">
        <f>SUM(H188,L188,P188)</f>
        <v>0</v>
      </c>
      <c s="372">
        <f>SUM(I188,M188,Q188)</f>
        <v>0</v>
      </c>
      <c s="372">
        <f>SUM(J188,N188,R188)</f>
        <v>0</v>
      </c>
      <c s="372">
        <f>SUM(H188:J188)</f>
        <v>0</v>
      </c>
      <c s="376"/>
      <c s="376"/>
      <c s="376"/>
      <c s="372">
        <f>SUM(L188:N188)</f>
        <v>0</v>
      </c>
      <c s="376"/>
      <c s="376"/>
      <c s="376"/>
      <c s="372">
        <f>SUM(P188:R188)</f>
        <v>0</v>
      </c>
      <c s="376"/>
      <c s="376"/>
      <c s="376"/>
      <c s="441"/>
    </row>
    <row customHeight="1" ht="17.25">
      <c s="84" t="s">
        <v>2691</v>
      </c>
      <c s="441"/>
      <c s="372">
        <f>SUM(D189:F189)</f>
        <v>0</v>
      </c>
      <c s="372">
        <f>SUM(H189,L189,P189)</f>
        <v>0</v>
      </c>
      <c s="372">
        <f>SUM(I189,M189,Q189)</f>
        <v>0</v>
      </c>
      <c s="372">
        <f>SUM(J189,N189,R189)</f>
        <v>0</v>
      </c>
      <c s="372">
        <f>SUM(H189:J189)</f>
        <v>0</v>
      </c>
      <c s="376"/>
      <c s="376"/>
      <c s="376"/>
      <c s="372">
        <f>SUM(L189:N189)</f>
        <v>0</v>
      </c>
      <c s="376"/>
      <c s="376"/>
      <c s="376"/>
      <c s="372">
        <f>SUM(P189:R189)</f>
        <v>0</v>
      </c>
      <c s="376"/>
      <c s="376"/>
      <c s="376"/>
      <c s="441"/>
    </row>
    <row customHeight="1" ht="17.25">
      <c s="84" t="s">
        <v>2699</v>
      </c>
      <c s="441"/>
      <c s="372">
        <f>SUM(D190:F190)</f>
        <v>0</v>
      </c>
      <c s="372">
        <f>SUM(H190,L190,P190)</f>
        <v>0</v>
      </c>
      <c s="372">
        <f>SUM(I190,M190,Q190)</f>
        <v>0</v>
      </c>
      <c s="372">
        <f>SUM(J190,N190,R190)</f>
        <v>0</v>
      </c>
      <c s="372">
        <f>SUM(H190:J190)</f>
        <v>0</v>
      </c>
      <c s="376"/>
      <c s="376"/>
      <c s="376"/>
      <c s="372">
        <f>SUM(L190:N190)</f>
        <v>0</v>
      </c>
      <c s="376"/>
      <c s="376"/>
      <c s="376"/>
      <c s="372">
        <f>SUM(P190:R190)</f>
        <v>0</v>
      </c>
      <c s="376"/>
      <c s="376"/>
      <c s="376"/>
      <c s="441"/>
    </row>
    <row customHeight="1" ht="17.25">
      <c s="84" t="s">
        <v>2709</v>
      </c>
      <c s="441"/>
      <c s="372">
        <f>SUM(D191:F191)</f>
        <v>0</v>
      </c>
      <c s="372">
        <f>SUM(H191,L191,P191)</f>
        <v>0</v>
      </c>
      <c s="372">
        <f>SUM(I191,M191,Q191)</f>
        <v>0</v>
      </c>
      <c s="372">
        <f>SUM(J191,N191,R191)</f>
        <v>0</v>
      </c>
      <c s="372">
        <f>SUM(H191:J191)</f>
        <v>0</v>
      </c>
      <c s="376"/>
      <c s="376"/>
      <c s="376"/>
      <c s="372">
        <f>SUM(L191:N191)</f>
        <v>0</v>
      </c>
      <c s="376"/>
      <c s="376"/>
      <c s="376"/>
      <c s="372">
        <f>SUM(P191:R191)</f>
        <v>0</v>
      </c>
      <c s="376"/>
      <c s="376"/>
      <c s="376"/>
      <c s="441"/>
    </row>
    <row customHeight="1" ht="17.25">
      <c s="84" t="s">
        <v>2382</v>
      </c>
      <c s="441"/>
      <c s="372">
        <f>SUM(D192:F192)</f>
        <v>0</v>
      </c>
      <c s="372">
        <f>SUM(H192,L192,P192)</f>
        <v>0</v>
      </c>
      <c s="372">
        <f>SUM(I192,M192,Q192)</f>
        <v>0</v>
      </c>
      <c s="372">
        <f>SUM(J192,N192,R192)</f>
        <v>0</v>
      </c>
      <c s="372">
        <f>SUM(H192:J192)</f>
        <v>0</v>
      </c>
      <c s="376"/>
      <c s="376"/>
      <c s="376"/>
      <c s="372">
        <f>SUM(L192:N192)</f>
        <v>0</v>
      </c>
      <c s="376"/>
      <c s="376"/>
      <c s="376"/>
      <c s="372">
        <f>SUM(P192:R192)</f>
        <v>0</v>
      </c>
      <c s="376"/>
      <c s="376"/>
      <c s="376"/>
      <c s="441"/>
    </row>
    <row customHeight="1" ht="17.25">
      <c s="87" t="s">
        <v>1937</v>
      </c>
      <c s="429">
        <f>SUM(B194:B198)</f>
        <v>4</v>
      </c>
      <c s="372">
        <f>SUM(D193:F193)</f>
        <v>61</v>
      </c>
      <c s="372">
        <f>SUM(H193,L193,P193)</f>
        <v>60</v>
      </c>
      <c s="372">
        <f>SUM(I193,M193,Q193)</f>
        <v>0</v>
      </c>
      <c s="372">
        <f>SUM(J193,N193,R193)</f>
        <v>1</v>
      </c>
      <c s="372">
        <f>SUM(H193:J193)</f>
        <v>61</v>
      </c>
      <c s="372">
        <f>SUM(H194:H198)</f>
        <v>60</v>
      </c>
      <c s="372">
        <f>SUM(I194:I198)</f>
        <v>0</v>
      </c>
      <c s="372">
        <f>SUM(J194:J198)</f>
        <v>1</v>
      </c>
      <c s="372">
        <f>SUM(L193:N193)</f>
        <v>0</v>
      </c>
      <c s="372">
        <f>SUM(L194:L198)</f>
        <v>0</v>
      </c>
      <c s="372">
        <f>SUM(M194:M198)</f>
        <v>0</v>
      </c>
      <c s="372">
        <f>SUM(N194:N198)</f>
        <v>0</v>
      </c>
      <c s="372">
        <f>SUM(P193:R193)</f>
        <v>0</v>
      </c>
      <c s="372">
        <f>SUM(P194:P198)</f>
        <v>0</v>
      </c>
      <c s="372">
        <f>SUM(Q194:Q198)</f>
        <v>0</v>
      </c>
      <c s="372">
        <f>SUM(R194:R198)</f>
        <v>0</v>
      </c>
      <c s="429">
        <f>SUM(S194:S198)</f>
        <v>0</v>
      </c>
    </row>
    <row customHeight="1" ht="17.25">
      <c s="84" t="s">
        <v>1938</v>
      </c>
      <c s="441">
        <v>2</v>
      </c>
      <c s="372">
        <f>SUM(D194:F194)</f>
        <v>25</v>
      </c>
      <c s="372">
        <f>SUM(H194,L194,P194)</f>
        <v>25</v>
      </c>
      <c s="372">
        <f>SUM(I194,M194,Q194)</f>
        <v>0</v>
      </c>
      <c s="372">
        <f>SUM(J194,N194,R194)</f>
        <v>0</v>
      </c>
      <c s="372">
        <f>SUM(H194:J194)</f>
        <v>25</v>
      </c>
      <c s="376">
        <v>25</v>
      </c>
      <c s="376"/>
      <c s="376"/>
      <c s="372">
        <f>SUM(L194:N194)</f>
        <v>0</v>
      </c>
      <c s="376"/>
      <c s="376"/>
      <c s="376"/>
      <c s="372">
        <f>SUM(P194:R194)</f>
        <v>0</v>
      </c>
      <c s="376"/>
      <c s="376"/>
      <c s="376"/>
      <c s="441"/>
    </row>
    <row customHeight="1" ht="17.25">
      <c s="84" t="s">
        <v>1943</v>
      </c>
      <c s="441">
        <v>1</v>
      </c>
      <c s="372">
        <f>SUM(D195:F195)</f>
        <v>11</v>
      </c>
      <c s="372">
        <f>SUM(H195,L195,P195)</f>
        <v>10</v>
      </c>
      <c s="372">
        <f>SUM(I195,M195,Q195)</f>
        <v>0</v>
      </c>
      <c s="372">
        <f>SUM(J195,N195,R195)</f>
        <v>1</v>
      </c>
      <c s="372">
        <f>SUM(H195:J195)</f>
        <v>11</v>
      </c>
      <c s="376">
        <v>10</v>
      </c>
      <c s="376"/>
      <c s="376">
        <v>1</v>
      </c>
      <c s="372">
        <f>SUM(L195:N195)</f>
        <v>0</v>
      </c>
      <c s="376"/>
      <c s="376"/>
      <c s="376"/>
      <c s="372">
        <f>SUM(P195:R195)</f>
        <v>0</v>
      </c>
      <c s="376"/>
      <c s="376"/>
      <c s="376"/>
      <c s="441"/>
    </row>
    <row customHeight="1" ht="17.25">
      <c s="84" t="s">
        <v>1947</v>
      </c>
      <c s="441">
        <v>1</v>
      </c>
      <c s="372">
        <f>SUM(D196:F196)</f>
        <v>25</v>
      </c>
      <c s="372">
        <f>SUM(H196,L196,P196)</f>
        <v>25</v>
      </c>
      <c s="372">
        <f>SUM(I196,M196,Q196)</f>
        <v>0</v>
      </c>
      <c s="372">
        <f>SUM(J196,N196,R196)</f>
        <v>0</v>
      </c>
      <c s="372">
        <f>SUM(H196:J196)</f>
        <v>25</v>
      </c>
      <c s="376">
        <v>25</v>
      </c>
      <c s="376"/>
      <c s="376"/>
      <c s="372">
        <f>SUM(L196:N196)</f>
        <v>0</v>
      </c>
      <c s="376"/>
      <c s="376"/>
      <c s="376"/>
      <c s="372">
        <f>SUM(P196:R196)</f>
        <v>0</v>
      </c>
      <c s="376"/>
      <c s="376"/>
      <c s="376"/>
      <c s="441"/>
    </row>
    <row customHeight="1" ht="17.25">
      <c s="84" t="s">
        <v>2721</v>
      </c>
      <c s="441"/>
      <c s="372">
        <f>SUM(D197:F197)</f>
        <v>0</v>
      </c>
      <c s="372">
        <f>SUM(H197,L197,P197)</f>
        <v>0</v>
      </c>
      <c s="372">
        <f>SUM(I197,M197,Q197)</f>
        <v>0</v>
      </c>
      <c s="372">
        <f>SUM(J197,N197,R197)</f>
        <v>0</v>
      </c>
      <c s="372">
        <f>SUM(H197:J197)</f>
        <v>0</v>
      </c>
      <c s="376"/>
      <c s="376"/>
      <c s="376"/>
      <c s="372">
        <f>SUM(L197:N197)</f>
        <v>0</v>
      </c>
      <c s="376"/>
      <c s="376"/>
      <c s="376"/>
      <c s="372">
        <f>SUM(P197:R197)</f>
        <v>0</v>
      </c>
      <c s="376"/>
      <c s="376"/>
      <c s="376"/>
      <c s="441"/>
    </row>
    <row customHeight="1" ht="17.25">
      <c s="84" t="s">
        <v>2383</v>
      </c>
      <c s="441"/>
      <c s="372">
        <f>SUM(D198:F198)</f>
        <v>0</v>
      </c>
      <c s="372">
        <f>SUM(H198,L198,P198)</f>
        <v>0</v>
      </c>
      <c s="372">
        <f>SUM(I198,M198,Q198)</f>
        <v>0</v>
      </c>
      <c s="372">
        <f>SUM(J198,N198,R198)</f>
        <v>0</v>
      </c>
      <c s="372">
        <f>SUM(H198:J198)</f>
        <v>0</v>
      </c>
      <c s="376"/>
      <c s="376"/>
      <c s="376"/>
      <c s="372">
        <f>SUM(L198:N198)</f>
        <v>0</v>
      </c>
      <c s="376"/>
      <c s="376"/>
      <c s="376"/>
      <c s="372">
        <f>SUM(P198:R198)</f>
        <v>0</v>
      </c>
      <c s="376"/>
      <c s="376"/>
      <c s="376"/>
      <c s="441"/>
    </row>
    <row customHeight="1" ht="17.25">
      <c s="87" t="s">
        <v>1953</v>
      </c>
      <c s="429">
        <f>SUM(B200:B204)</f>
        <v>0</v>
      </c>
      <c s="372">
        <f>SUM(D199:F199)</f>
        <v>0</v>
      </c>
      <c s="372">
        <f>SUM(H199,L199,P199)</f>
        <v>0</v>
      </c>
      <c s="372">
        <f>SUM(I199,M199,Q199)</f>
        <v>0</v>
      </c>
      <c s="372">
        <f>SUM(J199,N199,R199)</f>
        <v>0</v>
      </c>
      <c s="372">
        <f>SUM(H199:J199)</f>
        <v>0</v>
      </c>
      <c s="372">
        <f>SUM(H200:H204)</f>
        <v>0</v>
      </c>
      <c s="372">
        <f>SUM(I200:I204)</f>
        <v>0</v>
      </c>
      <c s="372">
        <f>SUM(J200:J204)</f>
        <v>0</v>
      </c>
      <c s="372">
        <f>SUM(L199:N199)</f>
        <v>0</v>
      </c>
      <c s="372">
        <f>SUM(L200:L204)</f>
        <v>0</v>
      </c>
      <c s="372">
        <f>SUM(M200:M204)</f>
        <v>0</v>
      </c>
      <c s="372">
        <f>SUM(N200:N204)</f>
        <v>0</v>
      </c>
      <c s="372">
        <f>SUM(P199:R199)</f>
        <v>0</v>
      </c>
      <c s="372">
        <f>SUM(P200:P204)</f>
        <v>0</v>
      </c>
      <c s="372">
        <f>SUM(Q200:Q204)</f>
        <v>0</v>
      </c>
      <c s="372">
        <f>SUM(R200:R204)</f>
        <v>0</v>
      </c>
      <c s="429">
        <f>SUM(S200:S204)</f>
        <v>0</v>
      </c>
    </row>
    <row customHeight="1" ht="17.25">
      <c s="84" t="s">
        <v>1954</v>
      </c>
      <c s="441"/>
      <c s="372">
        <f>SUM(D200:F200)</f>
        <v>0</v>
      </c>
      <c s="372">
        <f>SUM(H200,L200,P200)</f>
        <v>0</v>
      </c>
      <c s="372">
        <f>SUM(I200,M200,Q200)</f>
        <v>0</v>
      </c>
      <c s="372">
        <f>SUM(J200,N200,R200)</f>
        <v>0</v>
      </c>
      <c s="372">
        <f>SUM(H200:J200)</f>
        <v>0</v>
      </c>
      <c s="376"/>
      <c s="376"/>
      <c s="376"/>
      <c s="372">
        <f>SUM(L200:N200)</f>
        <v>0</v>
      </c>
      <c s="376"/>
      <c s="376"/>
      <c s="376"/>
      <c s="372">
        <f>SUM(P200:R200)</f>
        <v>0</v>
      </c>
      <c s="376"/>
      <c s="376"/>
      <c s="376"/>
      <c s="441"/>
    </row>
    <row customHeight="1" ht="17.25">
      <c s="84" t="s">
        <v>1957</v>
      </c>
      <c s="441"/>
      <c s="372">
        <f>SUM(D201:F201)</f>
        <v>0</v>
      </c>
      <c s="372">
        <f>SUM(H201,L201,P201)</f>
        <v>0</v>
      </c>
      <c s="372">
        <f>SUM(I201,M201,Q201)</f>
        <v>0</v>
      </c>
      <c s="372">
        <f>SUM(J201,N201,R201)</f>
        <v>0</v>
      </c>
      <c s="372">
        <f>SUM(H201:J201)</f>
        <v>0</v>
      </c>
      <c s="376"/>
      <c s="376"/>
      <c s="376"/>
      <c s="372">
        <f>SUM(L201:N201)</f>
        <v>0</v>
      </c>
      <c s="376"/>
      <c s="376"/>
      <c s="376"/>
      <c s="372">
        <f>SUM(P201:R201)</f>
        <v>0</v>
      </c>
      <c s="376"/>
      <c s="376"/>
      <c s="376"/>
      <c s="441"/>
    </row>
    <row customHeight="1" ht="17.25">
      <c s="84" t="s">
        <v>1967</v>
      </c>
      <c s="441"/>
      <c s="372">
        <f>SUM(D202:F202)</f>
        <v>0</v>
      </c>
      <c s="372">
        <f>SUM(H202,L202,P202)</f>
        <v>0</v>
      </c>
      <c s="372">
        <f>SUM(I202,M202,Q202)</f>
        <v>0</v>
      </c>
      <c s="372">
        <f>SUM(J202,N202,R202)</f>
        <v>0</v>
      </c>
      <c s="372">
        <f>SUM(H202:J202)</f>
        <v>0</v>
      </c>
      <c s="376"/>
      <c s="376"/>
      <c s="376"/>
      <c s="372">
        <f>SUM(L202:N202)</f>
        <v>0</v>
      </c>
      <c s="376"/>
      <c s="376"/>
      <c s="376"/>
      <c s="372">
        <f>SUM(P202:R202)</f>
        <v>0</v>
      </c>
      <c s="376"/>
      <c s="376"/>
      <c s="376"/>
      <c s="441"/>
    </row>
    <row customHeight="1" ht="17.25">
      <c s="84" t="s">
        <v>1973</v>
      </c>
      <c s="441"/>
      <c s="372">
        <f>SUM(D203:F203)</f>
        <v>0</v>
      </c>
      <c s="372">
        <f>SUM(H203,L203,P203)</f>
        <v>0</v>
      </c>
      <c s="372">
        <f>SUM(I203,M203,Q203)</f>
        <v>0</v>
      </c>
      <c s="372">
        <f>SUM(J203,N203,R203)</f>
        <v>0</v>
      </c>
      <c s="372">
        <f>SUM(H203:J203)</f>
        <v>0</v>
      </c>
      <c s="376"/>
      <c s="376"/>
      <c s="376"/>
      <c s="372">
        <f>SUM(L203:N203)</f>
        <v>0</v>
      </c>
      <c s="376"/>
      <c s="376"/>
      <c s="376"/>
      <c s="372">
        <f>SUM(P203:R203)</f>
        <v>0</v>
      </c>
      <c s="376"/>
      <c s="376"/>
      <c s="376"/>
      <c s="441"/>
    </row>
    <row customHeight="1" ht="17.25">
      <c s="84" t="s">
        <v>2384</v>
      </c>
      <c s="441"/>
      <c s="372">
        <f>SUM(D204:F204)</f>
        <v>0</v>
      </c>
      <c s="372">
        <f>SUM(H204,L204,P204)</f>
        <v>0</v>
      </c>
      <c s="372">
        <f>SUM(I204,M204,Q204)</f>
        <v>0</v>
      </c>
      <c s="372">
        <f>SUM(J204,N204,R204)</f>
        <v>0</v>
      </c>
      <c s="372">
        <f>SUM(H204:J204)</f>
        <v>0</v>
      </c>
      <c s="376"/>
      <c s="376"/>
      <c s="376"/>
      <c s="372">
        <f>SUM(L204:N204)</f>
        <v>0</v>
      </c>
      <c s="376"/>
      <c s="376"/>
      <c s="376"/>
      <c s="372">
        <f>SUM(P204:R204)</f>
        <v>0</v>
      </c>
      <c s="376"/>
      <c s="376"/>
      <c s="376"/>
      <c s="441"/>
    </row>
    <row customHeight="1" ht="17.25">
      <c s="87" t="s">
        <v>1978</v>
      </c>
      <c s="429">
        <f>SUM(B206:B213)</f>
        <v>0</v>
      </c>
      <c s="372">
        <f>SUM(D205:F205)</f>
        <v>0</v>
      </c>
      <c s="372">
        <f>SUM(H205,L205,P205)</f>
        <v>0</v>
      </c>
      <c s="372">
        <f>SUM(I205,M205,Q205)</f>
        <v>0</v>
      </c>
      <c s="372">
        <f>SUM(J205,N205,R205)</f>
        <v>0</v>
      </c>
      <c s="372">
        <f>SUM(H205:J205)</f>
        <v>0</v>
      </c>
      <c s="372">
        <f>SUM(H206:H213)</f>
        <v>0</v>
      </c>
      <c s="372">
        <f>SUM(I206:I213)</f>
        <v>0</v>
      </c>
      <c s="372">
        <f>SUM(J206:J213)</f>
        <v>0</v>
      </c>
      <c s="372">
        <f>SUM(L205:N205)</f>
        <v>0</v>
      </c>
      <c s="372">
        <f>SUM(L206:L213)</f>
        <v>0</v>
      </c>
      <c s="372">
        <f>SUM(M206:M213)</f>
        <v>0</v>
      </c>
      <c s="372">
        <f>SUM(N206:N213)</f>
        <v>0</v>
      </c>
      <c s="372">
        <f>SUM(P205:R205)</f>
        <v>0</v>
      </c>
      <c s="372">
        <f>SUM(P206:P213)</f>
        <v>0</v>
      </c>
      <c s="372">
        <f>SUM(Q206:Q213)</f>
        <v>0</v>
      </c>
      <c s="372">
        <f>SUM(R206:R213)</f>
        <v>0</v>
      </c>
      <c s="429">
        <f>SUM(S206:S213)</f>
        <v>0</v>
      </c>
    </row>
    <row customHeight="1" ht="17.25">
      <c s="84" t="s">
        <v>1979</v>
      </c>
      <c s="441"/>
      <c s="372">
        <f>SUM(D206:F206)</f>
        <v>0</v>
      </c>
      <c s="372">
        <f>SUM(H206,L206,P206)</f>
        <v>0</v>
      </c>
      <c s="372">
        <f>SUM(I206,M206,Q206)</f>
        <v>0</v>
      </c>
      <c s="372">
        <f>SUM(J206,N206,R206)</f>
        <v>0</v>
      </c>
      <c s="372">
        <f>SUM(H206:J206)</f>
        <v>0</v>
      </c>
      <c s="376"/>
      <c s="376"/>
      <c s="376"/>
      <c s="372">
        <f>SUM(L206:N206)</f>
        <v>0</v>
      </c>
      <c s="376"/>
      <c s="376"/>
      <c s="376"/>
      <c s="372">
        <f>SUM(P206:R206)</f>
        <v>0</v>
      </c>
      <c s="376"/>
      <c s="376"/>
      <c s="376"/>
      <c s="441"/>
    </row>
    <row customHeight="1" ht="17.25">
      <c s="84" t="s">
        <v>1982</v>
      </c>
      <c s="441"/>
      <c s="372">
        <f>SUM(D207:F207)</f>
        <v>0</v>
      </c>
      <c s="372">
        <f>SUM(H207,L207,P207)</f>
        <v>0</v>
      </c>
      <c s="372">
        <f>SUM(I207,M207,Q207)</f>
        <v>0</v>
      </c>
      <c s="372">
        <f>SUM(J207,N207,R207)</f>
        <v>0</v>
      </c>
      <c s="372">
        <f>SUM(H207:J207)</f>
        <v>0</v>
      </c>
      <c s="376"/>
      <c s="376"/>
      <c s="376"/>
      <c s="372">
        <f>SUM(L207:N207)</f>
        <v>0</v>
      </c>
      <c s="376"/>
      <c s="376"/>
      <c s="376"/>
      <c s="372">
        <f>SUM(P207:R207)</f>
        <v>0</v>
      </c>
      <c s="376"/>
      <c s="376"/>
      <c s="376"/>
      <c s="441"/>
    </row>
    <row customHeight="1" ht="17.25">
      <c s="84" t="s">
        <v>1998</v>
      </c>
      <c s="441"/>
      <c s="372">
        <f>SUM(D208:F208)</f>
        <v>0</v>
      </c>
      <c s="372">
        <f>SUM(H208,L208,P208)</f>
        <v>0</v>
      </c>
      <c s="372">
        <f>SUM(I208,M208,Q208)</f>
        <v>0</v>
      </c>
      <c s="372">
        <f>SUM(J208,N208,R208)</f>
        <v>0</v>
      </c>
      <c s="372">
        <f>SUM(H208:J208)</f>
        <v>0</v>
      </c>
      <c s="376"/>
      <c s="376"/>
      <c s="376"/>
      <c s="372">
        <f>SUM(L208:N208)</f>
        <v>0</v>
      </c>
      <c s="376"/>
      <c s="376"/>
      <c s="376"/>
      <c s="372">
        <f>SUM(P208:R208)</f>
        <v>0</v>
      </c>
      <c s="376"/>
      <c s="376"/>
      <c s="376"/>
      <c s="441"/>
    </row>
    <row customHeight="1" ht="17.25">
      <c s="84" t="s">
        <v>2012</v>
      </c>
      <c s="441"/>
      <c s="372">
        <f>SUM(D209:F209)</f>
        <v>0</v>
      </c>
      <c s="372">
        <f>SUM(H209,L209,P209)</f>
        <v>0</v>
      </c>
      <c s="372">
        <f>SUM(I209,M209,Q209)</f>
        <v>0</v>
      </c>
      <c s="372">
        <f>SUM(J209,N209,R209)</f>
        <v>0</v>
      </c>
      <c s="372">
        <f>SUM(H209:J209)</f>
        <v>0</v>
      </c>
      <c s="376"/>
      <c s="376"/>
      <c s="376"/>
      <c s="372">
        <f>SUM(L209:N209)</f>
        <v>0</v>
      </c>
      <c s="376"/>
      <c s="376"/>
      <c s="376"/>
      <c s="372">
        <f>SUM(P209:R209)</f>
        <v>0</v>
      </c>
      <c s="376"/>
      <c s="376"/>
      <c s="376"/>
      <c s="441"/>
    </row>
    <row customHeight="1" ht="17.25">
      <c s="84" t="s">
        <v>2022</v>
      </c>
      <c s="441"/>
      <c s="372">
        <f>SUM(D210:F210)</f>
        <v>0</v>
      </c>
      <c s="372">
        <f>SUM(H210,L210,P210)</f>
        <v>0</v>
      </c>
      <c s="372">
        <f>SUM(I210,M210,Q210)</f>
        <v>0</v>
      </c>
      <c s="372">
        <f>SUM(J210,N210,R210)</f>
        <v>0</v>
      </c>
      <c s="372">
        <f>SUM(H210:J210)</f>
        <v>0</v>
      </c>
      <c s="376"/>
      <c s="376"/>
      <c s="376"/>
      <c s="372">
        <f>SUM(L210:N210)</f>
        <v>0</v>
      </c>
      <c s="376"/>
      <c s="376"/>
      <c s="376"/>
      <c s="372">
        <f>SUM(P210:R210)</f>
        <v>0</v>
      </c>
      <c s="376"/>
      <c s="376"/>
      <c s="376"/>
      <c s="441"/>
    </row>
    <row customHeight="1" ht="17.25">
      <c s="84" t="s">
        <v>2027</v>
      </c>
      <c s="441"/>
      <c s="372">
        <f>SUM(D211:F211)</f>
        <v>0</v>
      </c>
      <c s="372">
        <f>SUM(H211,L211,P211)</f>
        <v>0</v>
      </c>
      <c s="372">
        <f>SUM(I211,M211,Q211)</f>
        <v>0</v>
      </c>
      <c s="372">
        <f>SUM(J211,N211,R211)</f>
        <v>0</v>
      </c>
      <c s="372">
        <f>SUM(H211:J211)</f>
        <v>0</v>
      </c>
      <c s="376"/>
      <c s="376"/>
      <c s="376"/>
      <c s="372">
        <f>SUM(L211:N211)</f>
        <v>0</v>
      </c>
      <c s="376"/>
      <c s="376"/>
      <c s="376"/>
      <c s="372">
        <f>SUM(P211:R211)</f>
        <v>0</v>
      </c>
      <c s="376"/>
      <c s="376"/>
      <c s="376"/>
      <c s="441"/>
    </row>
    <row customHeight="1" ht="17.25">
      <c s="84" t="s">
        <v>2038</v>
      </c>
      <c s="441"/>
      <c s="372">
        <f>SUM(D212:F212)</f>
        <v>0</v>
      </c>
      <c s="372">
        <f>SUM(H212,L212,P212)</f>
        <v>0</v>
      </c>
      <c s="372">
        <f>SUM(I212,M212,Q212)</f>
        <v>0</v>
      </c>
      <c s="372">
        <f>SUM(J212,N212,R212)</f>
        <v>0</v>
      </c>
      <c s="372">
        <f>SUM(H212:J212)</f>
        <v>0</v>
      </c>
      <c s="376"/>
      <c s="376"/>
      <c s="376"/>
      <c s="372">
        <f>SUM(L212:N212)</f>
        <v>0</v>
      </c>
      <c s="376"/>
      <c s="376"/>
      <c s="376"/>
      <c s="372">
        <f>SUM(P212:R212)</f>
        <v>0</v>
      </c>
      <c s="376"/>
      <c s="376"/>
      <c s="376"/>
      <c s="441"/>
    </row>
    <row customHeight="1" ht="17.25">
      <c s="84" t="s">
        <v>2385</v>
      </c>
      <c s="441"/>
      <c s="372">
        <f>SUM(D213:F213)</f>
        <v>0</v>
      </c>
      <c s="372">
        <f>SUM(H213,L213,P213)</f>
        <v>0</v>
      </c>
      <c s="372">
        <f>SUM(I213,M213,Q213)</f>
        <v>0</v>
      </c>
      <c s="372">
        <f>SUM(J213,N213,R213)</f>
        <v>0</v>
      </c>
      <c s="372">
        <f>SUM(H213:J213)</f>
        <v>0</v>
      </c>
      <c s="376"/>
      <c s="376"/>
      <c s="376"/>
      <c s="372">
        <f>SUM(L213:N213)</f>
        <v>0</v>
      </c>
      <c s="376"/>
      <c s="376"/>
      <c s="376"/>
      <c s="372">
        <f>SUM(P213:R213)</f>
        <v>0</v>
      </c>
      <c s="376"/>
      <c s="376"/>
      <c s="376"/>
      <c s="441"/>
    </row>
    <row customHeight="1" ht="17.25">
      <c s="87" t="s">
        <v>2044</v>
      </c>
      <c s="429">
        <f>SUM(B215:B223)</f>
        <v>0</v>
      </c>
      <c s="372">
        <f>SUM(D214:F214)</f>
        <v>0</v>
      </c>
      <c s="372">
        <f>SUM(H214,L214,P214)</f>
        <v>0</v>
      </c>
      <c s="372">
        <f>SUM(I214,M214,Q214)</f>
        <v>0</v>
      </c>
      <c s="372">
        <f>SUM(J214,N214,R214)</f>
        <v>0</v>
      </c>
      <c s="372">
        <f>SUM(H214:J214)</f>
        <v>0</v>
      </c>
      <c s="372">
        <f>SUM(H215:H223)</f>
        <v>0</v>
      </c>
      <c s="372">
        <f>SUM(I215:I223)</f>
        <v>0</v>
      </c>
      <c s="372">
        <f>SUM(J215:J223)</f>
        <v>0</v>
      </c>
      <c s="372">
        <f>SUM(L214:N214)</f>
        <v>0</v>
      </c>
      <c s="372">
        <f>SUM(L215:L223)</f>
        <v>0</v>
      </c>
      <c s="372">
        <f>SUM(M215:M223)</f>
        <v>0</v>
      </c>
      <c s="372">
        <f>SUM(N215:N223)</f>
        <v>0</v>
      </c>
      <c s="372">
        <f>SUM(P214:R214)</f>
        <v>0</v>
      </c>
      <c s="372">
        <f>SUM(P215:P223)</f>
        <v>0</v>
      </c>
      <c s="372">
        <f>SUM(Q215:Q223)</f>
        <v>0</v>
      </c>
      <c s="372">
        <f>SUM(R215:R223)</f>
        <v>0</v>
      </c>
      <c s="429">
        <f>SUM(S215:S223)</f>
        <v>0</v>
      </c>
    </row>
    <row customHeight="1" ht="17.25">
      <c s="84" t="s">
        <v>2045</v>
      </c>
      <c s="441"/>
      <c s="372">
        <f>SUM(D215:F215)</f>
        <v>0</v>
      </c>
      <c s="372">
        <f>SUM(H215,L215,P215)</f>
        <v>0</v>
      </c>
      <c s="372">
        <f>SUM(I215,M215,Q215)</f>
        <v>0</v>
      </c>
      <c s="372">
        <f>SUM(J215,N215,R215)</f>
        <v>0</v>
      </c>
      <c s="372">
        <f>SUM(H215:J215)</f>
        <v>0</v>
      </c>
      <c s="376"/>
      <c s="376"/>
      <c s="376"/>
      <c s="372">
        <f>SUM(L215:N215)</f>
        <v>0</v>
      </c>
      <c s="376"/>
      <c s="376"/>
      <c s="376"/>
      <c s="372">
        <f>SUM(P215:R215)</f>
        <v>0</v>
      </c>
      <c s="376"/>
      <c s="376"/>
      <c s="376"/>
      <c s="441"/>
    </row>
    <row customHeight="1" ht="17.25">
      <c s="84" t="s">
        <v>2046</v>
      </c>
      <c s="441"/>
      <c s="372">
        <f>SUM(D216:F216)</f>
        <v>0</v>
      </c>
      <c s="372">
        <f>SUM(H216,L216,P216)</f>
        <v>0</v>
      </c>
      <c s="372">
        <f>SUM(I216,M216,Q216)</f>
        <v>0</v>
      </c>
      <c s="372">
        <f>SUM(J216,N216,R216)</f>
        <v>0</v>
      </c>
      <c s="372">
        <f>SUM(H216:J216)</f>
        <v>0</v>
      </c>
      <c s="376"/>
      <c s="376"/>
      <c s="376"/>
      <c s="372">
        <f>SUM(L216:N216)</f>
        <v>0</v>
      </c>
      <c s="376"/>
      <c s="376"/>
      <c s="376"/>
      <c s="372">
        <f>SUM(P216:R216)</f>
        <v>0</v>
      </c>
      <c s="376"/>
      <c s="376"/>
      <c s="376"/>
      <c s="441"/>
    </row>
    <row customHeight="1" ht="17.25">
      <c s="84" t="s">
        <v>2047</v>
      </c>
      <c s="441"/>
      <c s="372">
        <f>SUM(D217:F217)</f>
        <v>0</v>
      </c>
      <c s="372">
        <f>SUM(H217,L217,P217)</f>
        <v>0</v>
      </c>
      <c s="372">
        <f>SUM(I217,M217,Q217)</f>
        <v>0</v>
      </c>
      <c s="372">
        <f>SUM(J217,N217,R217)</f>
        <v>0</v>
      </c>
      <c s="372">
        <f>SUM(H217:J217)</f>
        <v>0</v>
      </c>
      <c s="376"/>
      <c s="376"/>
      <c s="376"/>
      <c s="372">
        <f>SUM(L217:N217)</f>
        <v>0</v>
      </c>
      <c s="376"/>
      <c s="376"/>
      <c s="376"/>
      <c s="372">
        <f>SUM(P217:R217)</f>
        <v>0</v>
      </c>
      <c s="376"/>
      <c s="376"/>
      <c s="376"/>
      <c s="441"/>
    </row>
    <row customHeight="1" ht="17.25">
      <c s="84" t="s">
        <v>2048</v>
      </c>
      <c s="441"/>
      <c s="372">
        <f>SUM(D218:F218)</f>
        <v>0</v>
      </c>
      <c s="372">
        <f>SUM(H218,L218,P218)</f>
        <v>0</v>
      </c>
      <c s="372">
        <f>SUM(I218,M218,Q218)</f>
        <v>0</v>
      </c>
      <c s="372">
        <f>SUM(J218,N218,R218)</f>
        <v>0</v>
      </c>
      <c s="372">
        <f>SUM(H218:J218)</f>
        <v>0</v>
      </c>
      <c s="376"/>
      <c s="376"/>
      <c s="376"/>
      <c s="372">
        <f>SUM(L218:N218)</f>
        <v>0</v>
      </c>
      <c s="376"/>
      <c s="376"/>
      <c s="376"/>
      <c s="372">
        <f>SUM(P218:R218)</f>
        <v>0</v>
      </c>
      <c s="376"/>
      <c s="376"/>
      <c s="376"/>
      <c s="441"/>
    </row>
    <row customHeight="1" ht="17.25">
      <c s="84" t="s">
        <v>2049</v>
      </c>
      <c s="441"/>
      <c s="372">
        <f>SUM(D219:F219)</f>
        <v>0</v>
      </c>
      <c s="372">
        <f>SUM(H219,L219,P219)</f>
        <v>0</v>
      </c>
      <c s="372">
        <f>SUM(I219,M219,Q219)</f>
        <v>0</v>
      </c>
      <c s="372">
        <f>SUM(J219,N219,R219)</f>
        <v>0</v>
      </c>
      <c s="372">
        <f>SUM(H219:J219)</f>
        <v>0</v>
      </c>
      <c s="376"/>
      <c s="376"/>
      <c s="376"/>
      <c s="372">
        <f>SUM(L219:N219)</f>
        <v>0</v>
      </c>
      <c s="376"/>
      <c s="376"/>
      <c s="376"/>
      <c s="372">
        <f>SUM(P219:R219)</f>
        <v>0</v>
      </c>
      <c s="376"/>
      <c s="376"/>
      <c s="376"/>
      <c s="441"/>
    </row>
    <row customHeight="1" ht="17.25">
      <c s="84" t="s">
        <v>1697</v>
      </c>
      <c s="441"/>
      <c s="372">
        <f>SUM(D220:F220)</f>
        <v>0</v>
      </c>
      <c s="372">
        <f>SUM(H220,L220,P220)</f>
        <v>0</v>
      </c>
      <c s="372">
        <f>SUM(I220,M220,Q220)</f>
        <v>0</v>
      </c>
      <c s="372">
        <f>SUM(J220,N220,R220)</f>
        <v>0</v>
      </c>
      <c s="372">
        <f>SUM(H220:J220)</f>
        <v>0</v>
      </c>
      <c s="376"/>
      <c s="376"/>
      <c s="376"/>
      <c s="372">
        <f>SUM(L220:N220)</f>
        <v>0</v>
      </c>
      <c s="376"/>
      <c s="376"/>
      <c s="376"/>
      <c s="372">
        <f>SUM(P220:R220)</f>
        <v>0</v>
      </c>
      <c s="376"/>
      <c s="376"/>
      <c s="376"/>
      <c s="441"/>
    </row>
    <row customHeight="1" ht="17.25">
      <c s="84" t="s">
        <v>2050</v>
      </c>
      <c s="441"/>
      <c s="372">
        <f>SUM(D221:F221)</f>
        <v>0</v>
      </c>
      <c s="372">
        <f>SUM(H221,L221,P221)</f>
        <v>0</v>
      </c>
      <c s="372">
        <f>SUM(I221,M221,Q221)</f>
        <v>0</v>
      </c>
      <c s="372">
        <f>SUM(J221,N221,R221)</f>
        <v>0</v>
      </c>
      <c s="372">
        <f>SUM(H221:J221)</f>
        <v>0</v>
      </c>
      <c s="376"/>
      <c s="376"/>
      <c s="376"/>
      <c s="372">
        <f>SUM(L221:N221)</f>
        <v>0</v>
      </c>
      <c s="376"/>
      <c s="376"/>
      <c s="376"/>
      <c s="372">
        <f>SUM(P221:R221)</f>
        <v>0</v>
      </c>
      <c s="376"/>
      <c s="376"/>
      <c s="376"/>
      <c s="441"/>
    </row>
    <row customHeight="1" ht="17.25">
      <c s="84" t="s">
        <v>2051</v>
      </c>
      <c s="441"/>
      <c s="372">
        <f>SUM(D222:F222)</f>
        <v>0</v>
      </c>
      <c s="372">
        <f>SUM(H222,L222,P222)</f>
        <v>0</v>
      </c>
      <c s="372">
        <f>SUM(I222,M222,Q222)</f>
        <v>0</v>
      </c>
      <c s="372">
        <f>SUM(J222,N222,R222)</f>
        <v>0</v>
      </c>
      <c s="372">
        <f>SUM(H222:J222)</f>
        <v>0</v>
      </c>
      <c s="376"/>
      <c s="376"/>
      <c s="376"/>
      <c s="372">
        <f>SUM(L222:N222)</f>
        <v>0</v>
      </c>
      <c s="376"/>
      <c s="376"/>
      <c s="376"/>
      <c s="372">
        <f>SUM(P222:R222)</f>
        <v>0</v>
      </c>
      <c s="376"/>
      <c s="376"/>
      <c s="376"/>
      <c s="441"/>
    </row>
    <row customHeight="1" ht="17.25">
      <c s="84" t="s">
        <v>2052</v>
      </c>
      <c s="441"/>
      <c s="372">
        <f>SUM(D223:F223)</f>
        <v>0</v>
      </c>
      <c s="372">
        <f>SUM(H223,L223,P223)</f>
        <v>0</v>
      </c>
      <c s="372">
        <f>SUM(I223,M223,Q223)</f>
        <v>0</v>
      </c>
      <c s="372">
        <f>SUM(J223,N223,R223)</f>
        <v>0</v>
      </c>
      <c s="372">
        <f>SUM(H223:J223)</f>
        <v>0</v>
      </c>
      <c s="376"/>
      <c s="376"/>
      <c s="376"/>
      <c s="372">
        <f>SUM(L223:N223)</f>
        <v>0</v>
      </c>
      <c s="376"/>
      <c s="376"/>
      <c s="376"/>
      <c s="372">
        <f>SUM(P223:R223)</f>
        <v>0</v>
      </c>
      <c s="376"/>
      <c s="376"/>
      <c s="376"/>
      <c s="441"/>
    </row>
    <row s="576" customFormat="1" customHeight="1" ht="17.25">
      <c s="239" t="s">
        <v>2053</v>
      </c>
      <c s="429">
        <f>SUM(B225:B230)</f>
        <v>8</v>
      </c>
      <c s="372">
        <f>SUM(D224:F224)</f>
        <v>147</v>
      </c>
      <c s="372">
        <f>SUM(H224,L224,P224)</f>
        <v>146</v>
      </c>
      <c s="372">
        <f>SUM(I224,M224,Q224)</f>
        <v>0</v>
      </c>
      <c s="372">
        <f>SUM(J224,N224,R224)</f>
        <v>1</v>
      </c>
      <c s="372">
        <f>SUM(H224:J224)</f>
        <v>31</v>
      </c>
      <c s="372">
        <f>SUM(H225:H230)</f>
        <v>31</v>
      </c>
      <c s="372">
        <f>SUM(I225:I230)</f>
        <v>0</v>
      </c>
      <c s="372">
        <f>SUM(J225:J230)</f>
        <v>0</v>
      </c>
      <c s="372">
        <f>SUM(L224:N224)</f>
        <v>116</v>
      </c>
      <c s="372">
        <f>SUM(L225:L230)</f>
        <v>115</v>
      </c>
      <c s="372">
        <f>SUM(M225:M230)</f>
        <v>0</v>
      </c>
      <c s="372">
        <f>SUM(N225:N230)</f>
        <v>1</v>
      </c>
      <c s="372">
        <f>SUM(P224:R224)</f>
        <v>0</v>
      </c>
      <c s="372">
        <f>SUM(P225:P230)</f>
        <v>0</v>
      </c>
      <c s="372">
        <f>SUM(Q225:Q230)</f>
        <v>0</v>
      </c>
      <c s="372">
        <f>SUM(R225:R230)</f>
        <v>0</v>
      </c>
      <c s="429">
        <f>SUM(S225:S230)</f>
        <v>0</v>
      </c>
    </row>
    <row customHeight="1" ht="17.25">
      <c s="84" t="s">
        <v>2054</v>
      </c>
      <c s="441">
        <v>8</v>
      </c>
      <c s="372">
        <f>SUM(D225:F225)</f>
        <v>147</v>
      </c>
      <c s="372">
        <f>SUM(H225,L225,P225)</f>
        <v>146</v>
      </c>
      <c s="372">
        <f>SUM(I225,M225,Q225)</f>
        <v>0</v>
      </c>
      <c s="372">
        <f>SUM(J225,N225,R225)</f>
        <v>1</v>
      </c>
      <c s="372">
        <f>SUM(H225:J225)</f>
        <v>31</v>
      </c>
      <c s="376">
        <v>31</v>
      </c>
      <c s="376"/>
      <c s="376"/>
      <c s="372">
        <f>SUM(L225:N225)</f>
        <v>116</v>
      </c>
      <c s="376">
        <v>115</v>
      </c>
      <c s="376"/>
      <c s="376">
        <v>1</v>
      </c>
      <c s="372">
        <f>SUM(P225:R225)</f>
        <v>0</v>
      </c>
      <c s="376"/>
      <c s="376"/>
      <c s="376"/>
      <c s="441"/>
    </row>
    <row customHeight="1" ht="17.25">
      <c s="84" t="s">
        <v>2071</v>
      </c>
      <c s="441"/>
      <c s="372">
        <f>SUM(D226:F226)</f>
        <v>0</v>
      </c>
      <c s="372">
        <f>SUM(H226,L226,P226)</f>
        <v>0</v>
      </c>
      <c s="372">
        <f>SUM(I226,M226,Q226)</f>
        <v>0</v>
      </c>
      <c s="372">
        <f>SUM(J226,N226,R226)</f>
        <v>0</v>
      </c>
      <c s="372">
        <f>SUM(H226:J226)</f>
        <v>0</v>
      </c>
      <c s="376"/>
      <c s="376"/>
      <c s="376"/>
      <c s="372">
        <f>SUM(L226:N226)</f>
        <v>0</v>
      </c>
      <c s="376"/>
      <c s="376"/>
      <c s="376"/>
      <c s="372">
        <f>SUM(P226:R226)</f>
        <v>0</v>
      </c>
      <c s="376"/>
      <c s="376"/>
      <c s="376"/>
      <c s="441"/>
    </row>
    <row customHeight="1" ht="17.25">
      <c s="84" t="s">
        <v>2087</v>
      </c>
      <c s="441"/>
      <c s="372">
        <f>SUM(D227:F227)</f>
        <v>0</v>
      </c>
      <c s="372">
        <f>SUM(H227,L227,P227)</f>
        <v>0</v>
      </c>
      <c s="372">
        <f>SUM(I227,M227,Q227)</f>
        <v>0</v>
      </c>
      <c s="372">
        <f>SUM(J227,N227,R227)</f>
        <v>0</v>
      </c>
      <c s="372">
        <f>SUM(H227:J227)</f>
        <v>0</v>
      </c>
      <c s="376"/>
      <c s="376"/>
      <c s="376"/>
      <c s="372">
        <f>SUM(L227:N227)</f>
        <v>0</v>
      </c>
      <c s="376"/>
      <c s="376"/>
      <c s="376"/>
      <c s="372">
        <f>SUM(P227:R227)</f>
        <v>0</v>
      </c>
      <c s="376"/>
      <c s="376"/>
      <c s="376"/>
      <c s="441"/>
    </row>
    <row customHeight="1" ht="17.25">
      <c s="84" t="s">
        <v>2092</v>
      </c>
      <c s="441"/>
      <c s="372">
        <f>SUM(D228:F228)</f>
        <v>0</v>
      </c>
      <c s="372">
        <f>SUM(H228,L228,P228)</f>
        <v>0</v>
      </c>
      <c s="372">
        <f>SUM(I228,M228,Q228)</f>
        <v>0</v>
      </c>
      <c s="372">
        <f>SUM(J228,N228,R228)</f>
        <v>0</v>
      </c>
      <c s="372">
        <f>SUM(H228:J228)</f>
        <v>0</v>
      </c>
      <c s="376"/>
      <c s="376"/>
      <c s="376"/>
      <c s="372">
        <f>SUM(L228:N228)</f>
        <v>0</v>
      </c>
      <c s="376"/>
      <c s="376"/>
      <c s="376"/>
      <c s="372">
        <f>SUM(P228:R228)</f>
        <v>0</v>
      </c>
      <c s="376"/>
      <c s="376"/>
      <c s="376"/>
      <c s="441"/>
    </row>
    <row customHeight="1" ht="17.25">
      <c s="84" t="s">
        <v>2103</v>
      </c>
      <c s="441"/>
      <c s="372">
        <f>SUM(D229:F229)</f>
        <v>0</v>
      </c>
      <c s="372">
        <f>SUM(H229,L229,P229)</f>
        <v>0</v>
      </c>
      <c s="372">
        <f>SUM(I229,M229,Q229)</f>
        <v>0</v>
      </c>
      <c s="372">
        <f>SUM(J229,N229,R229)</f>
        <v>0</v>
      </c>
      <c s="372">
        <f>SUM(H229:J229)</f>
        <v>0</v>
      </c>
      <c s="376"/>
      <c s="376"/>
      <c s="376"/>
      <c s="372">
        <f>SUM(L229:N229)</f>
        <v>0</v>
      </c>
      <c s="376"/>
      <c s="376"/>
      <c s="376"/>
      <c s="372">
        <f>SUM(P229:R229)</f>
        <v>0</v>
      </c>
      <c s="376"/>
      <c s="376"/>
      <c s="376"/>
      <c s="441"/>
    </row>
    <row customHeight="1" ht="17.25">
      <c s="84" t="s">
        <v>2116</v>
      </c>
      <c s="441"/>
      <c s="372">
        <f>SUM(D230:F230)</f>
        <v>0</v>
      </c>
      <c s="372">
        <f>SUM(H230,L230,P230)</f>
        <v>0</v>
      </c>
      <c s="372">
        <f>SUM(I230,M230,Q230)</f>
        <v>0</v>
      </c>
      <c s="372">
        <f>SUM(J230,N230,R230)</f>
        <v>0</v>
      </c>
      <c s="372">
        <f>SUM(H230:J230)</f>
        <v>0</v>
      </c>
      <c s="376"/>
      <c s="376"/>
      <c s="376"/>
      <c s="372">
        <f>SUM(L230:N230)</f>
        <v>0</v>
      </c>
      <c s="376"/>
      <c s="376"/>
      <c s="376"/>
      <c s="372">
        <f>SUM(P230:R230)</f>
        <v>0</v>
      </c>
      <c s="376"/>
      <c s="376"/>
      <c s="376"/>
      <c s="441"/>
    </row>
    <row customHeight="1" ht="17.25">
      <c s="87" t="s">
        <v>2117</v>
      </c>
      <c s="429">
        <f>SUM(B232:B234)</f>
        <v>0</v>
      </c>
      <c s="372">
        <f>SUM(D231:F231)</f>
        <v>0</v>
      </c>
      <c s="372">
        <f>SUM(H231,L231,P231)</f>
        <v>0</v>
      </c>
      <c s="372">
        <f>SUM(I231,M231,Q231)</f>
        <v>0</v>
      </c>
      <c s="372">
        <f>SUM(J231,N231,R231)</f>
        <v>0</v>
      </c>
      <c s="372">
        <f>SUM(H231:J231)</f>
        <v>0</v>
      </c>
      <c s="372">
        <f>SUM(H232:H234)</f>
        <v>0</v>
      </c>
      <c s="372">
        <f>SUM(I232:I234)</f>
        <v>0</v>
      </c>
      <c s="372">
        <f>SUM(J232:J234)</f>
        <v>0</v>
      </c>
      <c s="372">
        <f>SUM(L231:N231)</f>
        <v>0</v>
      </c>
      <c s="372">
        <f>SUM(L232:L234)</f>
        <v>0</v>
      </c>
      <c s="372">
        <f>SUM(M232:M234)</f>
        <v>0</v>
      </c>
      <c s="372">
        <f>SUM(N232:N234)</f>
        <v>0</v>
      </c>
      <c s="372">
        <f>SUM(P231:R231)</f>
        <v>0</v>
      </c>
      <c s="372">
        <f>SUM(P232:P234)</f>
        <v>0</v>
      </c>
      <c s="372">
        <f>SUM(Q232:Q234)</f>
        <v>0</v>
      </c>
      <c s="372">
        <f>SUM(R232:R234)</f>
        <v>0</v>
      </c>
      <c s="429">
        <f>SUM(S232:S234)</f>
        <v>0</v>
      </c>
    </row>
    <row customHeight="1" ht="17.25">
      <c s="84" t="s">
        <v>2118</v>
      </c>
      <c s="441"/>
      <c s="372">
        <f>SUM(D232:F232)</f>
        <v>0</v>
      </c>
      <c s="372">
        <f>SUM(H232,L232,P232)</f>
        <v>0</v>
      </c>
      <c s="372">
        <f>SUM(I232,M232,Q232)</f>
        <v>0</v>
      </c>
      <c s="372">
        <f>SUM(J232,N232,R232)</f>
        <v>0</v>
      </c>
      <c s="372">
        <f>SUM(H232:J232)</f>
        <v>0</v>
      </c>
      <c s="376"/>
      <c s="376"/>
      <c s="376"/>
      <c s="372">
        <f>SUM(L232:N232)</f>
        <v>0</v>
      </c>
      <c s="376"/>
      <c s="376"/>
      <c s="376"/>
      <c s="372">
        <f>SUM(P232:R232)</f>
        <v>0</v>
      </c>
      <c s="376"/>
      <c s="376"/>
      <c s="376"/>
      <c s="441"/>
    </row>
    <row customHeight="1" ht="17.25">
      <c s="84" t="s">
        <v>2127</v>
      </c>
      <c s="441"/>
      <c s="372">
        <f>SUM(D233:F233)</f>
        <v>0</v>
      </c>
      <c s="372">
        <f>SUM(H233,L233,P233)</f>
        <v>0</v>
      </c>
      <c s="372">
        <f>SUM(I233,M233,Q233)</f>
        <v>0</v>
      </c>
      <c s="372">
        <f>SUM(J233,N233,R233)</f>
        <v>0</v>
      </c>
      <c s="372">
        <f>SUM(H233:J233)</f>
        <v>0</v>
      </c>
      <c s="376"/>
      <c s="376"/>
      <c s="376"/>
      <c s="372">
        <f>SUM(L233:N233)</f>
        <v>0</v>
      </c>
      <c s="376"/>
      <c s="376"/>
      <c s="376"/>
      <c s="372">
        <f>SUM(P233:R233)</f>
        <v>0</v>
      </c>
      <c s="376"/>
      <c s="376"/>
      <c s="376"/>
      <c s="441"/>
    </row>
    <row customHeight="1" ht="17.25">
      <c s="84" t="s">
        <v>2131</v>
      </c>
      <c s="441"/>
      <c s="372">
        <f>SUM(D234:F234)</f>
        <v>0</v>
      </c>
      <c s="372">
        <f>SUM(H234,L234,P234)</f>
        <v>0</v>
      </c>
      <c s="372">
        <f>SUM(I234,M234,Q234)</f>
        <v>0</v>
      </c>
      <c s="372">
        <f>SUM(J234,N234,R234)</f>
        <v>0</v>
      </c>
      <c s="372">
        <f>SUM(H234:J234)</f>
        <v>0</v>
      </c>
      <c s="376"/>
      <c s="376"/>
      <c s="376"/>
      <c s="372">
        <f>SUM(L234:N234)</f>
        <v>0</v>
      </c>
      <c s="376"/>
      <c s="376"/>
      <c s="376"/>
      <c s="372">
        <f>SUM(P234:R234)</f>
        <v>0</v>
      </c>
      <c s="376"/>
      <c s="376"/>
      <c s="376"/>
      <c s="441"/>
    </row>
    <row customHeight="1" ht="17.25">
      <c s="87" t="s">
        <v>2134</v>
      </c>
      <c s="429">
        <f>SUM(B236:B240)</f>
        <v>2</v>
      </c>
      <c s="372">
        <f>SUM(D235:F235)</f>
        <v>55</v>
      </c>
      <c s="372">
        <f>SUM(H235,L235,P235)</f>
        <v>53</v>
      </c>
      <c s="372">
        <f>SUM(I235,M235,Q235)</f>
        <v>0</v>
      </c>
      <c s="372">
        <f>SUM(J235,N235,R235)</f>
        <v>2</v>
      </c>
      <c s="372">
        <f>SUM(H235:J235)</f>
        <v>45</v>
      </c>
      <c s="372">
        <f>SUM(H236:H240)</f>
        <v>43</v>
      </c>
      <c s="372">
        <f>SUM(I236:I240)</f>
        <v>0</v>
      </c>
      <c s="372">
        <f>SUM(J236:J240)</f>
        <v>2</v>
      </c>
      <c s="372">
        <f>SUM(L235:N235)</f>
        <v>10</v>
      </c>
      <c s="372">
        <f>SUM(L236:L240)</f>
        <v>10</v>
      </c>
      <c s="372">
        <f>SUM(M236:M240)</f>
        <v>0</v>
      </c>
      <c s="372">
        <f>SUM(N236:N240)</f>
        <v>0</v>
      </c>
      <c s="372">
        <f>SUM(P235:R235)</f>
        <v>0</v>
      </c>
      <c s="372">
        <f>SUM(P236:P240)</f>
        <v>0</v>
      </c>
      <c s="372">
        <f>SUM(Q236:Q240)</f>
        <v>0</v>
      </c>
      <c s="372">
        <f>SUM(R236:R240)</f>
        <v>0</v>
      </c>
      <c s="429">
        <f>SUM(S236:S240)</f>
        <v>0</v>
      </c>
    </row>
    <row customHeight="1" ht="17.25">
      <c s="84" t="s">
        <v>2135</v>
      </c>
      <c s="441">
        <v>1</v>
      </c>
      <c s="372">
        <f>SUM(D236:F236)</f>
        <v>49</v>
      </c>
      <c s="372">
        <f>SUM(H236,L236,P236)</f>
        <v>47</v>
      </c>
      <c s="372">
        <f>SUM(I236,M236,Q236)</f>
        <v>0</v>
      </c>
      <c s="372">
        <f>SUM(J236,N236,R236)</f>
        <v>2</v>
      </c>
      <c s="372">
        <f>SUM(H236:J236)</f>
        <v>45</v>
      </c>
      <c s="376">
        <v>43</v>
      </c>
      <c s="376"/>
      <c s="376">
        <v>2</v>
      </c>
      <c s="372">
        <f>SUM(L236:N236)</f>
        <v>4</v>
      </c>
      <c s="376">
        <v>4</v>
      </c>
      <c s="376"/>
      <c s="376"/>
      <c s="372">
        <f>SUM(P236:R236)</f>
        <v>0</v>
      </c>
      <c s="376"/>
      <c s="376"/>
      <c s="376"/>
      <c s="441"/>
    </row>
    <row customHeight="1" ht="17.25">
      <c s="84" t="s">
        <v>2146</v>
      </c>
      <c s="441">
        <v>1</v>
      </c>
      <c s="372">
        <f>SUM(D237:F237)</f>
        <v>6</v>
      </c>
      <c s="372">
        <f>SUM(H237,L237,P237)</f>
        <v>6</v>
      </c>
      <c s="372">
        <f>SUM(I237,M237,Q237)</f>
        <v>0</v>
      </c>
      <c s="372">
        <f>SUM(J237,N237,R237)</f>
        <v>0</v>
      </c>
      <c s="372">
        <f>SUM(H237:J237)</f>
        <v>0</v>
      </c>
      <c s="376"/>
      <c s="376"/>
      <c s="376"/>
      <c s="372">
        <f>SUM(L237:N237)</f>
        <v>6</v>
      </c>
      <c s="376">
        <v>6</v>
      </c>
      <c s="376"/>
      <c s="376"/>
      <c s="372">
        <f>SUM(P237:R237)</f>
        <v>0</v>
      </c>
      <c s="376"/>
      <c s="376"/>
      <c s="376"/>
      <c s="441"/>
    </row>
    <row customHeight="1" ht="17.25">
      <c s="84" t="s">
        <v>2156</v>
      </c>
      <c s="441"/>
      <c s="372">
        <f>SUM(D238:F238)</f>
        <v>0</v>
      </c>
      <c s="372">
        <f>SUM(H238,L238,P238)</f>
        <v>0</v>
      </c>
      <c s="372">
        <f>SUM(I238,M238,Q238)</f>
        <v>0</v>
      </c>
      <c s="372">
        <f>SUM(J238,N238,R238)</f>
        <v>0</v>
      </c>
      <c s="372">
        <f>SUM(H238:J238)</f>
        <v>0</v>
      </c>
      <c s="376"/>
      <c s="376"/>
      <c s="376"/>
      <c s="372">
        <f>SUM(L238:N238)</f>
        <v>0</v>
      </c>
      <c s="376"/>
      <c s="376"/>
      <c s="376"/>
      <c s="372">
        <f>SUM(P238:R238)</f>
        <v>0</v>
      </c>
      <c s="376"/>
      <c s="376"/>
      <c s="376"/>
      <c s="441"/>
    </row>
    <row customHeight="1" ht="17.25">
      <c s="84" t="s">
        <v>2162</v>
      </c>
      <c s="441"/>
      <c s="372">
        <f>SUM(D239:F239)</f>
        <v>0</v>
      </c>
      <c s="372">
        <f>SUM(H239,L239,P239)</f>
        <v>0</v>
      </c>
      <c s="372">
        <f>SUM(I239,M239,Q239)</f>
        <v>0</v>
      </c>
      <c s="372">
        <f>SUM(J239,N239,R239)</f>
        <v>0</v>
      </c>
      <c s="372">
        <f>SUM(H239:J239)</f>
        <v>0</v>
      </c>
      <c s="376"/>
      <c s="376"/>
      <c s="376"/>
      <c s="372">
        <f>SUM(L239:N239)</f>
        <v>0</v>
      </c>
      <c s="376"/>
      <c s="376"/>
      <c s="376"/>
      <c s="372">
        <f>SUM(P239:R239)</f>
        <v>0</v>
      </c>
      <c s="376"/>
      <c s="376"/>
      <c s="376"/>
      <c s="441"/>
    </row>
    <row customHeight="1" ht="17.25">
      <c s="84" t="s">
        <v>2168</v>
      </c>
      <c s="441"/>
      <c s="372">
        <f>SUM(D240:F240)</f>
        <v>0</v>
      </c>
      <c s="372">
        <f>SUM(H240,L240,P240)</f>
        <v>0</v>
      </c>
      <c s="372">
        <f>SUM(I240,M240,Q240)</f>
        <v>0</v>
      </c>
      <c s="372">
        <f>SUM(J240,N240,R240)</f>
        <v>0</v>
      </c>
      <c s="372">
        <f>SUM(H240:J240)</f>
        <v>0</v>
      </c>
      <c s="376"/>
      <c s="376"/>
      <c s="376"/>
      <c s="372">
        <f>SUM(L240:N240)</f>
        <v>0</v>
      </c>
      <c s="376"/>
      <c s="376"/>
      <c s="376"/>
      <c s="372">
        <f>SUM(P240:R240)</f>
        <v>0</v>
      </c>
      <c s="376"/>
      <c s="376"/>
      <c s="376"/>
      <c s="441"/>
    </row>
    <row customHeight="1" ht="17.25">
      <c s="83" t="s">
        <v>2194</v>
      </c>
      <c s="429">
        <f>SUM(B242:B246)</f>
        <v>0</v>
      </c>
      <c s="372">
        <f>SUM(D241:F241)</f>
        <v>0</v>
      </c>
      <c s="372">
        <f>SUM(H241,L241,P241)</f>
        <v>0</v>
      </c>
      <c s="372">
        <f>SUM(I241,M241,Q241)</f>
        <v>0</v>
      </c>
      <c s="372">
        <f>SUM(J241,N241,R241)</f>
        <v>0</v>
      </c>
      <c s="372">
        <f>SUM(H241:J241)</f>
        <v>0</v>
      </c>
      <c s="372">
        <f>SUM(H242:H246)</f>
        <v>0</v>
      </c>
      <c s="372">
        <f>SUM(I242:I246)</f>
        <v>0</v>
      </c>
      <c s="372">
        <f>SUM(J242:J246)</f>
        <v>0</v>
      </c>
      <c s="372">
        <f>SUM(L241:N241)</f>
        <v>0</v>
      </c>
      <c s="372">
        <f>SUM(L242:L246)</f>
        <v>0</v>
      </c>
      <c s="372">
        <f>SUM(M242:M246)</f>
        <v>0</v>
      </c>
      <c s="372">
        <f>SUM(N242:N246)</f>
        <v>0</v>
      </c>
      <c s="372">
        <f>SUM(P241:R241)</f>
        <v>0</v>
      </c>
      <c s="372">
        <f>SUM(P242:P246)</f>
        <v>0</v>
      </c>
      <c s="372">
        <f>SUM(Q242:Q246)</f>
        <v>0</v>
      </c>
      <c s="372">
        <f>SUM(R242:R246)</f>
        <v>0</v>
      </c>
      <c s="429">
        <f>SUM(S242:S246)</f>
        <v>0</v>
      </c>
    </row>
    <row customHeight="1" ht="17.25">
      <c s="84" t="s">
        <v>2755</v>
      </c>
      <c s="441"/>
      <c s="372">
        <f>SUM(D242:F242)</f>
        <v>0</v>
      </c>
      <c s="372">
        <f>SUM(H242,L242,P242)</f>
        <v>0</v>
      </c>
      <c s="372">
        <f>SUM(I242,M242,Q242)</f>
        <v>0</v>
      </c>
      <c s="372">
        <f>SUM(J242,N242,R242)</f>
        <v>0</v>
      </c>
      <c s="372">
        <f>SUM(H242:J242)</f>
        <v>0</v>
      </c>
      <c s="376"/>
      <c s="376"/>
      <c s="376"/>
      <c s="372">
        <f>SUM(L242:N242)</f>
        <v>0</v>
      </c>
      <c s="376"/>
      <c s="376"/>
      <c s="376"/>
      <c s="372">
        <f>SUM(P242:R242)</f>
        <v>0</v>
      </c>
      <c s="376"/>
      <c s="376"/>
      <c s="376"/>
      <c s="441"/>
    </row>
    <row customHeight="1" ht="17.25">
      <c s="84" t="s">
        <v>2195</v>
      </c>
      <c s="441"/>
      <c s="372">
        <f>SUM(D243:F243)</f>
        <v>0</v>
      </c>
      <c s="372">
        <f>SUM(H243,L243,P243)</f>
        <v>0</v>
      </c>
      <c s="372">
        <f>SUM(I243,M243,Q243)</f>
        <v>0</v>
      </c>
      <c s="372">
        <f>SUM(J243,N243,R243)</f>
        <v>0</v>
      </c>
      <c s="372">
        <f>SUM(H243:J243)</f>
        <v>0</v>
      </c>
      <c s="376"/>
      <c s="376"/>
      <c s="376"/>
      <c s="372">
        <f>SUM(L243:N243)</f>
        <v>0</v>
      </c>
      <c s="376"/>
      <c s="376"/>
      <c s="376"/>
      <c s="372">
        <f>SUM(P243:R243)</f>
        <v>0</v>
      </c>
      <c s="376"/>
      <c s="376"/>
      <c s="376"/>
      <c s="441"/>
    </row>
    <row customHeight="1" ht="17.25">
      <c s="84" t="s">
        <v>2928</v>
      </c>
      <c s="441"/>
      <c s="372">
        <f>SUM(D244:F244)</f>
        <v>0</v>
      </c>
      <c s="372">
        <f>SUM(H244,L244,P244)</f>
        <v>0</v>
      </c>
      <c s="372">
        <f>SUM(I244,M244,Q244)</f>
        <v>0</v>
      </c>
      <c s="372">
        <f>SUM(J244,N244,R244)</f>
        <v>0</v>
      </c>
      <c s="372">
        <f>SUM(H244:J244)</f>
        <v>0</v>
      </c>
      <c s="376"/>
      <c s="376"/>
      <c s="376"/>
      <c s="372">
        <f>SUM(L244:N244)</f>
        <v>0</v>
      </c>
      <c s="376"/>
      <c s="376"/>
      <c s="376"/>
      <c s="372">
        <f>SUM(P244:R244)</f>
        <v>0</v>
      </c>
      <c s="376"/>
      <c s="376"/>
      <c s="376"/>
      <c s="441"/>
    </row>
    <row customHeight="1" ht="17.25">
      <c s="84" t="s">
        <v>2736</v>
      </c>
      <c s="441"/>
      <c s="372">
        <f>SUM(D245:F245)</f>
        <v>0</v>
      </c>
      <c s="372">
        <f>SUM(H245,L245,P245)</f>
        <v>0</v>
      </c>
      <c s="372">
        <f>SUM(I245,M245,Q245)</f>
        <v>0</v>
      </c>
      <c s="372">
        <f>SUM(J245,N245,R245)</f>
        <v>0</v>
      </c>
      <c s="372">
        <f>SUM(H245:J245)</f>
        <v>0</v>
      </c>
      <c s="376"/>
      <c s="376"/>
      <c s="376"/>
      <c s="372">
        <f>SUM(L245:N245)</f>
        <v>0</v>
      </c>
      <c s="376"/>
      <c s="376"/>
      <c s="376"/>
      <c s="372">
        <f>SUM(P245:R245)</f>
        <v>0</v>
      </c>
      <c s="376"/>
      <c s="376"/>
      <c s="376"/>
      <c s="441"/>
    </row>
    <row customHeight="1" ht="17.25">
      <c s="84" t="s">
        <v>2198</v>
      </c>
      <c s="441"/>
      <c s="372">
        <f>SUM(D246:F246)</f>
        <v>0</v>
      </c>
      <c s="372">
        <f>SUM(H246,L246,P246)</f>
        <v>0</v>
      </c>
      <c s="372">
        <f>SUM(I246,M246,Q246)</f>
        <v>0</v>
      </c>
      <c s="372">
        <f>SUM(J246,N246,R246)</f>
        <v>0</v>
      </c>
      <c s="372">
        <f>SUM(H246:J246)</f>
        <v>0</v>
      </c>
      <c s="376"/>
      <c s="376"/>
      <c s="376"/>
      <c s="372">
        <f>SUM(L246:N246)</f>
        <v>0</v>
      </c>
      <c s="376"/>
      <c s="376"/>
      <c s="376"/>
      <c s="372">
        <f>SUM(P246:R246)</f>
        <v>0</v>
      </c>
      <c s="376"/>
      <c s="376"/>
      <c s="376"/>
      <c s="441"/>
    </row>
  </sheetData>
  <sheetProtection autoFilter="0" sort="1" allowResizeRows="1" allowResizeColumns="1" objects="1" allowDragInsertRows="1" allowDragInsertColumns="1" insertRows="1" insertColumns="1" deleteRows="1" deleteColumns="1"/>
  <mergeCells count="15">
    <mergeCell ref="A4:A6"/>
    <mergeCell ref="C5:C6"/>
    <mergeCell ref="B4:B6"/>
    <mergeCell ref="D5:D6"/>
    <mergeCell ref="G5:J5"/>
    <mergeCell ref="O5:R5"/>
    <mergeCell ref="K5:N5"/>
    <mergeCell ref="F5:F6"/>
    <mergeCell ref="C4:F4"/>
    <mergeCell ref="G4:R4"/>
    <mergeCell ref="A1:S1"/>
    <mergeCell ref="A2:S2"/>
    <mergeCell ref="A3:S3"/>
    <mergeCell ref="E5:E6"/>
    <mergeCell ref="S4:S6"/>
  </mergeCells>
  <dataValidations count="1">
    <dataValidation type="decimal" allowBlank="1" showInputMessage="1" showErrorMessage="1" sqref="B7:S246">
      <formula1>-99999999999999</formula1>
      <formula2>99999999999999</formula2>
    </dataValidation>
  </dataValidations>
  <printOptions gridLines="1"/>
  <pageMargins left="3.00" right="2.00" top="1.00" bottom="1.00" header="0.00" footer="0.00"/>
  <pageSetup scale="6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E8336F8-0778-9248-09F7-9A1CAEDEDA28}" mc:Ignorable="x14ac">
  <dimension ref="A1:B155"/>
  <sheetViews>
    <sheetView defaultGridColor="0" colorId="8" topLeftCell="A1" showGridLines="0" workbookViewId="0" showZeros="0">
      <selection activeCell="A1" sqref="A1:B1"/>
    </sheetView>
  </sheetViews>
  <sheetFormatPr defaultColWidth="9.125" customHeight="1" defaultRowHeight="12.75"/>
  <cols>
    <col min="1" max="1" style="336" width="46.50390625" customWidth="1"/>
    <col min="2" max="2" style="336" width="25.125" customWidth="1"/>
  </cols>
  <sheetData>
    <row customHeight="1" ht="33.75">
      <c s="366" t="str">
        <f>'##BASEINFO'!$B$2&amp;"度"&amp;'##BASEINFO'!$B$7&amp;"相关指标录入表"</f>
        <v>2013年度芷江侗族自治县相关指标录入表</v>
      </c>
      <c s="68"/>
    </row>
    <row customHeight="1" ht="17.25">
      <c s="67" t="s">
        <v>202</v>
      </c>
      <c s="67"/>
    </row>
    <row customHeight="1" ht="17.25">
      <c s="67" t="s">
        <v>204</v>
      </c>
      <c s="67"/>
    </row>
    <row customHeight="1" ht="17.25">
      <c s="86" t="s">
        <v>2934</v>
      </c>
      <c s="86" t="s">
        <v>3087</v>
      </c>
    </row>
    <row customHeight="1" ht="17.25">
      <c s="69" t="s">
        <v>3127</v>
      </c>
      <c s="69"/>
    </row>
    <row customHeight="1" ht="17.25">
      <c s="55" t="s">
        <v>3128</v>
      </c>
      <c s="372">
        <f>SUM(B7:B10)</f>
        <v>13685</v>
      </c>
    </row>
    <row customHeight="1" ht="17.25">
      <c s="55" t="s">
        <v>3129</v>
      </c>
      <c s="376">
        <v>7930</v>
      </c>
    </row>
    <row customHeight="1" ht="17.25">
      <c s="55" t="s">
        <v>3130</v>
      </c>
      <c s="376">
        <v>200</v>
      </c>
    </row>
    <row customHeight="1" ht="17.25">
      <c s="55" t="s">
        <v>3131</v>
      </c>
      <c s="376">
        <v>4151</v>
      </c>
    </row>
    <row customHeight="1" ht="17.25">
      <c s="55" t="s">
        <v>3132</v>
      </c>
      <c s="376">
        <v>1404</v>
      </c>
    </row>
    <row customHeight="1" ht="17.25">
      <c s="55" t="s">
        <v>3133</v>
      </c>
      <c s="372">
        <f>SUM(B12:B26)</f>
        <v>3585</v>
      </c>
    </row>
    <row customHeight="1" ht="17.25">
      <c s="55" t="s">
        <v>210</v>
      </c>
      <c s="411">
        <v>682</v>
      </c>
    </row>
    <row customHeight="1" ht="17.25">
      <c s="55" t="s">
        <v>268</v>
      </c>
      <c s="411">
        <v>1753</v>
      </c>
    </row>
    <row customHeight="1" ht="17.25">
      <c s="55" t="s">
        <v>281</v>
      </c>
      <c s="411">
        <v>830</v>
      </c>
    </row>
    <row customHeight="1" ht="17.25">
      <c s="55" t="s">
        <v>2323</v>
      </c>
      <c s="411">
        <v>281</v>
      </c>
    </row>
    <row customHeight="1" ht="17.25">
      <c s="55" t="s">
        <v>448</v>
      </c>
      <c s="411">
        <v>39</v>
      </c>
    </row>
    <row customHeight="1" ht="17.25">
      <c s="55" t="s">
        <v>452</v>
      </c>
      <c s="411"/>
    </row>
    <row customHeight="1" ht="17.25">
      <c s="55" t="s">
        <v>466</v>
      </c>
      <c s="411"/>
    </row>
    <row customHeight="1" ht="17.25">
      <c s="55" t="s">
        <v>475</v>
      </c>
      <c s="411"/>
    </row>
    <row customHeight="1" ht="17.25">
      <c s="55" t="s">
        <v>481</v>
      </c>
      <c s="411"/>
    </row>
    <row customHeight="1" ht="17.25">
      <c s="55" t="s">
        <v>490</v>
      </c>
      <c s="411"/>
    </row>
    <row customHeight="1" ht="17.25">
      <c s="55" t="s">
        <v>2324</v>
      </c>
      <c s="411"/>
    </row>
    <row customHeight="1" ht="17.25">
      <c s="55" t="s">
        <v>2328</v>
      </c>
      <c s="411"/>
    </row>
    <row customHeight="1" ht="17.25">
      <c s="55" t="s">
        <v>2329</v>
      </c>
      <c s="411"/>
    </row>
    <row customHeight="1" ht="17.25">
      <c s="55" t="s">
        <v>2330</v>
      </c>
      <c s="411"/>
    </row>
    <row customHeight="1" ht="17.25">
      <c s="55" t="s">
        <v>530</v>
      </c>
      <c s="411"/>
    </row>
    <row customHeight="1" ht="17.25">
      <c s="55" t="s">
        <v>3134</v>
      </c>
      <c s="372">
        <f>SUM(B28:B42)</f>
        <v>0</v>
      </c>
    </row>
    <row customHeight="1" ht="17.25">
      <c s="55" t="s">
        <v>210</v>
      </c>
      <c s="411"/>
    </row>
    <row customHeight="1" ht="17.25">
      <c s="55" t="s">
        <v>268</v>
      </c>
      <c s="411"/>
    </row>
    <row customHeight="1" ht="17.25">
      <c s="55" t="s">
        <v>281</v>
      </c>
      <c s="411"/>
    </row>
    <row customHeight="1" ht="17.25">
      <c s="55" t="s">
        <v>2323</v>
      </c>
      <c s="411"/>
    </row>
    <row customHeight="1" ht="17.25">
      <c s="55" t="s">
        <v>448</v>
      </c>
      <c s="411"/>
    </row>
    <row customHeight="1" ht="17.25">
      <c s="55" t="s">
        <v>452</v>
      </c>
      <c s="411"/>
    </row>
    <row customHeight="1" ht="17.25">
      <c s="55" t="s">
        <v>466</v>
      </c>
      <c s="411"/>
    </row>
    <row customHeight="1" ht="17.25">
      <c s="55" t="s">
        <v>475</v>
      </c>
      <c s="411"/>
    </row>
    <row customHeight="1" ht="17.25">
      <c s="55" t="s">
        <v>481</v>
      </c>
      <c s="411"/>
    </row>
    <row customHeight="1" ht="17.25">
      <c s="55" t="s">
        <v>490</v>
      </c>
      <c s="411"/>
    </row>
    <row customHeight="1" ht="17.25">
      <c s="55" t="s">
        <v>2324</v>
      </c>
      <c s="411"/>
    </row>
    <row customHeight="1" ht="17.25">
      <c s="55" t="s">
        <v>2328</v>
      </c>
      <c s="411"/>
    </row>
    <row customHeight="1" ht="17.25">
      <c s="55" t="s">
        <v>2329</v>
      </c>
      <c s="411"/>
    </row>
    <row customHeight="1" ht="17.25">
      <c s="55" t="s">
        <v>2330</v>
      </c>
      <c s="411"/>
    </row>
    <row customHeight="1" ht="17.25">
      <c s="257" t="s">
        <v>530</v>
      </c>
      <c s="411"/>
    </row>
    <row customHeight="1" ht="17.25">
      <c s="277" t="s">
        <v>3135</v>
      </c>
      <c s="277"/>
    </row>
    <row customHeight="1" ht="17.25">
      <c s="276" t="s">
        <v>3136</v>
      </c>
      <c s="378">
        <v>5100</v>
      </c>
    </row>
    <row customHeight="1" ht="17.25">
      <c s="55" t="s">
        <v>3137</v>
      </c>
      <c s="372">
        <f>L03!B47</f>
        <v>0</v>
      </c>
    </row>
    <row customHeight="1" ht="17.25">
      <c s="55" t="s">
        <v>3138</v>
      </c>
      <c s="372">
        <f>L03!B50</f>
        <v>2900</v>
      </c>
    </row>
    <row customHeight="1" ht="17.25">
      <c s="55" t="s">
        <v>3139</v>
      </c>
      <c s="372">
        <f>L03!D50</f>
        <v>0</v>
      </c>
    </row>
    <row customHeight="1" ht="17.25">
      <c s="55" t="s">
        <v>3140</v>
      </c>
      <c s="372">
        <f>L03!D47</f>
        <v>1120</v>
      </c>
    </row>
    <row customHeight="1" ht="17.25">
      <c s="55" t="s">
        <v>3141</v>
      </c>
      <c s="376"/>
    </row>
    <row customHeight="1" ht="17.25">
      <c s="55" t="s">
        <v>3142</v>
      </c>
      <c s="372">
        <f>SUM(B44:B46)-SUM(B47:B49)</f>
        <v>6880</v>
      </c>
    </row>
    <row customHeight="1" ht="17.25">
      <c s="69" t="s">
        <v>3143</v>
      </c>
      <c s="69"/>
    </row>
    <row customHeight="1" ht="17.25">
      <c s="55" t="s">
        <v>3144</v>
      </c>
      <c s="372">
        <f>SUM(B53:B58,B61:B65,B68:B69,B72:B73,B76:B79,B82:B93)</f>
        <v>0</v>
      </c>
    </row>
    <row customHeight="1" ht="17.25">
      <c s="55" t="s">
        <v>3145</v>
      </c>
      <c s="376"/>
    </row>
    <row customHeight="1" ht="17.25">
      <c s="55" t="s">
        <v>3146</v>
      </c>
      <c s="376"/>
    </row>
    <row customHeight="1" ht="17.25">
      <c s="55" t="s">
        <v>3147</v>
      </c>
      <c s="376"/>
    </row>
    <row customHeight="1" ht="17.25">
      <c s="55" t="s">
        <v>3148</v>
      </c>
      <c s="376"/>
    </row>
    <row customHeight="1" ht="17.25">
      <c s="55" t="s">
        <v>3149</v>
      </c>
      <c s="376"/>
    </row>
    <row customHeight="1" ht="17.25">
      <c s="55" t="s">
        <v>3150</v>
      </c>
      <c s="372">
        <f>SUM(B59:B60)</f>
        <v>0</v>
      </c>
    </row>
    <row customHeight="1" ht="17.25">
      <c s="55" t="s">
        <v>3151</v>
      </c>
      <c s="376"/>
    </row>
    <row customHeight="1" ht="17.25">
      <c s="55" t="s">
        <v>3152</v>
      </c>
      <c s="376"/>
    </row>
    <row customHeight="1" ht="17.25">
      <c s="55" t="s">
        <v>3153</v>
      </c>
      <c s="376"/>
    </row>
    <row customHeight="1" ht="17.25">
      <c s="55" t="s">
        <v>3154</v>
      </c>
      <c s="376"/>
    </row>
    <row customHeight="1" ht="17.25">
      <c s="55" t="s">
        <v>3155</v>
      </c>
      <c s="376"/>
    </row>
    <row customHeight="1" ht="17.25">
      <c s="55" t="s">
        <v>3156</v>
      </c>
      <c s="376"/>
    </row>
    <row customHeight="1" ht="17.25">
      <c s="55" t="s">
        <v>3157</v>
      </c>
      <c s="372">
        <f>SUM(B66:B67)</f>
        <v>0</v>
      </c>
    </row>
    <row customHeight="1" ht="17.25">
      <c s="55" t="s">
        <v>3158</v>
      </c>
      <c s="376"/>
    </row>
    <row customHeight="1" ht="17.25">
      <c s="55" t="s">
        <v>3159</v>
      </c>
      <c s="376"/>
    </row>
    <row customHeight="1" ht="17.25">
      <c s="55" t="s">
        <v>3160</v>
      </c>
      <c s="376"/>
    </row>
    <row customHeight="1" ht="17.25">
      <c s="55" t="s">
        <v>3161</v>
      </c>
      <c s="372">
        <f>SUM(B70:B71)</f>
        <v>0</v>
      </c>
    </row>
    <row customHeight="1" ht="17.25">
      <c s="55" t="s">
        <v>3162</v>
      </c>
      <c s="376"/>
    </row>
    <row customHeight="1" ht="17.25">
      <c s="55" t="s">
        <v>3163</v>
      </c>
      <c s="376"/>
    </row>
    <row customHeight="1" ht="17.25">
      <c s="55" t="s">
        <v>3164</v>
      </c>
      <c s="376"/>
    </row>
    <row customHeight="1" ht="17.25">
      <c s="55" t="s">
        <v>3165</v>
      </c>
      <c s="372">
        <f>SUM(B74:B75)</f>
        <v>0</v>
      </c>
    </row>
    <row customHeight="1" ht="17.25">
      <c s="55" t="s">
        <v>3166</v>
      </c>
      <c s="376"/>
    </row>
    <row customHeight="1" ht="17.25">
      <c s="55" t="s">
        <v>3167</v>
      </c>
      <c s="376"/>
    </row>
    <row customHeight="1" ht="17.25">
      <c s="55" t="s">
        <v>3168</v>
      </c>
      <c s="376"/>
    </row>
    <row customHeight="1" ht="17.25">
      <c s="55" t="s">
        <v>3169</v>
      </c>
      <c s="376"/>
    </row>
    <row customHeight="1" ht="17.25">
      <c s="55" t="s">
        <v>3170</v>
      </c>
      <c s="376"/>
    </row>
    <row customHeight="1" ht="17.25">
      <c s="55" t="s">
        <v>3171</v>
      </c>
      <c s="372">
        <f>SUM(B80:B81)</f>
        <v>0</v>
      </c>
    </row>
    <row customHeight="1" ht="17.25">
      <c s="55" t="s">
        <v>3172</v>
      </c>
      <c s="376"/>
    </row>
    <row customHeight="1" ht="17.25">
      <c s="55" t="s">
        <v>3173</v>
      </c>
      <c s="376"/>
    </row>
    <row customHeight="1" ht="17.25">
      <c s="55" t="s">
        <v>3174</v>
      </c>
      <c s="376"/>
    </row>
    <row customHeight="1" ht="17.25">
      <c s="55" t="s">
        <v>3175</v>
      </c>
      <c s="376"/>
    </row>
    <row customHeight="1" ht="17.25">
      <c s="55" t="s">
        <v>3176</v>
      </c>
      <c s="376"/>
    </row>
    <row customHeight="1" ht="17.25">
      <c s="55" t="s">
        <v>3177</v>
      </c>
      <c s="376"/>
    </row>
    <row customHeight="1" ht="17.25">
      <c s="55" t="s">
        <v>3178</v>
      </c>
      <c s="376"/>
    </row>
    <row customHeight="1" ht="17.25">
      <c s="55" t="s">
        <v>3179</v>
      </c>
      <c s="376"/>
    </row>
    <row customHeight="1" ht="17.25">
      <c s="55" t="s">
        <v>3180</v>
      </c>
      <c s="376"/>
    </row>
    <row customHeight="1" ht="17.25">
      <c s="55" t="s">
        <v>3181</v>
      </c>
      <c s="376"/>
    </row>
    <row customHeight="1" ht="17.25">
      <c s="55" t="s">
        <v>3182</v>
      </c>
      <c s="376"/>
    </row>
    <row customHeight="1" ht="17.25">
      <c s="55" t="s">
        <v>3183</v>
      </c>
      <c s="376"/>
    </row>
    <row customHeight="1" ht="17.25">
      <c s="55" t="s">
        <v>3184</v>
      </c>
      <c s="376"/>
    </row>
    <row customHeight="1" ht="17.25">
      <c s="55" t="s">
        <v>3185</v>
      </c>
      <c s="376"/>
    </row>
    <row customHeight="1" ht="17.25">
      <c s="55" t="s">
        <v>3186</v>
      </c>
      <c s="372">
        <f>SUM(B95:B100,B103:B107,B110:B111,B114:B115,B118:B121,B124:B135)</f>
        <v>0</v>
      </c>
    </row>
    <row customHeight="1" ht="17.25">
      <c s="55" t="s">
        <v>3145</v>
      </c>
      <c s="376"/>
    </row>
    <row customHeight="1" ht="17.25">
      <c s="55" t="s">
        <v>3146</v>
      </c>
      <c s="376"/>
    </row>
    <row customHeight="1" ht="17.25">
      <c s="55" t="s">
        <v>3147</v>
      </c>
      <c s="376"/>
    </row>
    <row customHeight="1" ht="17.25">
      <c s="55" t="s">
        <v>3148</v>
      </c>
      <c s="376"/>
    </row>
    <row customHeight="1" ht="17.25">
      <c s="55" t="s">
        <v>3149</v>
      </c>
      <c s="376"/>
    </row>
    <row customHeight="1" ht="17.25">
      <c s="55" t="s">
        <v>3150</v>
      </c>
      <c s="372">
        <f>SUM(B101:B102)</f>
        <v>0</v>
      </c>
    </row>
    <row customHeight="1" ht="17.25">
      <c s="55" t="s">
        <v>3187</v>
      </c>
      <c s="376"/>
    </row>
    <row customHeight="1" ht="17.25">
      <c s="55" t="s">
        <v>3188</v>
      </c>
      <c s="376"/>
    </row>
    <row customHeight="1" ht="17.25">
      <c s="55" t="s">
        <v>3153</v>
      </c>
      <c s="376"/>
    </row>
    <row customHeight="1" ht="17.25">
      <c s="55" t="s">
        <v>3154</v>
      </c>
      <c s="376"/>
    </row>
    <row customHeight="1" ht="17.25">
      <c s="55" t="s">
        <v>3155</v>
      </c>
      <c s="376"/>
    </row>
    <row customHeight="1" ht="17.25">
      <c s="55" t="s">
        <v>3156</v>
      </c>
      <c s="376"/>
    </row>
    <row customHeight="1" ht="17.25">
      <c s="55" t="s">
        <v>3157</v>
      </c>
      <c s="372">
        <f>SUM(B108:B109)</f>
        <v>0</v>
      </c>
    </row>
    <row customHeight="1" ht="17.25">
      <c s="55" t="s">
        <v>3189</v>
      </c>
      <c s="376"/>
    </row>
    <row customHeight="1" ht="17.25">
      <c s="55" t="s">
        <v>3190</v>
      </c>
      <c s="376"/>
    </row>
    <row customHeight="1" ht="17.25">
      <c s="55" t="s">
        <v>3160</v>
      </c>
      <c s="376"/>
    </row>
    <row customHeight="1" ht="17.25">
      <c s="55" t="s">
        <v>3161</v>
      </c>
      <c s="372">
        <f>SUM(B112:B113)</f>
        <v>0</v>
      </c>
    </row>
    <row customHeight="1" ht="17.25">
      <c s="73" t="s">
        <v>3191</v>
      </c>
      <c s="376"/>
    </row>
    <row customHeight="1" ht="17.25">
      <c s="73" t="s">
        <v>3192</v>
      </c>
      <c s="376"/>
    </row>
    <row customHeight="1" ht="17.25">
      <c s="73" t="s">
        <v>3164</v>
      </c>
      <c s="376"/>
    </row>
    <row customHeight="1" ht="17.25">
      <c s="73" t="s">
        <v>3165</v>
      </c>
      <c s="372">
        <f>SUM(B116:B117)</f>
        <v>0</v>
      </c>
    </row>
    <row customHeight="1" ht="17.25">
      <c s="73" t="s">
        <v>3193</v>
      </c>
      <c s="376"/>
    </row>
    <row customHeight="1" ht="17.25">
      <c s="73" t="s">
        <v>3194</v>
      </c>
      <c s="376"/>
    </row>
    <row customHeight="1" ht="17.25">
      <c s="73" t="s">
        <v>3168</v>
      </c>
      <c s="376"/>
    </row>
    <row customHeight="1" ht="17.25">
      <c s="73" t="s">
        <v>3169</v>
      </c>
      <c s="376"/>
    </row>
    <row customHeight="1" ht="17.25">
      <c s="73" t="s">
        <v>3170</v>
      </c>
      <c s="376"/>
    </row>
    <row customHeight="1" ht="17.25">
      <c s="73" t="s">
        <v>3171</v>
      </c>
      <c s="372">
        <f>SUM(B122:B123)</f>
        <v>0</v>
      </c>
    </row>
    <row customHeight="1" ht="17.25">
      <c s="73" t="s">
        <v>3195</v>
      </c>
      <c s="376"/>
    </row>
    <row customHeight="1" ht="17.25">
      <c s="73" t="s">
        <v>3196</v>
      </c>
      <c s="376"/>
    </row>
    <row customHeight="1" ht="17.25">
      <c s="73" t="s">
        <v>3174</v>
      </c>
      <c s="376"/>
    </row>
    <row customHeight="1" ht="17.25">
      <c s="73" t="s">
        <v>3175</v>
      </c>
      <c s="376"/>
    </row>
    <row customHeight="1" ht="17.25">
      <c s="73" t="s">
        <v>3176</v>
      </c>
      <c s="376"/>
    </row>
    <row customHeight="1" ht="17.25">
      <c s="73" t="s">
        <v>3177</v>
      </c>
      <c s="376"/>
    </row>
    <row customHeight="1" ht="17.25">
      <c s="73" t="s">
        <v>3178</v>
      </c>
      <c s="376"/>
    </row>
    <row customHeight="1" ht="17.25">
      <c s="73" t="s">
        <v>3179</v>
      </c>
      <c s="376"/>
    </row>
    <row customHeight="1" ht="17.25">
      <c s="73" t="s">
        <v>3180</v>
      </c>
      <c s="376"/>
    </row>
    <row customHeight="1" ht="17.25">
      <c s="73" t="s">
        <v>3181</v>
      </c>
      <c s="376"/>
    </row>
    <row customHeight="1" ht="17.25">
      <c s="73" t="s">
        <v>3182</v>
      </c>
      <c s="376"/>
    </row>
    <row customHeight="1" ht="17.25">
      <c s="73" t="s">
        <v>3183</v>
      </c>
      <c s="376"/>
    </row>
    <row customHeight="1" ht="17.25">
      <c s="73" t="s">
        <v>3184</v>
      </c>
      <c s="376"/>
    </row>
    <row customHeight="1" ht="17.25">
      <c s="73" t="s">
        <v>3185</v>
      </c>
      <c s="376"/>
    </row>
    <row customHeight="1" ht="17.25">
      <c s="69" t="s">
        <v>3197</v>
      </c>
      <c s="69"/>
    </row>
    <row customHeight="1" ht="34.5">
      <c s="273" t="s">
        <v>3198</v>
      </c>
      <c s="372">
        <f>SUM(B138:B139)</f>
        <v>28818</v>
      </c>
    </row>
    <row customHeight="1" ht="17.25">
      <c s="73" t="s">
        <v>3199</v>
      </c>
      <c s="376">
        <v>17246</v>
      </c>
    </row>
    <row customHeight="1" ht="17.25">
      <c s="73" t="s">
        <v>3200</v>
      </c>
      <c s="376">
        <v>11572</v>
      </c>
    </row>
    <row customHeight="1" ht="17.25">
      <c s="73" t="s">
        <v>3201</v>
      </c>
      <c s="581" t="s">
        <v>3202</v>
      </c>
    </row>
    <row customHeight="1" ht="33.75">
      <c s="273" t="s">
        <v>3203</v>
      </c>
      <c s="372">
        <f>SUM(B142:B143)</f>
        <v>28818</v>
      </c>
    </row>
    <row customHeight="1" ht="17.25">
      <c s="73" t="s">
        <v>3199</v>
      </c>
      <c s="376">
        <v>17246</v>
      </c>
    </row>
    <row customHeight="1" ht="17.25">
      <c s="73" t="s">
        <v>3204</v>
      </c>
      <c s="376">
        <v>11572</v>
      </c>
    </row>
    <row customHeight="1" ht="17.25">
      <c s="73" t="s">
        <v>3205</v>
      </c>
      <c s="581" t="s">
        <v>3202</v>
      </c>
    </row>
    <row customHeight="1" ht="17.25">
      <c s="69" t="s">
        <v>3206</v>
      </c>
      <c s="69"/>
    </row>
    <row customHeight="1" ht="17.25">
      <c s="55" t="s">
        <v>3207</v>
      </c>
      <c s="411">
        <v>107134</v>
      </c>
    </row>
    <row customHeight="1" ht="17.25">
      <c s="55" t="s">
        <v>3208</v>
      </c>
      <c s="411"/>
    </row>
    <row customHeight="1" ht="17.25">
      <c s="55" t="s">
        <v>3209</v>
      </c>
      <c s="376">
        <v>107134</v>
      </c>
    </row>
    <row customHeight="1" ht="17.25">
      <c s="69" t="s">
        <v>3210</v>
      </c>
      <c s="69"/>
    </row>
    <row customHeight="1" ht="17.25">
      <c s="55" t="s">
        <v>3211</v>
      </c>
      <c s="411">
        <v>787781</v>
      </c>
    </row>
    <row customHeight="1" ht="17.25">
      <c s="275" t="s">
        <v>3212</v>
      </c>
      <c s="411">
        <v>34</v>
      </c>
    </row>
    <row customHeight="1" ht="17.25">
      <c s="275" t="s">
        <v>3213</v>
      </c>
      <c s="411">
        <v>24000</v>
      </c>
    </row>
    <row customHeight="1" ht="17.25">
      <c s="55" t="s">
        <v>3214</v>
      </c>
      <c s="583">
        <f>IF(B151=0,0,B152*15/B151/10000)</f>
        <v>1.05882352941176</v>
      </c>
    </row>
    <row customHeight="1" ht="17.25">
      <c s="55" t="s">
        <v>3215</v>
      </c>
      <c s="411">
        <v>15533</v>
      </c>
    </row>
    <row customHeight="1" ht="17.25">
      <c s="55" t="s">
        <v>3216</v>
      </c>
      <c s="411">
        <v>5217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9">
    <mergeCell ref="A2:B2"/>
    <mergeCell ref="A3:B3"/>
    <mergeCell ref="A149:B149"/>
    <mergeCell ref="A145:B145"/>
    <mergeCell ref="A5:B5"/>
    <mergeCell ref="A51:B51"/>
    <mergeCell ref="A1:B1"/>
    <mergeCell ref="A136:B136"/>
    <mergeCell ref="A43:B43"/>
  </mergeCells>
  <dataValidations count="1">
    <dataValidation type="decimal" allowBlank="1" showInputMessage="1" showErrorMessage="1" sqref="B6:B42 B44:B50 B52:B135 B137:B144 B146:B148 B150:B15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4EE8368-F9A8-8808-0C38-FB5AD7FA36B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6" width="22.1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r="B8" s="50"/>
      <c s="50"/>
      <c s="50"/>
      <c s="50"/>
    </row>
    <row customHeight="1" ht="42.75">
      <c s="65" t="s">
        <v>203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90F790D-3B19-58D8-9B58-9E2E42D7FD4B}" mc:Ignorable="x14ac">
  <dimension ref="A1:C857"/>
  <sheetViews>
    <sheetView defaultGridColor="0" colorId="8" topLeftCell="A797" showGridLines="0" workbookViewId="0" showZeros="0">
      <selection activeCell="A1" sqref="A1:C1"/>
    </sheetView>
  </sheetViews>
  <sheetFormatPr defaultColWidth="9.125" customHeight="1" defaultRowHeight="12.75"/>
  <cols>
    <col min="1" max="1" style="336" width="9.50390625" customWidth="1"/>
    <col min="2" max="2" style="397" width="51.875" customWidth="1"/>
    <col min="3" max="3" style="336" width="27.75390625" customWidth="1"/>
  </cols>
  <sheetData>
    <row customHeight="1" ht="33.75">
      <c s="366" t="str">
        <f>'##BASEINFO'!$B$2&amp;"度"&amp;'##BASEINFO'!$B$7&amp;"公共财政收入决算录入表"</f>
        <v>2013年度芷江侗族自治县公共财政收入决算录入表</v>
      </c>
      <c s="68"/>
      <c s="68"/>
    </row>
    <row customHeight="1" ht="17.25">
      <c s="67" t="s">
        <v>171</v>
      </c>
      <c s="67"/>
      <c s="67"/>
    </row>
    <row customHeight="1" ht="17.25">
      <c s="67" t="s">
        <v>204</v>
      </c>
      <c s="67"/>
      <c s="67"/>
    </row>
    <row customHeight="1" ht="17.25">
      <c s="72" t="s">
        <v>205</v>
      </c>
      <c s="72" t="s">
        <v>206</v>
      </c>
      <c s="86" t="s">
        <v>207</v>
      </c>
    </row>
    <row customHeight="1" ht="17.25">
      <c s="72"/>
      <c s="240" t="s">
        <v>208</v>
      </c>
      <c s="372">
        <f>SUM(C6,C344)</f>
        <v>41159</v>
      </c>
    </row>
    <row customHeight="1" ht="17.25">
      <c s="73">
        <v>101</v>
      </c>
      <c s="121" t="s">
        <v>209</v>
      </c>
      <c s="372">
        <f>C7+C45+C65+C78+C193+C255+C261+C265+C279+C288+C294+C303+C312+C315+C318+C321+C333+C337+C340+C343</f>
        <v>26441</v>
      </c>
    </row>
    <row customHeight="1" ht="17.25">
      <c s="73">
        <v>10101</v>
      </c>
      <c s="121" t="s">
        <v>210</v>
      </c>
      <c s="372">
        <f>SUM(C8,C28,C34,C37,C42)</f>
        <v>2046</v>
      </c>
    </row>
    <row customHeight="1" ht="17.25">
      <c s="73">
        <v>1010101</v>
      </c>
      <c s="121" t="s">
        <v>211</v>
      </c>
      <c s="372">
        <f>SUM(C9:C27)</f>
        <v>1983</v>
      </c>
    </row>
    <row customHeight="1" ht="17.25">
      <c s="73">
        <v>101010101</v>
      </c>
      <c s="119" t="s">
        <v>212</v>
      </c>
      <c s="376">
        <v>360</v>
      </c>
    </row>
    <row customHeight="1" ht="17.25">
      <c s="73">
        <v>101010102</v>
      </c>
      <c s="119" t="s">
        <v>213</v>
      </c>
      <c s="376">
        <v>2</v>
      </c>
    </row>
    <row customHeight="1" ht="17.25">
      <c s="73">
        <v>101010103</v>
      </c>
      <c s="119" t="s">
        <v>214</v>
      </c>
      <c s="376">
        <v>1016</v>
      </c>
    </row>
    <row customHeight="1" ht="17.25">
      <c s="73">
        <v>101010104</v>
      </c>
      <c s="119" t="s">
        <v>215</v>
      </c>
      <c s="376"/>
    </row>
    <row customHeight="1" ht="17.25">
      <c s="73">
        <v>101010105</v>
      </c>
      <c s="119" t="s">
        <v>216</v>
      </c>
      <c s="376">
        <v>52</v>
      </c>
    </row>
    <row customHeight="1" ht="17.25">
      <c s="73">
        <v>101010106</v>
      </c>
      <c s="119" t="s">
        <v>217</v>
      </c>
      <c s="376">
        <v>388</v>
      </c>
    </row>
    <row customHeight="1" ht="17.25">
      <c s="73">
        <v>101010119</v>
      </c>
      <c s="119" t="s">
        <v>218</v>
      </c>
      <c s="376">
        <v>244</v>
      </c>
    </row>
    <row customHeight="1" ht="17.25">
      <c s="73">
        <v>101010120</v>
      </c>
      <c s="119" t="s">
        <v>219</v>
      </c>
      <c s="376">
        <v>6</v>
      </c>
    </row>
    <row customHeight="1" ht="17.25">
      <c s="73">
        <v>101010121</v>
      </c>
      <c s="119" t="s">
        <v>220</v>
      </c>
      <c s="376">
        <v>-6</v>
      </c>
    </row>
    <row customHeight="1" ht="17.25">
      <c s="73">
        <v>101010122</v>
      </c>
      <c s="119" t="s">
        <v>221</v>
      </c>
      <c s="376"/>
    </row>
    <row customHeight="1" ht="17.25">
      <c s="73">
        <v>101010125</v>
      </c>
      <c s="119" t="s">
        <v>222</v>
      </c>
      <c s="376"/>
    </row>
    <row customHeight="1" ht="17.25">
      <c s="73">
        <v>101010126</v>
      </c>
      <c s="119" t="s">
        <v>223</v>
      </c>
      <c s="377">
        <v>-79</v>
      </c>
    </row>
    <row customHeight="1" ht="17.25">
      <c s="73">
        <v>101010127</v>
      </c>
      <c s="119" t="s">
        <v>224</v>
      </c>
      <c s="376"/>
    </row>
    <row customHeight="1" ht="17.25">
      <c s="73">
        <v>101010128</v>
      </c>
      <c s="119" t="s">
        <v>225</v>
      </c>
      <c s="378"/>
    </row>
    <row customHeight="1" ht="17.25">
      <c s="73">
        <v>101010129</v>
      </c>
      <c s="119" t="s">
        <v>226</v>
      </c>
      <c s="376"/>
    </row>
    <row customHeight="1" ht="17.25">
      <c s="73">
        <v>101010150</v>
      </c>
      <c s="119" t="s">
        <v>227</v>
      </c>
      <c s="376"/>
    </row>
    <row customHeight="1" ht="17.25">
      <c s="73">
        <v>101010151</v>
      </c>
      <c s="119" t="s">
        <v>228</v>
      </c>
      <c s="377"/>
    </row>
    <row customHeight="1" ht="17.25">
      <c s="73">
        <v>101010152</v>
      </c>
      <c s="119" t="s">
        <v>229</v>
      </c>
      <c s="377"/>
    </row>
    <row customHeight="1" ht="17.25">
      <c s="73">
        <v>101010153</v>
      </c>
      <c s="119" t="s">
        <v>230</v>
      </c>
      <c s="376"/>
    </row>
    <row customHeight="1" ht="17.25">
      <c s="73">
        <v>1010102</v>
      </c>
      <c s="121" t="s">
        <v>231</v>
      </c>
      <c s="379">
        <f>SUM(C29:C33)</f>
        <v>0</v>
      </c>
    </row>
    <row customHeight="1" ht="17.25">
      <c s="73">
        <v>101010201</v>
      </c>
      <c s="119" t="s">
        <v>232</v>
      </c>
      <c s="376"/>
    </row>
    <row customHeight="1" ht="17.25">
      <c s="73">
        <v>101010202</v>
      </c>
      <c s="119" t="s">
        <v>233</v>
      </c>
      <c s="376"/>
    </row>
    <row customHeight="1" ht="17.25">
      <c s="73">
        <v>101010220</v>
      </c>
      <c s="119" t="s">
        <v>234</v>
      </c>
      <c s="376"/>
    </row>
    <row customHeight="1" ht="17.25">
      <c s="73">
        <v>101010221</v>
      </c>
      <c s="119" t="s">
        <v>235</v>
      </c>
      <c s="376"/>
    </row>
    <row customHeight="1" ht="17.25">
      <c s="73">
        <v>101010222</v>
      </c>
      <c s="119" t="s">
        <v>236</v>
      </c>
      <c s="376"/>
    </row>
    <row customHeight="1" ht="17.25">
      <c s="73">
        <v>1010103</v>
      </c>
      <c s="121" t="s">
        <v>237</v>
      </c>
      <c s="372">
        <f>C35+C36</f>
        <v>0</v>
      </c>
    </row>
    <row customHeight="1" ht="17.25">
      <c s="73">
        <v>101010301</v>
      </c>
      <c s="119" t="s">
        <v>238</v>
      </c>
      <c s="377"/>
    </row>
    <row customHeight="1" ht="17.25">
      <c s="73">
        <v>101010302</v>
      </c>
      <c s="119" t="s">
        <v>239</v>
      </c>
      <c s="376"/>
    </row>
    <row customHeight="1" ht="17.25">
      <c s="73">
        <v>1010104</v>
      </c>
      <c s="121" t="s">
        <v>240</v>
      </c>
      <c s="379">
        <f>SUM(C38:C41)</f>
        <v>63</v>
      </c>
    </row>
    <row customHeight="1" ht="17.25">
      <c s="73">
        <v>101010401</v>
      </c>
      <c s="119" t="s">
        <v>241</v>
      </c>
      <c s="376">
        <v>63</v>
      </c>
    </row>
    <row customHeight="1" ht="17.25">
      <c s="73">
        <v>101010420</v>
      </c>
      <c s="119" t="s">
        <v>242</v>
      </c>
      <c s="376"/>
    </row>
    <row customHeight="1" ht="17.25">
      <c s="73">
        <v>101010429</v>
      </c>
      <c s="119" t="s">
        <v>243</v>
      </c>
      <c s="377"/>
    </row>
    <row customHeight="1" ht="17.25">
      <c s="73">
        <v>101010461</v>
      </c>
      <c s="119" t="s">
        <v>244</v>
      </c>
      <c s="376"/>
    </row>
    <row customHeight="1" ht="17.25">
      <c s="73">
        <v>1010105</v>
      </c>
      <c s="121" t="s">
        <v>245</v>
      </c>
      <c s="379">
        <f>SUM(C43:C44)</f>
        <v>0</v>
      </c>
    </row>
    <row customHeight="1" ht="17.25">
      <c s="73">
        <v>101010501</v>
      </c>
      <c s="119" t="s">
        <v>246</v>
      </c>
      <c s="376"/>
    </row>
    <row customHeight="1" ht="17.25">
      <c s="73">
        <v>101010502</v>
      </c>
      <c s="119" t="s">
        <v>247</v>
      </c>
      <c s="376"/>
    </row>
    <row customHeight="1" ht="17.25">
      <c s="73">
        <v>10102</v>
      </c>
      <c s="121" t="s">
        <v>248</v>
      </c>
      <c s="372">
        <f>SUM(C46,C58,C64)</f>
        <v>0</v>
      </c>
    </row>
    <row customHeight="1" ht="17.25">
      <c s="73">
        <v>1010201</v>
      </c>
      <c s="121" t="s">
        <v>249</v>
      </c>
      <c s="372">
        <f>SUM(C47:C57)</f>
        <v>0</v>
      </c>
    </row>
    <row customHeight="1" ht="17.25">
      <c s="73">
        <v>101020101</v>
      </c>
      <c s="119" t="s">
        <v>250</v>
      </c>
      <c s="378"/>
    </row>
    <row customHeight="1" ht="17.25">
      <c s="73">
        <v>101020102</v>
      </c>
      <c s="119" t="s">
        <v>251</v>
      </c>
      <c s="376"/>
    </row>
    <row customHeight="1" ht="17.25">
      <c s="73">
        <v>101020103</v>
      </c>
      <c s="119" t="s">
        <v>252</v>
      </c>
      <c s="376"/>
    </row>
    <row customHeight="1" ht="17.25">
      <c s="73">
        <v>101020104</v>
      </c>
      <c s="119" t="s">
        <v>253</v>
      </c>
      <c s="376"/>
    </row>
    <row customHeight="1" ht="17.25">
      <c s="73">
        <v>101020105</v>
      </c>
      <c s="119" t="s">
        <v>254</v>
      </c>
      <c s="376"/>
    </row>
    <row customHeight="1" ht="17.25">
      <c s="73">
        <v>101020106</v>
      </c>
      <c s="119" t="s">
        <v>255</v>
      </c>
      <c s="376"/>
    </row>
    <row customHeight="1" ht="17.25">
      <c s="73">
        <v>101020107</v>
      </c>
      <c s="119" t="s">
        <v>256</v>
      </c>
      <c s="376"/>
    </row>
    <row customHeight="1" ht="17.25">
      <c s="73">
        <v>101020119</v>
      </c>
      <c s="119" t="s">
        <v>257</v>
      </c>
      <c s="376"/>
    </row>
    <row customHeight="1" ht="17.25">
      <c s="73">
        <v>101020120</v>
      </c>
      <c s="119" t="s">
        <v>258</v>
      </c>
      <c s="376"/>
    </row>
    <row customHeight="1" ht="17.25">
      <c s="73">
        <v>101020121</v>
      </c>
      <c s="119" t="s">
        <v>259</v>
      </c>
      <c s="376"/>
    </row>
    <row customHeight="1" ht="17.25">
      <c s="73">
        <v>101020129</v>
      </c>
      <c s="119" t="s">
        <v>260</v>
      </c>
      <c s="376"/>
    </row>
    <row customHeight="1" ht="17.25">
      <c s="73">
        <v>1010202</v>
      </c>
      <c s="121" t="s">
        <v>261</v>
      </c>
      <c s="372">
        <f>SUM(C59:C63)</f>
        <v>0</v>
      </c>
    </row>
    <row customHeight="1" ht="17.25">
      <c s="73">
        <v>101020202</v>
      </c>
      <c s="119" t="s">
        <v>262</v>
      </c>
      <c s="376"/>
    </row>
    <row customHeight="1" ht="17.25">
      <c s="73">
        <v>101020209</v>
      </c>
      <c s="119" t="s">
        <v>263</v>
      </c>
      <c s="376"/>
    </row>
    <row customHeight="1" ht="17.25">
      <c s="73">
        <v>101020220</v>
      </c>
      <c s="119" t="s">
        <v>264</v>
      </c>
      <c s="376"/>
    </row>
    <row customHeight="1" ht="17.25">
      <c s="73">
        <v>101020221</v>
      </c>
      <c s="119" t="s">
        <v>265</v>
      </c>
      <c s="376"/>
    </row>
    <row customHeight="1" ht="17.25">
      <c s="73">
        <v>101020229</v>
      </c>
      <c s="119" t="s">
        <v>266</v>
      </c>
      <c s="376"/>
    </row>
    <row customHeight="1" ht="17.25">
      <c s="73">
        <v>1010203</v>
      </c>
      <c s="121" t="s">
        <v>267</v>
      </c>
      <c s="376"/>
    </row>
    <row customHeight="1" ht="17.25">
      <c s="73">
        <v>10103</v>
      </c>
      <c s="121" t="s">
        <v>268</v>
      </c>
      <c s="380">
        <f>SUM(C66,C69:C70,C73:C77)</f>
        <v>5258</v>
      </c>
    </row>
    <row customHeight="1" ht="16.5">
      <c s="73">
        <v>1010301</v>
      </c>
      <c s="121" t="s">
        <v>269</v>
      </c>
      <c s="372">
        <f>SUM(C67,C68)</f>
        <v>0</v>
      </c>
    </row>
    <row customHeight="1" ht="16.5">
      <c s="73">
        <v>101030101</v>
      </c>
      <c s="119" t="s">
        <v>270</v>
      </c>
      <c s="376"/>
    </row>
    <row customHeight="1" ht="16.5">
      <c s="73">
        <v>101030102</v>
      </c>
      <c s="119" t="s">
        <v>271</v>
      </c>
      <c s="376"/>
    </row>
    <row customHeight="1" ht="17.25">
      <c s="73">
        <v>1010302</v>
      </c>
      <c s="121" t="s">
        <v>272</v>
      </c>
      <c s="376"/>
    </row>
    <row customHeight="1" ht="17.25">
      <c s="73">
        <v>1010303</v>
      </c>
      <c s="121" t="s">
        <v>273</v>
      </c>
      <c s="372">
        <f>SUM(C71:C72)</f>
        <v>666</v>
      </c>
    </row>
    <row customHeight="1" ht="17.25">
      <c s="73">
        <v>101030301</v>
      </c>
      <c s="119" t="s">
        <v>274</v>
      </c>
      <c s="381">
        <v>2</v>
      </c>
    </row>
    <row customHeight="1" ht="17.25">
      <c s="73">
        <v>101030399</v>
      </c>
      <c s="119" t="s">
        <v>275</v>
      </c>
      <c s="376">
        <v>664</v>
      </c>
    </row>
    <row customHeight="1" ht="17.25">
      <c s="73">
        <v>1010304</v>
      </c>
      <c s="121" t="s">
        <v>276</v>
      </c>
      <c s="378">
        <v>4583</v>
      </c>
    </row>
    <row customHeight="1" ht="17.25">
      <c s="73">
        <v>1010305</v>
      </c>
      <c s="121" t="s">
        <v>277</v>
      </c>
      <c s="378"/>
    </row>
    <row customHeight="1" ht="17.25">
      <c s="73">
        <v>1010306</v>
      </c>
      <c s="121" t="s">
        <v>278</v>
      </c>
      <c s="378"/>
    </row>
    <row customHeight="1" ht="17.25">
      <c s="73">
        <v>1010320</v>
      </c>
      <c s="121" t="s">
        <v>279</v>
      </c>
      <c s="376">
        <v>9</v>
      </c>
    </row>
    <row customHeight="1" ht="17.25">
      <c s="73">
        <v>1010329</v>
      </c>
      <c s="121" t="s">
        <v>280</v>
      </c>
      <c s="376"/>
    </row>
    <row customHeight="1" ht="17.25">
      <c s="73">
        <v>10104</v>
      </c>
      <c s="121" t="s">
        <v>281</v>
      </c>
      <c s="372">
        <f>SUM(C79:C95,C99:C104,C108,C113:C114,C118:C124,C138:C139,C142:C144,C149,C154,C159,C164,C169,C174,C179,C184,C189)</f>
        <v>1937</v>
      </c>
    </row>
    <row customHeight="1" ht="17.25">
      <c s="73">
        <v>1010401</v>
      </c>
      <c s="121" t="s">
        <v>282</v>
      </c>
      <c s="376">
        <v>1</v>
      </c>
    </row>
    <row customHeight="1" ht="17.25">
      <c s="73">
        <v>1010402</v>
      </c>
      <c s="121" t="s">
        <v>283</v>
      </c>
      <c s="376"/>
    </row>
    <row customHeight="1" ht="17.25">
      <c s="73">
        <v>1010403</v>
      </c>
      <c s="121" t="s">
        <v>284</v>
      </c>
      <c s="376"/>
    </row>
    <row customHeight="1" ht="17.25">
      <c s="73">
        <v>1010404</v>
      </c>
      <c s="121" t="s">
        <v>285</v>
      </c>
      <c s="376"/>
    </row>
    <row customHeight="1" ht="17.25">
      <c s="73">
        <v>1010405</v>
      </c>
      <c s="121" t="s">
        <v>286</v>
      </c>
      <c s="376"/>
    </row>
    <row customHeight="1" ht="17.25">
      <c s="73">
        <v>1010406</v>
      </c>
      <c s="121" t="s">
        <v>287</v>
      </c>
      <c s="376"/>
    </row>
    <row customHeight="1" ht="17.25">
      <c s="73">
        <v>1010407</v>
      </c>
      <c s="121" t="s">
        <v>288</v>
      </c>
      <c s="376"/>
    </row>
    <row customHeight="1" ht="17.25">
      <c s="73">
        <v>1010408</v>
      </c>
      <c s="121" t="s">
        <v>289</v>
      </c>
      <c s="376"/>
    </row>
    <row customHeight="1" ht="17.25">
      <c s="73">
        <v>1010409</v>
      </c>
      <c s="121" t="s">
        <v>290</v>
      </c>
      <c s="376"/>
    </row>
    <row customHeight="1" ht="17.25">
      <c s="73">
        <v>1010410</v>
      </c>
      <c s="121" t="s">
        <v>291</v>
      </c>
      <c s="376"/>
    </row>
    <row customHeight="1" ht="17.25">
      <c s="73">
        <v>1010411</v>
      </c>
      <c s="121" t="s">
        <v>292</v>
      </c>
      <c s="376"/>
    </row>
    <row customHeight="1" ht="17.25">
      <c s="73">
        <v>1010412</v>
      </c>
      <c s="121" t="s">
        <v>293</v>
      </c>
      <c s="376"/>
    </row>
    <row customHeight="1" ht="17.25">
      <c s="73">
        <v>1010413</v>
      </c>
      <c s="121" t="s">
        <v>294</v>
      </c>
      <c s="376"/>
    </row>
    <row customHeight="1" ht="17.25">
      <c s="73">
        <v>1010414</v>
      </c>
      <c s="121" t="s">
        <v>295</v>
      </c>
      <c s="376"/>
    </row>
    <row customHeight="1" ht="17.25">
      <c s="73">
        <v>1010415</v>
      </c>
      <c s="121" t="s">
        <v>296</v>
      </c>
      <c s="376"/>
    </row>
    <row customHeight="1" ht="17.25">
      <c s="73">
        <v>1010416</v>
      </c>
      <c s="121" t="s">
        <v>297</v>
      </c>
      <c s="376"/>
    </row>
    <row customHeight="1" ht="17.25">
      <c s="73">
        <v>1010417</v>
      </c>
      <c s="121" t="s">
        <v>298</v>
      </c>
      <c s="372">
        <f>SUM(C96:C98)</f>
        <v>0</v>
      </c>
    </row>
    <row customHeight="1" ht="16.5">
      <c s="73">
        <v>101041701</v>
      </c>
      <c s="119" t="s">
        <v>299</v>
      </c>
      <c s="376"/>
    </row>
    <row customHeight="1" ht="16.5">
      <c s="73">
        <v>101041702</v>
      </c>
      <c s="119" t="s">
        <v>300</v>
      </c>
      <c s="376"/>
    </row>
    <row customHeight="1" ht="17.25">
      <c s="73">
        <v>101041709</v>
      </c>
      <c s="119" t="s">
        <v>301</v>
      </c>
      <c s="376"/>
    </row>
    <row customHeight="1" ht="17.25">
      <c s="73">
        <v>1010418</v>
      </c>
      <c s="121" t="s">
        <v>302</v>
      </c>
      <c s="376"/>
    </row>
    <row customHeight="1" ht="17.25">
      <c s="73">
        <v>1010419</v>
      </c>
      <c s="121" t="s">
        <v>303</v>
      </c>
      <c s="376"/>
    </row>
    <row customHeight="1" ht="17.25">
      <c s="73">
        <v>1010420</v>
      </c>
      <c s="121" t="s">
        <v>304</v>
      </c>
      <c s="376"/>
    </row>
    <row customHeight="1" ht="17.25">
      <c s="73">
        <v>1010421</v>
      </c>
      <c s="121" t="s">
        <v>305</v>
      </c>
      <c s="376"/>
    </row>
    <row customHeight="1" ht="17.25">
      <c s="73">
        <v>1010422</v>
      </c>
      <c s="121" t="s">
        <v>306</v>
      </c>
      <c s="376"/>
    </row>
    <row customHeight="1" ht="17.25">
      <c s="73">
        <v>1010423</v>
      </c>
      <c s="121" t="s">
        <v>307</v>
      </c>
      <c s="372">
        <f>SUM(C105:C107)</f>
        <v>0</v>
      </c>
    </row>
    <row customHeight="1" ht="17.25">
      <c s="73">
        <v>101042303</v>
      </c>
      <c s="119" t="s">
        <v>308</v>
      </c>
      <c s="376"/>
    </row>
    <row customHeight="1" ht="17.25">
      <c s="73">
        <v>101042304</v>
      </c>
      <c s="119" t="s">
        <v>309</v>
      </c>
      <c s="376"/>
    </row>
    <row customHeight="1" ht="17.25">
      <c s="73">
        <v>101042309</v>
      </c>
      <c s="119" t="s">
        <v>310</v>
      </c>
      <c s="376"/>
    </row>
    <row customHeight="1" ht="17.25">
      <c s="73">
        <v>1010424</v>
      </c>
      <c s="121" t="s">
        <v>311</v>
      </c>
      <c s="372">
        <f>SUM(C109:C112)</f>
        <v>0</v>
      </c>
    </row>
    <row customHeight="1" ht="17.25">
      <c s="73">
        <v>101042402</v>
      </c>
      <c s="119" t="s">
        <v>312</v>
      </c>
      <c s="376"/>
    </row>
    <row customHeight="1" ht="17.25">
      <c s="73">
        <v>101042403</v>
      </c>
      <c s="119" t="s">
        <v>313</v>
      </c>
      <c s="376"/>
    </row>
    <row customHeight="1" ht="17.25">
      <c s="73">
        <v>101042404</v>
      </c>
      <c s="119" t="s">
        <v>314</v>
      </c>
      <c s="376"/>
    </row>
    <row customHeight="1" ht="17.25">
      <c s="73">
        <v>101042409</v>
      </c>
      <c s="119" t="s">
        <v>315</v>
      </c>
      <c s="376"/>
    </row>
    <row customHeight="1" ht="17.25">
      <c s="73">
        <v>1010425</v>
      </c>
      <c s="121" t="s">
        <v>316</v>
      </c>
      <c s="376"/>
    </row>
    <row customHeight="1" ht="17.25">
      <c s="73">
        <v>1010426</v>
      </c>
      <c s="121" t="s">
        <v>317</v>
      </c>
      <c s="372">
        <f>SUM(C115:C117)</f>
        <v>0</v>
      </c>
    </row>
    <row customHeight="1" ht="17.25">
      <c s="73">
        <v>101042601</v>
      </c>
      <c s="119" t="s">
        <v>318</v>
      </c>
      <c s="376"/>
    </row>
    <row customHeight="1" ht="17.25">
      <c s="73">
        <v>101042602</v>
      </c>
      <c s="119" t="s">
        <v>319</v>
      </c>
      <c s="376"/>
    </row>
    <row customHeight="1" ht="17.25">
      <c s="73">
        <v>101042609</v>
      </c>
      <c s="119" t="s">
        <v>320</v>
      </c>
      <c s="376"/>
    </row>
    <row customHeight="1" ht="17.25">
      <c s="73">
        <v>1010427</v>
      </c>
      <c s="121" t="s">
        <v>321</v>
      </c>
      <c s="376"/>
    </row>
    <row customHeight="1" ht="17.25">
      <c s="73">
        <v>1010428</v>
      </c>
      <c s="121" t="s">
        <v>322</v>
      </c>
      <c s="376"/>
    </row>
    <row customHeight="1" ht="17.25">
      <c s="73">
        <v>1010429</v>
      </c>
      <c s="121" t="s">
        <v>323</v>
      </c>
      <c s="376"/>
    </row>
    <row customHeight="1" ht="17.25">
      <c s="73">
        <v>1010430</v>
      </c>
      <c s="121" t="s">
        <v>324</v>
      </c>
      <c s="376"/>
    </row>
    <row customHeight="1" ht="17.25">
      <c s="73">
        <v>1010431</v>
      </c>
      <c s="121" t="s">
        <v>325</v>
      </c>
      <c s="376">
        <v>17</v>
      </c>
    </row>
    <row customHeight="1" ht="17.25">
      <c s="73">
        <v>1010432</v>
      </c>
      <c s="121" t="s">
        <v>326</v>
      </c>
      <c s="376">
        <v>10</v>
      </c>
    </row>
    <row customHeight="1" ht="17.25">
      <c s="73">
        <v>1010433</v>
      </c>
      <c s="121" t="s">
        <v>327</v>
      </c>
      <c s="372">
        <f>SUM(C125:C137)</f>
        <v>1590</v>
      </c>
    </row>
    <row customHeight="1" ht="17.25">
      <c s="73">
        <v>101043302</v>
      </c>
      <c s="119" t="s">
        <v>328</v>
      </c>
      <c s="376"/>
    </row>
    <row customHeight="1" ht="17.25">
      <c s="73">
        <v>101043303</v>
      </c>
      <c s="119" t="s">
        <v>329</v>
      </c>
      <c s="376"/>
    </row>
    <row customHeight="1" ht="17.25">
      <c s="73">
        <v>101043304</v>
      </c>
      <c s="119" t="s">
        <v>330</v>
      </c>
      <c s="376"/>
    </row>
    <row customHeight="1" ht="17.25">
      <c s="73">
        <v>101043308</v>
      </c>
      <c s="119" t="s">
        <v>331</v>
      </c>
      <c s="376"/>
    </row>
    <row customHeight="1" ht="17.25">
      <c s="73">
        <v>101043309</v>
      </c>
      <c s="119" t="s">
        <v>332</v>
      </c>
      <c s="376"/>
    </row>
    <row customHeight="1" ht="17.25">
      <c s="73">
        <v>101043310</v>
      </c>
      <c s="119" t="s">
        <v>333</v>
      </c>
      <c s="376"/>
    </row>
    <row customHeight="1" ht="17.25">
      <c s="73">
        <v>101043312</v>
      </c>
      <c s="119" t="s">
        <v>334</v>
      </c>
      <c s="376"/>
    </row>
    <row customHeight="1" ht="17.25">
      <c s="73">
        <v>101043313</v>
      </c>
      <c s="119" t="s">
        <v>335</v>
      </c>
      <c s="377"/>
    </row>
    <row customHeight="1" ht="17.25">
      <c s="73">
        <v>101043314</v>
      </c>
      <c s="119" t="s">
        <v>336</v>
      </c>
      <c s="376"/>
    </row>
    <row customHeight="1" ht="17.25">
      <c s="73">
        <v>101043315</v>
      </c>
      <c s="119" t="s">
        <v>337</v>
      </c>
      <c s="378"/>
    </row>
    <row customHeight="1" ht="17.25">
      <c s="73">
        <v>101043316</v>
      </c>
      <c s="119" t="s">
        <v>338</v>
      </c>
      <c s="378"/>
    </row>
    <row customHeight="1" ht="17.25">
      <c s="73">
        <v>101043317</v>
      </c>
      <c s="119" t="s">
        <v>339</v>
      </c>
      <c s="378"/>
    </row>
    <row customHeight="1" ht="17.25">
      <c s="73">
        <v>101043399</v>
      </c>
      <c s="119" t="s">
        <v>340</v>
      </c>
      <c s="378">
        <v>1590</v>
      </c>
    </row>
    <row customHeight="1" ht="17.25">
      <c s="73">
        <v>1010434</v>
      </c>
      <c s="121" t="s">
        <v>341</v>
      </c>
      <c s="376"/>
    </row>
    <row customHeight="1" ht="17.25">
      <c s="73">
        <v>1010435</v>
      </c>
      <c s="121" t="s">
        <v>342</v>
      </c>
      <c s="372">
        <f>C140+C141</f>
        <v>71</v>
      </c>
    </row>
    <row customHeight="1" ht="17.25">
      <c s="73">
        <v>101043501</v>
      </c>
      <c s="119" t="s">
        <v>343</v>
      </c>
      <c s="376"/>
    </row>
    <row customHeight="1" ht="17.25">
      <c s="73">
        <v>101043509</v>
      </c>
      <c s="119" t="s">
        <v>344</v>
      </c>
      <c s="376">
        <v>71</v>
      </c>
    </row>
    <row customHeight="1" ht="17.25">
      <c s="73">
        <v>1010436</v>
      </c>
      <c s="121" t="s">
        <v>345</v>
      </c>
      <c s="376">
        <v>33</v>
      </c>
    </row>
    <row customHeight="1" ht="17.25">
      <c s="73">
        <v>1010439</v>
      </c>
      <c s="121" t="s">
        <v>346</v>
      </c>
      <c s="376">
        <v>87</v>
      </c>
    </row>
    <row customHeight="1" ht="17.25">
      <c s="73">
        <v>1010440</v>
      </c>
      <c s="121" t="s">
        <v>347</v>
      </c>
      <c s="372">
        <f>SUM(C145:C148)</f>
        <v>111</v>
      </c>
    </row>
    <row customHeight="1" ht="17.25">
      <c s="73">
        <v>101044001</v>
      </c>
      <c s="119" t="s">
        <v>348</v>
      </c>
      <c s="376">
        <v>2</v>
      </c>
    </row>
    <row customHeight="1" ht="17.25">
      <c s="73">
        <v>101044002</v>
      </c>
      <c s="119" t="s">
        <v>349</v>
      </c>
      <c s="376">
        <v>106</v>
      </c>
    </row>
    <row customHeight="1" ht="17.25">
      <c s="73">
        <v>101044003</v>
      </c>
      <c s="119" t="s">
        <v>350</v>
      </c>
      <c s="376"/>
    </row>
    <row customHeight="1" ht="17.25">
      <c s="73">
        <v>101044099</v>
      </c>
      <c s="119" t="s">
        <v>351</v>
      </c>
      <c s="376">
        <v>3</v>
      </c>
    </row>
    <row customHeight="1" ht="17.25">
      <c s="73">
        <v>1010441</v>
      </c>
      <c s="121" t="s">
        <v>352</v>
      </c>
      <c s="372">
        <f>SUM(C150:C153)</f>
        <v>0</v>
      </c>
    </row>
    <row customHeight="1" ht="17.25">
      <c s="73">
        <v>101044101</v>
      </c>
      <c s="119" t="s">
        <v>353</v>
      </c>
      <c s="376"/>
    </row>
    <row customHeight="1" ht="17.25">
      <c s="73">
        <v>101044102</v>
      </c>
      <c s="119" t="s">
        <v>354</v>
      </c>
      <c s="376"/>
    </row>
    <row customHeight="1" ht="17.25">
      <c s="73">
        <v>101044103</v>
      </c>
      <c s="119" t="s">
        <v>355</v>
      </c>
      <c s="376"/>
    </row>
    <row customHeight="1" ht="17.25">
      <c s="73">
        <v>101044199</v>
      </c>
      <c s="119" t="s">
        <v>356</v>
      </c>
      <c s="376"/>
    </row>
    <row customHeight="1" ht="17.25">
      <c s="73">
        <v>1010442</v>
      </c>
      <c s="121" t="s">
        <v>357</v>
      </c>
      <c s="372">
        <f>SUM(C155:C158)</f>
        <v>0</v>
      </c>
    </row>
    <row customHeight="1" ht="17.25">
      <c s="73">
        <v>101044201</v>
      </c>
      <c s="119" t="s">
        <v>358</v>
      </c>
      <c s="376"/>
    </row>
    <row customHeight="1" ht="17.25">
      <c s="73">
        <v>101044202</v>
      </c>
      <c s="119" t="s">
        <v>359</v>
      </c>
      <c s="376"/>
    </row>
    <row customHeight="1" ht="17.25">
      <c s="73">
        <v>101044203</v>
      </c>
      <c s="119" t="s">
        <v>360</v>
      </c>
      <c s="376"/>
    </row>
    <row customHeight="1" ht="17.25">
      <c s="73">
        <v>101044299</v>
      </c>
      <c s="119" t="s">
        <v>361</v>
      </c>
      <c s="376"/>
    </row>
    <row customHeight="1" ht="17.25">
      <c s="73">
        <v>1010443</v>
      </c>
      <c s="121" t="s">
        <v>362</v>
      </c>
      <c s="372">
        <f>SUM(C160:C163)</f>
        <v>0</v>
      </c>
    </row>
    <row customHeight="1" ht="17.25">
      <c s="73">
        <v>101044301</v>
      </c>
      <c s="119" t="s">
        <v>363</v>
      </c>
      <c s="376"/>
    </row>
    <row customHeight="1" ht="17.25">
      <c s="73">
        <v>101044302</v>
      </c>
      <c s="119" t="s">
        <v>364</v>
      </c>
      <c s="376"/>
    </row>
    <row customHeight="1" ht="17.25">
      <c s="73">
        <v>101044303</v>
      </c>
      <c s="119" t="s">
        <v>365</v>
      </c>
      <c s="376"/>
    </row>
    <row customHeight="1" ht="17.25">
      <c s="73">
        <v>101044399</v>
      </c>
      <c s="119" t="s">
        <v>366</v>
      </c>
      <c s="376"/>
    </row>
    <row customHeight="1" ht="17.25">
      <c s="73">
        <v>1010444</v>
      </c>
      <c s="121" t="s">
        <v>367</v>
      </c>
      <c s="372">
        <f>SUM(C165:C168)</f>
        <v>0</v>
      </c>
    </row>
    <row customHeight="1" ht="17.25">
      <c s="73">
        <v>101044401</v>
      </c>
      <c s="119" t="s">
        <v>348</v>
      </c>
      <c s="376"/>
    </row>
    <row customHeight="1" ht="17.25">
      <c s="73">
        <v>101044402</v>
      </c>
      <c s="119" t="s">
        <v>349</v>
      </c>
      <c s="376"/>
    </row>
    <row customHeight="1" ht="17.25">
      <c s="73">
        <v>101044403</v>
      </c>
      <c s="119" t="s">
        <v>350</v>
      </c>
      <c s="376"/>
    </row>
    <row customHeight="1" ht="17.25">
      <c s="73">
        <v>101044499</v>
      </c>
      <c s="119" t="s">
        <v>351</v>
      </c>
      <c s="376"/>
    </row>
    <row customHeight="1" ht="17.25">
      <c s="73">
        <v>1010445</v>
      </c>
      <c s="121" t="s">
        <v>368</v>
      </c>
      <c s="372">
        <f>SUM(C170:C173)</f>
        <v>0</v>
      </c>
    </row>
    <row customHeight="1" ht="17.25">
      <c s="73">
        <v>101044501</v>
      </c>
      <c s="119" t="s">
        <v>353</v>
      </c>
      <c s="376"/>
    </row>
    <row customHeight="1" ht="17.25">
      <c s="73">
        <v>101044502</v>
      </c>
      <c s="119" t="s">
        <v>354</v>
      </c>
      <c s="376"/>
    </row>
    <row customHeight="1" ht="17.25">
      <c s="73">
        <v>101044503</v>
      </c>
      <c s="119" t="s">
        <v>355</v>
      </c>
      <c s="376"/>
    </row>
    <row customHeight="1" ht="17.25">
      <c s="73">
        <v>101044599</v>
      </c>
      <c s="119" t="s">
        <v>356</v>
      </c>
      <c s="376"/>
    </row>
    <row customHeight="1" ht="17.25">
      <c s="73">
        <v>1010446</v>
      </c>
      <c s="121" t="s">
        <v>369</v>
      </c>
      <c s="372">
        <f>SUM(C175:C178)</f>
        <v>0</v>
      </c>
    </row>
    <row customHeight="1" ht="17.25">
      <c s="73">
        <v>101044601</v>
      </c>
      <c s="119" t="s">
        <v>358</v>
      </c>
      <c s="376"/>
    </row>
    <row customHeight="1" ht="17.25">
      <c s="73">
        <v>101044602</v>
      </c>
      <c s="119" t="s">
        <v>359</v>
      </c>
      <c s="376"/>
    </row>
    <row customHeight="1" ht="17.25">
      <c s="73">
        <v>101044603</v>
      </c>
      <c s="119" t="s">
        <v>360</v>
      </c>
      <c s="376"/>
    </row>
    <row customHeight="1" ht="17.25">
      <c s="73">
        <v>101044699</v>
      </c>
      <c s="119" t="s">
        <v>361</v>
      </c>
      <c s="376"/>
    </row>
    <row customHeight="1" ht="17.25">
      <c s="73">
        <v>1010447</v>
      </c>
      <c s="121" t="s">
        <v>370</v>
      </c>
      <c s="372">
        <f>SUM(C180:C183)</f>
        <v>0</v>
      </c>
    </row>
    <row customHeight="1" ht="17.25">
      <c s="73">
        <v>101044701</v>
      </c>
      <c s="119" t="s">
        <v>363</v>
      </c>
      <c s="376"/>
    </row>
    <row customHeight="1" ht="17.25">
      <c s="73">
        <v>101044702</v>
      </c>
      <c s="119" t="s">
        <v>364</v>
      </c>
      <c s="376"/>
    </row>
    <row customHeight="1" ht="17.25">
      <c s="73">
        <v>101044703</v>
      </c>
      <c s="119" t="s">
        <v>365</v>
      </c>
      <c s="376"/>
    </row>
    <row customHeight="1" ht="17.25">
      <c s="73">
        <v>101044799</v>
      </c>
      <c s="119" t="s">
        <v>366</v>
      </c>
      <c s="376"/>
    </row>
    <row customHeight="1" ht="17.25">
      <c s="73">
        <v>1010449</v>
      </c>
      <c s="121" t="s">
        <v>371</v>
      </c>
      <c s="372">
        <f>SUM(C185:C188)</f>
        <v>0</v>
      </c>
    </row>
    <row customHeight="1" ht="17.25">
      <c s="73">
        <v>101044901</v>
      </c>
      <c s="119" t="s">
        <v>372</v>
      </c>
      <c s="376"/>
    </row>
    <row customHeight="1" ht="17.25">
      <c s="73">
        <v>101044902</v>
      </c>
      <c s="119" t="s">
        <v>373</v>
      </c>
      <c s="376"/>
    </row>
    <row customHeight="1" ht="17.25">
      <c s="73">
        <v>101044903</v>
      </c>
      <c s="119" t="s">
        <v>374</v>
      </c>
      <c s="376"/>
    </row>
    <row customHeight="1" ht="17.25">
      <c s="73">
        <v>101044999</v>
      </c>
      <c s="119" t="s">
        <v>375</v>
      </c>
      <c s="376"/>
    </row>
    <row customHeight="1" ht="17.25">
      <c s="73">
        <v>1010450</v>
      </c>
      <c s="121" t="s">
        <v>376</v>
      </c>
      <c s="372">
        <f>SUM(C190:C192)</f>
        <v>17</v>
      </c>
    </row>
    <row customHeight="1" ht="17.25">
      <c s="73">
        <v>101045001</v>
      </c>
      <c s="119" t="s">
        <v>377</v>
      </c>
      <c s="376">
        <v>17</v>
      </c>
    </row>
    <row customHeight="1" ht="17.25">
      <c s="73">
        <v>101045002</v>
      </c>
      <c s="119" t="s">
        <v>378</v>
      </c>
      <c s="376"/>
    </row>
    <row customHeight="1" ht="17.25">
      <c s="73">
        <v>101045003</v>
      </c>
      <c s="119" t="s">
        <v>379</v>
      </c>
      <c s="376"/>
    </row>
    <row customHeight="1" ht="17.25">
      <c s="73">
        <v>10105</v>
      </c>
      <c s="121" t="s">
        <v>380</v>
      </c>
      <c s="372">
        <f>SUM(C194:C216,C220,C223,C224,C228:C233,C242:C244,C249,C254)</f>
        <v>0</v>
      </c>
    </row>
    <row customHeight="1" ht="17.25">
      <c s="73">
        <v>1010501</v>
      </c>
      <c s="121" t="s">
        <v>381</v>
      </c>
      <c s="376"/>
    </row>
    <row customHeight="1" ht="17.25">
      <c s="73">
        <v>1010502</v>
      </c>
      <c s="121" t="s">
        <v>382</v>
      </c>
      <c s="376"/>
    </row>
    <row customHeight="1" ht="17.25">
      <c s="73">
        <v>1010503</v>
      </c>
      <c s="121" t="s">
        <v>383</v>
      </c>
      <c s="376"/>
    </row>
    <row customHeight="1" ht="17.25">
      <c s="73">
        <v>1010504</v>
      </c>
      <c s="121" t="s">
        <v>384</v>
      </c>
      <c s="376"/>
    </row>
    <row customHeight="1" ht="17.25">
      <c s="73">
        <v>1010505</v>
      </c>
      <c s="121" t="s">
        <v>385</v>
      </c>
      <c s="376"/>
    </row>
    <row customHeight="1" ht="17.25">
      <c s="73">
        <v>1010506</v>
      </c>
      <c s="121" t="s">
        <v>386</v>
      </c>
      <c s="376"/>
    </row>
    <row customHeight="1" ht="17.25">
      <c s="73">
        <v>1010507</v>
      </c>
      <c s="121" t="s">
        <v>387</v>
      </c>
      <c s="376"/>
    </row>
    <row customHeight="1" ht="17.25">
      <c s="73">
        <v>1010508</v>
      </c>
      <c s="121" t="s">
        <v>388</v>
      </c>
      <c s="376"/>
    </row>
    <row customHeight="1" ht="17.25">
      <c s="73">
        <v>1010509</v>
      </c>
      <c s="121" t="s">
        <v>389</v>
      </c>
      <c s="376"/>
    </row>
    <row customHeight="1" ht="17.25">
      <c s="73">
        <v>1010510</v>
      </c>
      <c s="121" t="s">
        <v>390</v>
      </c>
      <c s="376"/>
    </row>
    <row customHeight="1" ht="17.25">
      <c s="73">
        <v>1010511</v>
      </c>
      <c s="121" t="s">
        <v>391</v>
      </c>
      <c s="376"/>
    </row>
    <row customHeight="1" ht="17.25">
      <c s="73">
        <v>1010512</v>
      </c>
      <c s="121" t="s">
        <v>392</v>
      </c>
      <c s="376"/>
    </row>
    <row customHeight="1" ht="17.25">
      <c s="73">
        <v>1010513</v>
      </c>
      <c s="121" t="s">
        <v>393</v>
      </c>
      <c s="376"/>
    </row>
    <row customHeight="1" ht="17.25">
      <c s="73">
        <v>1010514</v>
      </c>
      <c s="121" t="s">
        <v>394</v>
      </c>
      <c s="376"/>
    </row>
    <row customHeight="1" ht="17.25">
      <c s="73">
        <v>1010515</v>
      </c>
      <c s="121" t="s">
        <v>395</v>
      </c>
      <c s="376"/>
    </row>
    <row customHeight="1" ht="17.25">
      <c s="73">
        <v>1010516</v>
      </c>
      <c s="121" t="s">
        <v>396</v>
      </c>
      <c s="376"/>
    </row>
    <row customHeight="1" ht="17.25">
      <c s="73">
        <v>1010517</v>
      </c>
      <c s="121" t="s">
        <v>397</v>
      </c>
      <c s="376"/>
    </row>
    <row customHeight="1" ht="17.25">
      <c s="73">
        <v>1010518</v>
      </c>
      <c s="121" t="s">
        <v>398</v>
      </c>
      <c s="376"/>
    </row>
    <row customHeight="1" ht="17.25">
      <c s="73">
        <v>1010519</v>
      </c>
      <c s="121" t="s">
        <v>399</v>
      </c>
      <c s="376"/>
    </row>
    <row customHeight="1" ht="17.25">
      <c s="73">
        <v>1010520</v>
      </c>
      <c s="121" t="s">
        <v>400</v>
      </c>
      <c s="376"/>
    </row>
    <row customHeight="1" ht="17.25">
      <c s="73">
        <v>1010521</v>
      </c>
      <c s="121" t="s">
        <v>401</v>
      </c>
      <c s="376"/>
    </row>
    <row customHeight="1" ht="17.25">
      <c s="73">
        <v>1010522</v>
      </c>
      <c s="121" t="s">
        <v>402</v>
      </c>
      <c s="376"/>
    </row>
    <row customHeight="1" ht="17.25">
      <c s="73">
        <v>1010523</v>
      </c>
      <c s="121" t="s">
        <v>403</v>
      </c>
      <c s="372">
        <f>SUM(C217:C219)</f>
        <v>0</v>
      </c>
    </row>
    <row customHeight="1" ht="17.25">
      <c s="73">
        <v>101052303</v>
      </c>
      <c s="119" t="s">
        <v>404</v>
      </c>
      <c s="376"/>
    </row>
    <row customHeight="1" ht="17.25">
      <c s="73">
        <v>101052304</v>
      </c>
      <c s="119" t="s">
        <v>405</v>
      </c>
      <c s="376"/>
    </row>
    <row customHeight="1" ht="17.25">
      <c s="73">
        <v>101052309</v>
      </c>
      <c s="119" t="s">
        <v>406</v>
      </c>
      <c s="376"/>
    </row>
    <row customHeight="1" ht="17.25">
      <c s="73">
        <v>1010524</v>
      </c>
      <c s="121" t="s">
        <v>407</v>
      </c>
      <c s="372">
        <f>SUM(C221:C222)</f>
        <v>0</v>
      </c>
    </row>
    <row customHeight="1" ht="17.25">
      <c s="73">
        <v>101052401</v>
      </c>
      <c s="119" t="s">
        <v>408</v>
      </c>
      <c s="376"/>
    </row>
    <row customHeight="1" ht="17.25">
      <c s="73">
        <v>101052409</v>
      </c>
      <c s="119" t="s">
        <v>409</v>
      </c>
      <c s="376"/>
    </row>
    <row customHeight="1" ht="17.25">
      <c s="73">
        <v>1010525</v>
      </c>
      <c s="121" t="s">
        <v>410</v>
      </c>
      <c s="376"/>
    </row>
    <row customHeight="1" ht="17.25">
      <c s="73">
        <v>1010526</v>
      </c>
      <c s="121" t="s">
        <v>411</v>
      </c>
      <c s="372">
        <f>SUM(C225:C227)</f>
        <v>0</v>
      </c>
    </row>
    <row customHeight="1" ht="17.25">
      <c s="73">
        <v>101052601</v>
      </c>
      <c s="119" t="s">
        <v>412</v>
      </c>
      <c s="376"/>
    </row>
    <row customHeight="1" ht="17.25">
      <c s="73">
        <v>101052602</v>
      </c>
      <c s="119" t="s">
        <v>413</v>
      </c>
      <c s="376"/>
    </row>
    <row customHeight="1" ht="17.25">
      <c s="73">
        <v>101052609</v>
      </c>
      <c s="119" t="s">
        <v>414</v>
      </c>
      <c s="376"/>
    </row>
    <row customHeight="1" ht="17.25">
      <c s="73">
        <v>1010527</v>
      </c>
      <c s="121" t="s">
        <v>415</v>
      </c>
      <c s="376"/>
    </row>
    <row customHeight="1" ht="17.25">
      <c s="73">
        <v>1010528</v>
      </c>
      <c s="121" t="s">
        <v>416</v>
      </c>
      <c s="376"/>
    </row>
    <row customHeight="1" ht="17.25">
      <c s="73">
        <v>1010529</v>
      </c>
      <c s="121" t="s">
        <v>417</v>
      </c>
      <c s="376"/>
    </row>
    <row customHeight="1" ht="17.25">
      <c s="73">
        <v>1010530</v>
      </c>
      <c s="121" t="s">
        <v>418</v>
      </c>
      <c s="376"/>
    </row>
    <row customHeight="1" ht="17.25">
      <c s="73">
        <v>1010531</v>
      </c>
      <c s="121" t="s">
        <v>419</v>
      </c>
      <c s="376"/>
    </row>
    <row customHeight="1" ht="17.25">
      <c s="73">
        <v>1010532</v>
      </c>
      <c s="121" t="s">
        <v>420</v>
      </c>
      <c s="372">
        <f>SUM(C234:C241)</f>
        <v>0</v>
      </c>
    </row>
    <row customHeight="1" ht="17.25">
      <c s="73">
        <v>101053201</v>
      </c>
      <c s="119" t="s">
        <v>421</v>
      </c>
      <c s="376"/>
    </row>
    <row customHeight="1" ht="17.25">
      <c s="73">
        <v>101053202</v>
      </c>
      <c s="119" t="s">
        <v>422</v>
      </c>
      <c s="377"/>
    </row>
    <row customHeight="1" ht="17.25">
      <c s="73">
        <v>101053203</v>
      </c>
      <c s="119" t="s">
        <v>423</v>
      </c>
      <c s="376"/>
    </row>
    <row customHeight="1" ht="17.25">
      <c s="73">
        <v>101053205</v>
      </c>
      <c s="119" t="s">
        <v>424</v>
      </c>
      <c s="378"/>
    </row>
    <row customHeight="1" ht="17.25">
      <c s="73">
        <v>101053206</v>
      </c>
      <c s="119" t="s">
        <v>425</v>
      </c>
      <c s="376"/>
    </row>
    <row customHeight="1" ht="17.25">
      <c s="73">
        <v>101053209</v>
      </c>
      <c s="119" t="s">
        <v>426</v>
      </c>
      <c s="376"/>
    </row>
    <row customHeight="1" ht="17.25">
      <c s="73">
        <v>101053215</v>
      </c>
      <c s="119" t="s">
        <v>427</v>
      </c>
      <c s="376"/>
    </row>
    <row customHeight="1" ht="17.25">
      <c s="73">
        <v>101053216</v>
      </c>
      <c s="119" t="s">
        <v>428</v>
      </c>
      <c s="376"/>
    </row>
    <row customHeight="1" ht="17.25">
      <c s="73">
        <v>1010533</v>
      </c>
      <c s="121" t="s">
        <v>429</v>
      </c>
      <c s="376"/>
    </row>
    <row customHeight="1" ht="17.25">
      <c s="73">
        <v>1010534</v>
      </c>
      <c s="121" t="s">
        <v>430</v>
      </c>
      <c s="376"/>
    </row>
    <row customHeight="1" ht="17.25">
      <c s="73">
        <v>1010535</v>
      </c>
      <c s="121" t="s">
        <v>431</v>
      </c>
      <c s="372">
        <f>SUM(C245:C248)</f>
        <v>0</v>
      </c>
    </row>
    <row customHeight="1" ht="17.25">
      <c s="73">
        <v>101053501</v>
      </c>
      <c s="119" t="s">
        <v>432</v>
      </c>
      <c s="376"/>
    </row>
    <row customHeight="1" ht="17.25">
      <c s="73">
        <v>101053502</v>
      </c>
      <c s="119" t="s">
        <v>433</v>
      </c>
      <c s="376"/>
    </row>
    <row customHeight="1" ht="17.25">
      <c s="73">
        <v>101053503</v>
      </c>
      <c s="119" t="s">
        <v>434</v>
      </c>
      <c s="376"/>
    </row>
    <row customHeight="1" ht="17.25">
      <c s="73">
        <v>101053599</v>
      </c>
      <c s="119" t="s">
        <v>435</v>
      </c>
      <c s="376"/>
    </row>
    <row customHeight="1" ht="17.25">
      <c s="73">
        <v>1010536</v>
      </c>
      <c s="121" t="s">
        <v>436</v>
      </c>
      <c s="372">
        <f>SUM(C250:C253)</f>
        <v>0</v>
      </c>
    </row>
    <row customHeight="1" ht="17.25">
      <c s="73">
        <v>101053601</v>
      </c>
      <c s="119" t="s">
        <v>437</v>
      </c>
      <c s="376"/>
    </row>
    <row customHeight="1" ht="17.25">
      <c s="73">
        <v>101053602</v>
      </c>
      <c s="119" t="s">
        <v>438</v>
      </c>
      <c s="376"/>
    </row>
    <row customHeight="1" ht="17.25">
      <c s="73">
        <v>101053603</v>
      </c>
      <c s="119" t="s">
        <v>439</v>
      </c>
      <c s="376"/>
    </row>
    <row customHeight="1" ht="17.25">
      <c s="73">
        <v>101053699</v>
      </c>
      <c s="119" t="s">
        <v>440</v>
      </c>
      <c s="376"/>
    </row>
    <row customHeight="1" ht="17.25">
      <c s="73">
        <v>1010599</v>
      </c>
      <c s="121" t="s">
        <v>441</v>
      </c>
      <c s="376"/>
    </row>
    <row customHeight="1" ht="17.25">
      <c s="73">
        <v>10106</v>
      </c>
      <c s="121" t="s">
        <v>442</v>
      </c>
      <c s="372">
        <f>SUM(C256,C260)</f>
        <v>655</v>
      </c>
    </row>
    <row customHeight="1" ht="17.25">
      <c s="73">
        <v>1010601</v>
      </c>
      <c s="121" t="s">
        <v>443</v>
      </c>
      <c s="372">
        <f>SUM(C257:C259)</f>
        <v>651</v>
      </c>
    </row>
    <row customHeight="1" ht="17.25">
      <c s="73">
        <v>101060101</v>
      </c>
      <c s="119" t="s">
        <v>444</v>
      </c>
      <c s="376"/>
    </row>
    <row customHeight="1" ht="17.25">
      <c s="73">
        <v>101060102</v>
      </c>
      <c s="119" t="s">
        <v>445</v>
      </c>
      <c s="376"/>
    </row>
    <row customHeight="1" ht="17.25">
      <c s="73">
        <v>101060109</v>
      </c>
      <c s="119" t="s">
        <v>446</v>
      </c>
      <c s="376">
        <v>651</v>
      </c>
    </row>
    <row customHeight="1" ht="17.25">
      <c s="73">
        <v>1010620</v>
      </c>
      <c s="121" t="s">
        <v>447</v>
      </c>
      <c s="376">
        <v>4</v>
      </c>
    </row>
    <row customHeight="1" ht="17.25">
      <c s="73">
        <v>10107</v>
      </c>
      <c s="121" t="s">
        <v>448</v>
      </c>
      <c s="372">
        <f>SUM(C262:C264)</f>
        <v>118</v>
      </c>
    </row>
    <row customHeight="1" ht="17.25">
      <c s="73">
        <v>1010701</v>
      </c>
      <c s="121" t="s">
        <v>449</v>
      </c>
      <c s="376"/>
    </row>
    <row customHeight="1" ht="17.25">
      <c s="73">
        <v>1010719</v>
      </c>
      <c s="121" t="s">
        <v>450</v>
      </c>
      <c s="376">
        <v>118</v>
      </c>
    </row>
    <row customHeight="1" ht="17.25">
      <c s="73">
        <v>1010720</v>
      </c>
      <c s="121" t="s">
        <v>451</v>
      </c>
      <c s="376"/>
    </row>
    <row customHeight="1" ht="17.25">
      <c s="73">
        <v>10109</v>
      </c>
      <c s="121" t="s">
        <v>452</v>
      </c>
      <c s="380">
        <f>SUM(C266,C269:C278)</f>
        <v>1108</v>
      </c>
    </row>
    <row customHeight="1" ht="16.5">
      <c s="73">
        <v>1010901</v>
      </c>
      <c s="121" t="s">
        <v>453</v>
      </c>
      <c s="380">
        <f>SUM(C267:C268)</f>
        <v>107</v>
      </c>
    </row>
    <row customHeight="1" ht="17.25">
      <c s="73">
        <v>101090101</v>
      </c>
      <c s="119" t="s">
        <v>454</v>
      </c>
      <c s="376"/>
    </row>
    <row customHeight="1" ht="17.25">
      <c s="73">
        <v>101090109</v>
      </c>
      <c s="119" t="s">
        <v>455</v>
      </c>
      <c s="378">
        <v>107</v>
      </c>
    </row>
    <row customHeight="1" ht="17.25">
      <c s="73">
        <v>1010902</v>
      </c>
      <c s="121" t="s">
        <v>456</v>
      </c>
      <c s="378">
        <v>11</v>
      </c>
    </row>
    <row customHeight="1" ht="17.25">
      <c s="73">
        <v>1010903</v>
      </c>
      <c s="121" t="s">
        <v>457</v>
      </c>
      <c s="376">
        <v>776</v>
      </c>
    </row>
    <row customHeight="1" ht="17.25">
      <c s="73">
        <v>1010904</v>
      </c>
      <c s="121" t="s">
        <v>458</v>
      </c>
      <c s="376"/>
    </row>
    <row customHeight="1" ht="17.25">
      <c s="73">
        <v>1010905</v>
      </c>
      <c s="121" t="s">
        <v>459</v>
      </c>
      <c s="376">
        <v>14</v>
      </c>
    </row>
    <row customHeight="1" ht="17.25">
      <c s="73">
        <v>1010906</v>
      </c>
      <c s="121" t="s">
        <v>460</v>
      </c>
      <c s="376">
        <v>3</v>
      </c>
    </row>
    <row customHeight="1" ht="17.25">
      <c s="73">
        <v>1010918</v>
      </c>
      <c s="121" t="s">
        <v>461</v>
      </c>
      <c s="376"/>
    </row>
    <row customHeight="1" ht="17.25">
      <c s="73">
        <v>1010919</v>
      </c>
      <c s="121" t="s">
        <v>462</v>
      </c>
      <c s="376">
        <v>196</v>
      </c>
    </row>
    <row customHeight="1" ht="17.25">
      <c s="73">
        <v>1010920</v>
      </c>
      <c s="121" t="s">
        <v>463</v>
      </c>
      <c s="376">
        <v>1</v>
      </c>
    </row>
    <row customHeight="1" ht="17.25">
      <c s="73">
        <v>1010921</v>
      </c>
      <c s="121" t="s">
        <v>464</v>
      </c>
      <c s="376"/>
    </row>
    <row customHeight="1" ht="17.25">
      <c s="73">
        <v>1010922</v>
      </c>
      <c s="121" t="s">
        <v>465</v>
      </c>
      <c s="376"/>
    </row>
    <row customHeight="1" ht="17.25">
      <c s="73">
        <v>10110</v>
      </c>
      <c s="121" t="s">
        <v>466</v>
      </c>
      <c s="372">
        <f>SUM(C280:C287)</f>
        <v>372</v>
      </c>
    </row>
    <row customHeight="1" ht="17.25">
      <c s="73">
        <v>1011001</v>
      </c>
      <c s="121" t="s">
        <v>467</v>
      </c>
      <c s="376">
        <v>59</v>
      </c>
    </row>
    <row customHeight="1" ht="17.25">
      <c s="73">
        <v>1011002</v>
      </c>
      <c s="121" t="s">
        <v>468</v>
      </c>
      <c s="376">
        <v>9</v>
      </c>
    </row>
    <row customHeight="1" ht="17.25">
      <c s="73">
        <v>1011003</v>
      </c>
      <c s="121" t="s">
        <v>469</v>
      </c>
      <c s="376">
        <v>189</v>
      </c>
    </row>
    <row customHeight="1" ht="17.25">
      <c s="73">
        <v>1011004</v>
      </c>
      <c s="121" t="s">
        <v>470</v>
      </c>
      <c s="376"/>
    </row>
    <row customHeight="1" ht="17.25">
      <c s="73">
        <v>1011005</v>
      </c>
      <c s="121" t="s">
        <v>471</v>
      </c>
      <c s="376">
        <v>10</v>
      </c>
    </row>
    <row customHeight="1" ht="17.25">
      <c s="73">
        <v>1011006</v>
      </c>
      <c s="121" t="s">
        <v>472</v>
      </c>
      <c s="376">
        <v>7</v>
      </c>
    </row>
    <row customHeight="1" ht="17.25">
      <c s="73">
        <v>1011019</v>
      </c>
      <c s="121" t="s">
        <v>473</v>
      </c>
      <c s="376">
        <v>96</v>
      </c>
    </row>
    <row customHeight="1" ht="17.25">
      <c s="73">
        <v>1011020</v>
      </c>
      <c s="121" t="s">
        <v>474</v>
      </c>
      <c s="376">
        <v>2</v>
      </c>
    </row>
    <row customHeight="1" ht="17.25">
      <c s="73">
        <v>10111</v>
      </c>
      <c s="121" t="s">
        <v>475</v>
      </c>
      <c s="372">
        <f>SUM(C289,C292:C293)</f>
        <v>219</v>
      </c>
    </row>
    <row customHeight="1" ht="17.25">
      <c s="73">
        <v>1011101</v>
      </c>
      <c s="121" t="s">
        <v>476</v>
      </c>
      <c s="372">
        <f>SUM(C290:C291)</f>
        <v>0</v>
      </c>
    </row>
    <row customHeight="1" ht="17.25">
      <c s="73">
        <v>101110101</v>
      </c>
      <c s="119" t="s">
        <v>477</v>
      </c>
      <c s="376"/>
    </row>
    <row customHeight="1" ht="17.25">
      <c s="73">
        <v>101110109</v>
      </c>
      <c s="119" t="s">
        <v>478</v>
      </c>
      <c s="376"/>
    </row>
    <row customHeight="1" ht="17.25">
      <c s="73">
        <v>1011119</v>
      </c>
      <c s="121" t="s">
        <v>479</v>
      </c>
      <c s="376">
        <v>218</v>
      </c>
    </row>
    <row customHeight="1" ht="17.25">
      <c s="73">
        <v>1011120</v>
      </c>
      <c s="121" t="s">
        <v>480</v>
      </c>
      <c s="376">
        <v>1</v>
      </c>
    </row>
    <row customHeight="1" ht="17.25">
      <c s="73">
        <v>10112</v>
      </c>
      <c s="121" t="s">
        <v>481</v>
      </c>
      <c s="372">
        <f>SUM(C295:C302)</f>
        <v>413</v>
      </c>
    </row>
    <row customHeight="1" ht="17.25">
      <c s="73">
        <v>1011201</v>
      </c>
      <c s="121" t="s">
        <v>482</v>
      </c>
      <c s="376">
        <v>33</v>
      </c>
    </row>
    <row customHeight="1" ht="17.25">
      <c s="73">
        <v>1011202</v>
      </c>
      <c s="121" t="s">
        <v>483</v>
      </c>
      <c s="376">
        <v>13</v>
      </c>
    </row>
    <row customHeight="1" ht="17.25">
      <c s="73">
        <v>1011203</v>
      </c>
      <c s="121" t="s">
        <v>484</v>
      </c>
      <c s="376">
        <v>336</v>
      </c>
    </row>
    <row customHeight="1" ht="17.25">
      <c s="73">
        <v>1011204</v>
      </c>
      <c s="121" t="s">
        <v>485</v>
      </c>
      <c s="376"/>
    </row>
    <row customHeight="1" ht="17.25">
      <c s="73">
        <v>1011205</v>
      </c>
      <c s="121" t="s">
        <v>486</v>
      </c>
      <c s="376">
        <v>6</v>
      </c>
    </row>
    <row customHeight="1" ht="17.25">
      <c s="73">
        <v>1011206</v>
      </c>
      <c s="121" t="s">
        <v>487</v>
      </c>
      <c s="376">
        <v>10</v>
      </c>
    </row>
    <row customHeight="1" ht="17.25">
      <c s="73">
        <v>1011219</v>
      </c>
      <c s="121" t="s">
        <v>488</v>
      </c>
      <c s="376">
        <v>15</v>
      </c>
    </row>
    <row customHeight="1" ht="17.25">
      <c s="73">
        <v>1011220</v>
      </c>
      <c s="121" t="s">
        <v>489</v>
      </c>
      <c s="376"/>
    </row>
    <row customHeight="1" ht="17.25">
      <c s="73">
        <v>10113</v>
      </c>
      <c s="121" t="s">
        <v>490</v>
      </c>
      <c s="372">
        <f>SUM(C304:C311)</f>
        <v>1992</v>
      </c>
    </row>
    <row customHeight="1" ht="17.25">
      <c s="73">
        <v>1011301</v>
      </c>
      <c s="121" t="s">
        <v>491</v>
      </c>
      <c s="376"/>
    </row>
    <row customHeight="1" ht="17.25">
      <c s="73">
        <v>1011302</v>
      </c>
      <c s="121" t="s">
        <v>492</v>
      </c>
      <c s="376">
        <v>23</v>
      </c>
    </row>
    <row customHeight="1" ht="17.25">
      <c s="73">
        <v>1011303</v>
      </c>
      <c s="121" t="s">
        <v>493</v>
      </c>
      <c s="376">
        <v>1880</v>
      </c>
    </row>
    <row customHeight="1" ht="17.25">
      <c s="73">
        <v>1011304</v>
      </c>
      <c s="121" t="s">
        <v>494</v>
      </c>
      <c s="376"/>
    </row>
    <row customHeight="1" ht="17.25">
      <c s="73">
        <v>1011305</v>
      </c>
      <c s="121" t="s">
        <v>495</v>
      </c>
      <c s="376"/>
    </row>
    <row customHeight="1" ht="17.25">
      <c s="73">
        <v>1011306</v>
      </c>
      <c s="121" t="s">
        <v>496</v>
      </c>
      <c s="376"/>
    </row>
    <row customHeight="1" ht="17.25">
      <c s="73">
        <v>1011319</v>
      </c>
      <c s="121" t="s">
        <v>497</v>
      </c>
      <c s="376">
        <v>89</v>
      </c>
    </row>
    <row customHeight="1" ht="17.25">
      <c s="73">
        <v>1011320</v>
      </c>
      <c s="121" t="s">
        <v>498</v>
      </c>
      <c s="376"/>
    </row>
    <row customHeight="1" ht="17.25">
      <c s="73">
        <v>10114</v>
      </c>
      <c s="121" t="s">
        <v>499</v>
      </c>
      <c s="372">
        <f>SUM(C313:C314)</f>
        <v>159</v>
      </c>
    </row>
    <row customHeight="1" ht="17.25">
      <c s="73">
        <v>1011401</v>
      </c>
      <c s="121" t="s">
        <v>500</v>
      </c>
      <c s="376">
        <v>159</v>
      </c>
    </row>
    <row customHeight="1" ht="17.25">
      <c s="73">
        <v>1011420</v>
      </c>
      <c s="121" t="s">
        <v>501</v>
      </c>
      <c s="376"/>
    </row>
    <row customHeight="1" ht="17.25">
      <c s="73">
        <v>10115</v>
      </c>
      <c s="121" t="s">
        <v>502</v>
      </c>
      <c s="372">
        <f>SUM(C316:C317)</f>
        <v>0</v>
      </c>
    </row>
    <row customHeight="1" ht="17.25">
      <c s="73">
        <v>1011501</v>
      </c>
      <c s="121" t="s">
        <v>503</v>
      </c>
      <c s="376"/>
    </row>
    <row customHeight="1" ht="17.25">
      <c s="73">
        <v>1011520</v>
      </c>
      <c s="121" t="s">
        <v>504</v>
      </c>
      <c s="376"/>
    </row>
    <row customHeight="1" ht="17.25">
      <c s="73">
        <v>10116</v>
      </c>
      <c s="121" t="s">
        <v>505</v>
      </c>
      <c s="372">
        <f>SUM(C319:C320)</f>
        <v>0</v>
      </c>
    </row>
    <row customHeight="1" ht="17.25">
      <c s="73">
        <v>1011601</v>
      </c>
      <c s="121" t="s">
        <v>506</v>
      </c>
      <c s="376"/>
    </row>
    <row customHeight="1" ht="17.25">
      <c s="73">
        <v>1011620</v>
      </c>
      <c s="121" t="s">
        <v>507</v>
      </c>
      <c s="376"/>
    </row>
    <row customHeight="1" ht="17.25">
      <c s="73">
        <v>10117</v>
      </c>
      <c s="121" t="s">
        <v>508</v>
      </c>
      <c s="372">
        <f>SUM(C322,C325:C326,C330:C332)</f>
        <v>0</v>
      </c>
    </row>
    <row customHeight="1" ht="17.25">
      <c s="73">
        <v>1011701</v>
      </c>
      <c s="121" t="s">
        <v>509</v>
      </c>
      <c s="372">
        <f>SUM(C323:C324)</f>
        <v>0</v>
      </c>
    </row>
    <row customHeight="1" ht="17.25">
      <c s="73">
        <v>101170101</v>
      </c>
      <c s="119" t="s">
        <v>510</v>
      </c>
      <c s="376"/>
    </row>
    <row customHeight="1" ht="17.25">
      <c s="73">
        <v>101170102</v>
      </c>
      <c s="119" t="s">
        <v>511</v>
      </c>
      <c s="376"/>
    </row>
    <row customHeight="1" ht="17.25">
      <c s="73">
        <v>1011702</v>
      </c>
      <c s="121" t="s">
        <v>512</v>
      </c>
      <c s="376"/>
    </row>
    <row customHeight="1" ht="17.25">
      <c s="73">
        <v>1011703</v>
      </c>
      <c s="121" t="s">
        <v>513</v>
      </c>
      <c s="372">
        <f>SUM(C327:C329)</f>
        <v>0</v>
      </c>
    </row>
    <row customHeight="1" ht="17.25">
      <c s="73">
        <v>101170301</v>
      </c>
      <c s="119" t="s">
        <v>514</v>
      </c>
      <c s="376"/>
    </row>
    <row customHeight="1" ht="17.25">
      <c s="73">
        <v>101170302</v>
      </c>
      <c s="119" t="s">
        <v>515</v>
      </c>
      <c s="376"/>
    </row>
    <row customHeight="1" ht="17.25">
      <c s="73">
        <v>101170303</v>
      </c>
      <c s="119" t="s">
        <v>516</v>
      </c>
      <c s="376"/>
    </row>
    <row customHeight="1" ht="17.25">
      <c s="73">
        <v>1011720</v>
      </c>
      <c s="121" t="s">
        <v>517</v>
      </c>
      <c s="376"/>
    </row>
    <row customHeight="1" ht="17.25">
      <c s="73">
        <v>1011721</v>
      </c>
      <c s="121" t="s">
        <v>518</v>
      </c>
      <c s="376"/>
    </row>
    <row customHeight="1" ht="17.25">
      <c s="73">
        <v>1011722</v>
      </c>
      <c s="121" t="s">
        <v>519</v>
      </c>
      <c s="376"/>
    </row>
    <row customHeight="1" ht="17.25">
      <c s="73">
        <v>10118</v>
      </c>
      <c s="121" t="s">
        <v>520</v>
      </c>
      <c s="372">
        <f>SUM(C334:C336)</f>
        <v>2745</v>
      </c>
    </row>
    <row customHeight="1" ht="17.25">
      <c s="73">
        <v>1011801</v>
      </c>
      <c s="121" t="s">
        <v>521</v>
      </c>
      <c s="376">
        <v>2745</v>
      </c>
    </row>
    <row customHeight="1" ht="17.25">
      <c s="73">
        <v>1011802</v>
      </c>
      <c s="121" t="s">
        <v>522</v>
      </c>
      <c s="376"/>
    </row>
    <row customHeight="1" ht="17.25">
      <c s="73">
        <v>1011820</v>
      </c>
      <c s="121" t="s">
        <v>523</v>
      </c>
      <c s="376"/>
    </row>
    <row customHeight="1" ht="17.25">
      <c s="73">
        <v>10119</v>
      </c>
      <c s="121" t="s">
        <v>524</v>
      </c>
      <c s="372">
        <f>SUM(C338:C339)</f>
        <v>8350</v>
      </c>
    </row>
    <row customHeight="1" ht="17.25">
      <c s="73">
        <v>1011901</v>
      </c>
      <c s="121" t="s">
        <v>525</v>
      </c>
      <c s="376">
        <v>8350</v>
      </c>
    </row>
    <row customHeight="1" ht="17.25">
      <c s="73">
        <v>1011920</v>
      </c>
      <c s="121" t="s">
        <v>526</v>
      </c>
      <c s="376"/>
    </row>
    <row customHeight="1" ht="17.25">
      <c s="73">
        <v>10120</v>
      </c>
      <c s="121" t="s">
        <v>527</v>
      </c>
      <c s="372">
        <f>SUM(C341:C342)</f>
        <v>1069</v>
      </c>
    </row>
    <row customHeight="1" ht="17.25">
      <c s="73">
        <v>1012001</v>
      </c>
      <c s="121" t="s">
        <v>528</v>
      </c>
      <c s="376">
        <v>1069</v>
      </c>
    </row>
    <row customHeight="1" ht="17.25">
      <c s="73">
        <v>1012020</v>
      </c>
      <c s="121" t="s">
        <v>529</v>
      </c>
      <c s="376"/>
    </row>
    <row customHeight="1" ht="17.25">
      <c s="73">
        <v>10199</v>
      </c>
      <c s="121" t="s">
        <v>530</v>
      </c>
      <c s="376"/>
    </row>
    <row customHeight="1" ht="17.25">
      <c s="73">
        <v>103</v>
      </c>
      <c s="121" t="s">
        <v>531</v>
      </c>
      <c s="372">
        <f>SUM(C345,C371,C725,C758,C776,C804)</f>
        <v>14718</v>
      </c>
    </row>
    <row customHeight="1" ht="17.25">
      <c s="73">
        <v>10302</v>
      </c>
      <c s="121" t="s">
        <v>532</v>
      </c>
      <c s="372">
        <f>SUM(C346,C349,C352,C359:C364,C368)</f>
        <v>1047</v>
      </c>
    </row>
    <row customHeight="1" ht="17.25">
      <c s="73">
        <v>1030201</v>
      </c>
      <c s="121" t="s">
        <v>533</v>
      </c>
      <c s="372">
        <f>SUM(C347:C348)</f>
        <v>57</v>
      </c>
    </row>
    <row customHeight="1" ht="17.25">
      <c s="73">
        <v>103020101</v>
      </c>
      <c s="119" t="s">
        <v>534</v>
      </c>
      <c s="376">
        <v>57</v>
      </c>
    </row>
    <row customHeight="1" ht="17.25">
      <c s="73">
        <v>103020102</v>
      </c>
      <c s="119" t="s">
        <v>535</v>
      </c>
      <c s="376"/>
    </row>
    <row customHeight="1" ht="17.25">
      <c s="73">
        <v>1030202</v>
      </c>
      <c s="121" t="s">
        <v>536</v>
      </c>
      <c s="372">
        <f>C350+C351</f>
        <v>3</v>
      </c>
    </row>
    <row customHeight="1" ht="17.25">
      <c s="73">
        <v>103020201</v>
      </c>
      <c s="119" t="s">
        <v>537</v>
      </c>
      <c s="376"/>
    </row>
    <row customHeight="1" ht="17.25">
      <c s="73">
        <v>103020299</v>
      </c>
      <c s="119" t="s">
        <v>538</v>
      </c>
      <c s="376">
        <v>3</v>
      </c>
    </row>
    <row customHeight="1" ht="17.25">
      <c s="73">
        <v>1030203</v>
      </c>
      <c s="121" t="s">
        <v>539</v>
      </c>
      <c s="372">
        <f>SUM(C353:C358)</f>
        <v>686</v>
      </c>
    </row>
    <row customHeight="1" ht="17.25">
      <c s="73">
        <v>103020301</v>
      </c>
      <c s="119" t="s">
        <v>540</v>
      </c>
      <c s="376">
        <v>686</v>
      </c>
    </row>
    <row customHeight="1" ht="17.25">
      <c s="73">
        <v>103020302</v>
      </c>
      <c s="119" t="s">
        <v>541</v>
      </c>
      <c s="376"/>
    </row>
    <row customHeight="1" ht="17.25">
      <c s="73">
        <v>103020303</v>
      </c>
      <c s="119" t="s">
        <v>542</v>
      </c>
      <c s="376"/>
    </row>
    <row customHeight="1" ht="17.25">
      <c s="73">
        <v>103020304</v>
      </c>
      <c s="119" t="s">
        <v>543</v>
      </c>
      <c s="376"/>
    </row>
    <row customHeight="1" ht="17.25">
      <c s="73">
        <v>103020305</v>
      </c>
      <c s="119" t="s">
        <v>544</v>
      </c>
      <c s="376"/>
    </row>
    <row customHeight="1" ht="17.25">
      <c s="73">
        <v>103020399</v>
      </c>
      <c s="119" t="s">
        <v>545</v>
      </c>
      <c s="376"/>
    </row>
    <row customHeight="1" ht="17.25">
      <c s="73">
        <v>1030205</v>
      </c>
      <c s="121" t="s">
        <v>546</v>
      </c>
      <c s="376"/>
    </row>
    <row customHeight="1" ht="17.25">
      <c s="73">
        <v>1030210</v>
      </c>
      <c s="121" t="s">
        <v>547</v>
      </c>
      <c s="376"/>
    </row>
    <row customHeight="1" ht="17.25">
      <c s="73">
        <v>1030211</v>
      </c>
      <c s="121" t="s">
        <v>548</v>
      </c>
      <c s="376"/>
    </row>
    <row customHeight="1" ht="17.25">
      <c s="73">
        <v>1030212</v>
      </c>
      <c s="121" t="s">
        <v>549</v>
      </c>
      <c s="376"/>
    </row>
    <row customHeight="1" ht="17.25">
      <c s="73">
        <v>1030213</v>
      </c>
      <c s="121" t="s">
        <v>550</v>
      </c>
      <c s="376"/>
    </row>
    <row customHeight="1" ht="17.25">
      <c s="73">
        <v>1030215</v>
      </c>
      <c s="121" t="s">
        <v>551</v>
      </c>
      <c s="372">
        <f>C365+C366+C367</f>
        <v>261</v>
      </c>
    </row>
    <row customHeight="1" ht="17.25">
      <c s="73">
        <v>103021501</v>
      </c>
      <c s="119" t="s">
        <v>552</v>
      </c>
      <c s="376">
        <v>5</v>
      </c>
    </row>
    <row customHeight="1" ht="17.25">
      <c s="73">
        <v>103021502</v>
      </c>
      <c s="119" t="s">
        <v>553</v>
      </c>
      <c s="376">
        <v>1</v>
      </c>
    </row>
    <row customHeight="1" ht="17.25">
      <c s="73">
        <v>103021503</v>
      </c>
      <c s="119" t="s">
        <v>554</v>
      </c>
      <c s="376">
        <v>255</v>
      </c>
    </row>
    <row customHeight="1" ht="17.25">
      <c s="73">
        <v>1030299</v>
      </c>
      <c s="121" t="s">
        <v>555</v>
      </c>
      <c s="372">
        <f>C369+C370</f>
        <v>40</v>
      </c>
    </row>
    <row customHeight="1" ht="17.25">
      <c s="73">
        <v>103029901</v>
      </c>
      <c s="119" t="s">
        <v>556</v>
      </c>
      <c s="377">
        <v>40</v>
      </c>
    </row>
    <row customHeight="1" ht="17.25">
      <c s="73">
        <v>103029999</v>
      </c>
      <c s="119" t="s">
        <v>557</v>
      </c>
      <c s="376"/>
    </row>
    <row customHeight="1" ht="17.25">
      <c s="73">
        <v>10304</v>
      </c>
      <c s="121" t="s">
        <v>558</v>
      </c>
      <c s="379">
        <f>C372+C392+C396+C403+C410+C415+C418+C422+C424+C430+C433+C436+C440+C443+C446+C466+C469+C471+C474+C476+C480+C483+C486+C494+C497+C501+C503+C514+C517+C521+C533+C541+C546+C554+C561+C564+C569+C572+C590+C598+C633+C642+C651+C675+C682+C687+C692+C696+C700+C703+C706+C708+C710+C715+C718+C720+C723</f>
        <v>4262</v>
      </c>
    </row>
    <row customHeight="1" ht="17.25">
      <c s="73">
        <v>1030401</v>
      </c>
      <c s="121" t="s">
        <v>559</v>
      </c>
      <c s="372">
        <f>SUM(C373:C391)</f>
        <v>138</v>
      </c>
    </row>
    <row customHeight="1" ht="17.25">
      <c s="73">
        <v>103040101</v>
      </c>
      <c s="119" t="s">
        <v>560</v>
      </c>
      <c s="376"/>
    </row>
    <row customHeight="1" ht="17.25">
      <c s="73">
        <v>103040102</v>
      </c>
      <c s="119" t="s">
        <v>561</v>
      </c>
      <c s="376"/>
    </row>
    <row customHeight="1" ht="17.25">
      <c s="73">
        <v>103040103</v>
      </c>
      <c s="119" t="s">
        <v>562</v>
      </c>
      <c s="376"/>
    </row>
    <row customHeight="1" ht="17.25">
      <c s="73">
        <v>103040104</v>
      </c>
      <c s="119" t="s">
        <v>563</v>
      </c>
      <c s="376"/>
    </row>
    <row customHeight="1" ht="17.25">
      <c s="73">
        <v>103040106</v>
      </c>
      <c s="119" t="s">
        <v>564</v>
      </c>
      <c s="376"/>
    </row>
    <row customHeight="1" ht="17.25">
      <c s="73">
        <v>103040109</v>
      </c>
      <c s="119" t="s">
        <v>565</v>
      </c>
      <c s="376"/>
    </row>
    <row customHeight="1" ht="17.25">
      <c s="73">
        <v>103040110</v>
      </c>
      <c s="119" t="s">
        <v>566</v>
      </c>
      <c s="376"/>
    </row>
    <row customHeight="1" ht="17.25">
      <c s="73">
        <v>103040111</v>
      </c>
      <c s="119" t="s">
        <v>567</v>
      </c>
      <c s="376">
        <v>25</v>
      </c>
    </row>
    <row customHeight="1" ht="17.25">
      <c s="73">
        <v>103040112</v>
      </c>
      <c s="119" t="s">
        <v>568</v>
      </c>
      <c s="376">
        <v>6</v>
      </c>
    </row>
    <row customHeight="1" ht="17.25">
      <c s="73">
        <v>103040113</v>
      </c>
      <c s="119" t="s">
        <v>569</v>
      </c>
      <c s="376">
        <v>4</v>
      </c>
    </row>
    <row customHeight="1" ht="17.25">
      <c s="73">
        <v>103040114</v>
      </c>
      <c s="119" t="s">
        <v>570</v>
      </c>
      <c s="376"/>
    </row>
    <row customHeight="1" ht="17.25">
      <c s="73">
        <v>103040115</v>
      </c>
      <c s="119" t="s">
        <v>571</v>
      </c>
      <c s="376">
        <v>22</v>
      </c>
    </row>
    <row customHeight="1" ht="17.25">
      <c s="73">
        <v>103040116</v>
      </c>
      <c s="119" t="s">
        <v>572</v>
      </c>
      <c s="376">
        <v>6</v>
      </c>
    </row>
    <row customHeight="1" ht="17.25">
      <c s="73">
        <v>103040117</v>
      </c>
      <c s="119" t="s">
        <v>573</v>
      </c>
      <c s="376">
        <v>74</v>
      </c>
    </row>
    <row customHeight="1" ht="17.25">
      <c s="73">
        <v>103040119</v>
      </c>
      <c s="119" t="s">
        <v>574</v>
      </c>
      <c s="376"/>
    </row>
    <row customHeight="1" ht="17.25">
      <c s="73">
        <v>103040120</v>
      </c>
      <c s="119" t="s">
        <v>575</v>
      </c>
      <c s="376"/>
    </row>
    <row customHeight="1" ht="17.25">
      <c s="73">
        <v>103040121</v>
      </c>
      <c s="119" t="s">
        <v>576</v>
      </c>
      <c s="377"/>
    </row>
    <row customHeight="1" ht="17.25">
      <c s="73">
        <v>103040122</v>
      </c>
      <c s="119" t="s">
        <v>577</v>
      </c>
      <c s="376"/>
    </row>
    <row customHeight="1" ht="17.25">
      <c s="73">
        <v>103040150</v>
      </c>
      <c s="119" t="s">
        <v>578</v>
      </c>
      <c s="378">
        <v>1</v>
      </c>
    </row>
    <row customHeight="1" ht="17.25">
      <c s="73">
        <v>1030402</v>
      </c>
      <c s="121" t="s">
        <v>579</v>
      </c>
      <c s="372">
        <f>SUM(C393:C395)</f>
        <v>19</v>
      </c>
    </row>
    <row customHeight="1" ht="17.25">
      <c s="73">
        <v>103040201</v>
      </c>
      <c s="119" t="s">
        <v>580</v>
      </c>
      <c s="376">
        <v>19</v>
      </c>
    </row>
    <row customHeight="1" ht="17.25">
      <c s="73">
        <v>103040202</v>
      </c>
      <c s="119" t="s">
        <v>581</v>
      </c>
      <c s="376"/>
    </row>
    <row customHeight="1" ht="17.25">
      <c s="73">
        <v>103040250</v>
      </c>
      <c s="119" t="s">
        <v>582</v>
      </c>
      <c s="376"/>
    </row>
    <row customHeight="1" ht="17.25">
      <c s="73">
        <v>1030403</v>
      </c>
      <c s="121" t="s">
        <v>583</v>
      </c>
      <c s="372">
        <f>SUM(C397:C402)</f>
        <v>0</v>
      </c>
    </row>
    <row customHeight="1" ht="17.25">
      <c s="73">
        <v>103040301</v>
      </c>
      <c s="119" t="s">
        <v>584</v>
      </c>
      <c s="376"/>
    </row>
    <row customHeight="1" ht="17.25">
      <c s="73">
        <v>103040302</v>
      </c>
      <c s="119" t="s">
        <v>585</v>
      </c>
      <c s="376"/>
    </row>
    <row customHeight="1" ht="17.25">
      <c s="73">
        <v>103040303</v>
      </c>
      <c s="119" t="s">
        <v>586</v>
      </c>
      <c s="376"/>
    </row>
    <row customHeight="1" ht="17.25">
      <c s="73">
        <v>103040305</v>
      </c>
      <c s="119" t="s">
        <v>587</v>
      </c>
      <c s="376"/>
    </row>
    <row customHeight="1" ht="17.25">
      <c s="73">
        <v>103040306</v>
      </c>
      <c s="119" t="s">
        <v>588</v>
      </c>
      <c s="376"/>
    </row>
    <row customHeight="1" ht="17.25">
      <c s="73">
        <v>103040350</v>
      </c>
      <c s="119" t="s">
        <v>589</v>
      </c>
      <c s="376"/>
    </row>
    <row customHeight="1" ht="17.25">
      <c s="73">
        <v>1030404</v>
      </c>
      <c s="121" t="s">
        <v>590</v>
      </c>
      <c s="372">
        <f>SUM(C404:C409)</f>
        <v>0</v>
      </c>
    </row>
    <row customHeight="1" ht="17.25">
      <c s="73">
        <v>103040401</v>
      </c>
      <c s="119" t="s">
        <v>591</v>
      </c>
      <c s="376"/>
    </row>
    <row customHeight="1" ht="17.25">
      <c s="73">
        <v>103040402</v>
      </c>
      <c s="119" t="s">
        <v>592</v>
      </c>
      <c s="376"/>
    </row>
    <row customHeight="1" ht="17.25">
      <c s="73">
        <v>103040403</v>
      </c>
      <c s="119" t="s">
        <v>593</v>
      </c>
      <c s="376"/>
    </row>
    <row customHeight="1" ht="17.25">
      <c s="73">
        <v>103040404</v>
      </c>
      <c s="119" t="s">
        <v>594</v>
      </c>
      <c s="376"/>
    </row>
    <row customHeight="1" ht="17.25">
      <c s="73">
        <v>103040405</v>
      </c>
      <c s="119" t="s">
        <v>595</v>
      </c>
      <c s="376"/>
    </row>
    <row customHeight="1" ht="17.25">
      <c s="73">
        <v>103040450</v>
      </c>
      <c s="119" t="s">
        <v>596</v>
      </c>
      <c s="376"/>
    </row>
    <row customHeight="1" ht="17.25">
      <c s="73">
        <v>1030405</v>
      </c>
      <c s="121" t="s">
        <v>597</v>
      </c>
      <c s="372">
        <f>SUM(C411:C414)</f>
        <v>0</v>
      </c>
    </row>
    <row customHeight="1" ht="17.25">
      <c s="73">
        <v>103040503</v>
      </c>
      <c s="119" t="s">
        <v>598</v>
      </c>
      <c s="376"/>
    </row>
    <row customHeight="1" ht="17.25">
      <c s="73">
        <v>103040504</v>
      </c>
      <c s="119" t="s">
        <v>599</v>
      </c>
      <c s="376"/>
    </row>
    <row customHeight="1" ht="17.25">
      <c s="73">
        <v>103040506</v>
      </c>
      <c s="119" t="s">
        <v>600</v>
      </c>
      <c s="376"/>
    </row>
    <row customHeight="1" ht="17.25">
      <c s="73">
        <v>103040550</v>
      </c>
      <c s="119" t="s">
        <v>601</v>
      </c>
      <c s="376"/>
    </row>
    <row customHeight="1" ht="17.25">
      <c s="73">
        <v>1030406</v>
      </c>
      <c s="121" t="s">
        <v>602</v>
      </c>
      <c s="372">
        <f>SUM(C416:C417)</f>
        <v>0</v>
      </c>
    </row>
    <row customHeight="1" ht="17.25">
      <c s="73">
        <v>103040601</v>
      </c>
      <c s="119" t="s">
        <v>603</v>
      </c>
      <c s="376"/>
    </row>
    <row customHeight="1" ht="17.25">
      <c s="73">
        <v>103040650</v>
      </c>
      <c s="119" t="s">
        <v>604</v>
      </c>
      <c s="376"/>
    </row>
    <row customHeight="1" ht="17.25">
      <c s="73">
        <v>1030407</v>
      </c>
      <c s="121" t="s">
        <v>605</v>
      </c>
      <c s="372">
        <f>SUM(C419:C421)</f>
        <v>0</v>
      </c>
    </row>
    <row customHeight="1" ht="17.25">
      <c s="73">
        <v>103040701</v>
      </c>
      <c s="119" t="s">
        <v>603</v>
      </c>
      <c s="376"/>
    </row>
    <row customHeight="1" ht="17.25">
      <c s="73">
        <v>103040702</v>
      </c>
      <c s="119" t="s">
        <v>606</v>
      </c>
      <c s="376"/>
    </row>
    <row customHeight="1" ht="17.25">
      <c s="73">
        <v>103040750</v>
      </c>
      <c s="119" t="s">
        <v>607</v>
      </c>
      <c s="376"/>
    </row>
    <row customHeight="1" ht="17.25">
      <c s="73">
        <v>1030408</v>
      </c>
      <c s="121" t="s">
        <v>608</v>
      </c>
      <c s="372">
        <f>C423</f>
        <v>0</v>
      </c>
    </row>
    <row customHeight="1" ht="17.25">
      <c s="73">
        <v>103040850</v>
      </c>
      <c s="119" t="s">
        <v>609</v>
      </c>
      <c s="376"/>
    </row>
    <row customHeight="1" ht="17.25">
      <c s="73">
        <v>1030409</v>
      </c>
      <c s="121" t="s">
        <v>610</v>
      </c>
      <c s="372">
        <f>SUM(C425:C429)</f>
        <v>0</v>
      </c>
    </row>
    <row customHeight="1" ht="17.25">
      <c s="73">
        <v>103040901</v>
      </c>
      <c s="119" t="s">
        <v>611</v>
      </c>
      <c s="376"/>
    </row>
    <row customHeight="1" ht="17.25">
      <c s="73">
        <v>103040904</v>
      </c>
      <c s="119" t="s">
        <v>612</v>
      </c>
      <c s="376"/>
    </row>
    <row customHeight="1" ht="17.25">
      <c s="73">
        <v>103040905</v>
      </c>
      <c s="119" t="s">
        <v>613</v>
      </c>
      <c s="376"/>
    </row>
    <row customHeight="1" ht="17.25">
      <c s="73">
        <v>103040907</v>
      </c>
      <c s="119" t="s">
        <v>614</v>
      </c>
      <c s="376"/>
    </row>
    <row customHeight="1" ht="17.25">
      <c s="73">
        <v>103040950</v>
      </c>
      <c s="119" t="s">
        <v>615</v>
      </c>
      <c s="376"/>
    </row>
    <row customHeight="1" ht="17.25">
      <c s="73">
        <v>1030410</v>
      </c>
      <c s="121" t="s">
        <v>616</v>
      </c>
      <c s="372">
        <f>SUM(C431:C432)</f>
        <v>0</v>
      </c>
    </row>
    <row customHeight="1" ht="17.25">
      <c s="73">
        <v>103041001</v>
      </c>
      <c s="119" t="s">
        <v>606</v>
      </c>
      <c s="376"/>
    </row>
    <row customHeight="1" ht="17.25">
      <c s="73">
        <v>103041050</v>
      </c>
      <c s="119" t="s">
        <v>617</v>
      </c>
      <c s="376"/>
    </row>
    <row customHeight="1" ht="17.25">
      <c s="73">
        <v>1030411</v>
      </c>
      <c s="121" t="s">
        <v>618</v>
      </c>
      <c s="372">
        <f>SUM(C434:C435)</f>
        <v>578</v>
      </c>
    </row>
    <row customHeight="1" ht="17.25">
      <c s="73">
        <v>103041101</v>
      </c>
      <c s="119" t="s">
        <v>619</v>
      </c>
      <c s="376">
        <v>503</v>
      </c>
    </row>
    <row customHeight="1" ht="17.25">
      <c s="73">
        <v>103041150</v>
      </c>
      <c s="119" t="s">
        <v>620</v>
      </c>
      <c s="376">
        <v>75</v>
      </c>
    </row>
    <row customHeight="1" ht="17.25">
      <c s="73">
        <v>1030413</v>
      </c>
      <c s="121" t="s">
        <v>621</v>
      </c>
      <c s="372">
        <f>SUM(C437:C439)</f>
        <v>0</v>
      </c>
    </row>
    <row customHeight="1" ht="17.25">
      <c s="73">
        <v>103041301</v>
      </c>
      <c s="119" t="s">
        <v>622</v>
      </c>
      <c s="376"/>
    </row>
    <row customHeight="1" ht="17.25">
      <c s="73">
        <v>103041303</v>
      </c>
      <c s="119" t="s">
        <v>623</v>
      </c>
      <c s="376"/>
    </row>
    <row customHeight="1" ht="17.25">
      <c s="73">
        <v>103041350</v>
      </c>
      <c s="119" t="s">
        <v>624</v>
      </c>
      <c s="376"/>
    </row>
    <row customHeight="1" ht="17.25">
      <c s="73">
        <v>1030414</v>
      </c>
      <c s="121" t="s">
        <v>625</v>
      </c>
      <c s="372">
        <f>SUM(C441:C442)</f>
        <v>0</v>
      </c>
    </row>
    <row customHeight="1" ht="17.25">
      <c s="73">
        <v>103041403</v>
      </c>
      <c s="119" t="s">
        <v>626</v>
      </c>
      <c s="376"/>
    </row>
    <row customHeight="1" ht="17.25">
      <c s="73">
        <v>103041450</v>
      </c>
      <c s="119" t="s">
        <v>627</v>
      </c>
      <c s="376"/>
    </row>
    <row customHeight="1" ht="17.25">
      <c s="73">
        <v>1030415</v>
      </c>
      <c s="121" t="s">
        <v>628</v>
      </c>
      <c s="372">
        <f>SUM(C444:C445)</f>
        <v>0</v>
      </c>
    </row>
    <row customHeight="1" ht="17.25">
      <c s="73">
        <v>103041501</v>
      </c>
      <c s="119" t="s">
        <v>629</v>
      </c>
      <c s="376"/>
    </row>
    <row customHeight="1" ht="17.25">
      <c s="73">
        <v>103041550</v>
      </c>
      <c s="119" t="s">
        <v>630</v>
      </c>
      <c s="376"/>
    </row>
    <row customHeight="1" ht="17.25">
      <c s="73">
        <v>1030416</v>
      </c>
      <c s="121" t="s">
        <v>631</v>
      </c>
      <c s="372">
        <f>SUM(C447:C465)</f>
        <v>0</v>
      </c>
    </row>
    <row customHeight="1" ht="17.25">
      <c s="73">
        <v>103041601</v>
      </c>
      <c s="119" t="s">
        <v>632</v>
      </c>
      <c s="376"/>
    </row>
    <row customHeight="1" ht="17.25">
      <c s="73">
        <v>103041602</v>
      </c>
      <c s="119" t="s">
        <v>633</v>
      </c>
      <c s="376"/>
    </row>
    <row customHeight="1" ht="17.25">
      <c s="73">
        <v>103041603</v>
      </c>
      <c s="119" t="s">
        <v>634</v>
      </c>
      <c s="376"/>
    </row>
    <row customHeight="1" ht="17.25">
      <c s="73">
        <v>103041604</v>
      </c>
      <c s="119" t="s">
        <v>635</v>
      </c>
      <c s="376"/>
    </row>
    <row customHeight="1" ht="17.25">
      <c s="73">
        <v>103041605</v>
      </c>
      <c s="119" t="s">
        <v>636</v>
      </c>
      <c s="376"/>
    </row>
    <row customHeight="1" ht="17.25">
      <c s="73">
        <v>103041606</v>
      </c>
      <c s="119" t="s">
        <v>637</v>
      </c>
      <c s="376"/>
    </row>
    <row customHeight="1" ht="17.25">
      <c s="73">
        <v>103041607</v>
      </c>
      <c s="119" t="s">
        <v>638</v>
      </c>
      <c s="376"/>
    </row>
    <row customHeight="1" ht="17.25">
      <c s="73">
        <v>103041608</v>
      </c>
      <c s="119" t="s">
        <v>606</v>
      </c>
      <c s="376"/>
    </row>
    <row customHeight="1" ht="17.25">
      <c s="73">
        <v>103041609</v>
      </c>
      <c s="119" t="s">
        <v>639</v>
      </c>
      <c s="376"/>
    </row>
    <row customHeight="1" ht="17.25">
      <c s="73">
        <v>103041610</v>
      </c>
      <c s="119" t="s">
        <v>640</v>
      </c>
      <c s="376"/>
    </row>
    <row customHeight="1" ht="17.25">
      <c s="73">
        <v>103041611</v>
      </c>
      <c s="119" t="s">
        <v>641</v>
      </c>
      <c s="376"/>
    </row>
    <row customHeight="1" ht="17.25">
      <c s="73">
        <v>103041612</v>
      </c>
      <c s="119" t="s">
        <v>642</v>
      </c>
      <c s="376"/>
    </row>
    <row customHeight="1" ht="17.25">
      <c s="73">
        <v>103041613</v>
      </c>
      <c s="119" t="s">
        <v>643</v>
      </c>
      <c s="376"/>
    </row>
    <row customHeight="1" ht="17.25">
      <c s="73">
        <v>103041614</v>
      </c>
      <c s="119" t="s">
        <v>644</v>
      </c>
      <c s="376"/>
    </row>
    <row customHeight="1" ht="17.25">
      <c s="73">
        <v>103041615</v>
      </c>
      <c s="119" t="s">
        <v>645</v>
      </c>
      <c s="376"/>
    </row>
    <row customHeight="1" ht="17.25">
      <c s="73">
        <v>103041616</v>
      </c>
      <c s="119" t="s">
        <v>646</v>
      </c>
      <c s="377"/>
    </row>
    <row customHeight="1" ht="17.25">
      <c s="73">
        <v>103041617</v>
      </c>
      <c s="119" t="s">
        <v>647</v>
      </c>
      <c s="376"/>
    </row>
    <row customHeight="1" ht="17.25">
      <c s="73">
        <v>103041618</v>
      </c>
      <c s="119" t="s">
        <v>648</v>
      </c>
      <c s="378"/>
    </row>
    <row customHeight="1" ht="17.25">
      <c s="73">
        <v>103041650</v>
      </c>
      <c s="119" t="s">
        <v>649</v>
      </c>
      <c s="376"/>
    </row>
    <row customHeight="1" ht="17.25">
      <c s="73">
        <v>1030417</v>
      </c>
      <c s="121" t="s">
        <v>650</v>
      </c>
      <c s="372">
        <f>SUM(C467:C468)</f>
        <v>0</v>
      </c>
    </row>
    <row customHeight="1" ht="17.25">
      <c s="73">
        <v>103041703</v>
      </c>
      <c s="119" t="s">
        <v>651</v>
      </c>
      <c s="376"/>
    </row>
    <row customHeight="1" ht="17.25">
      <c s="73">
        <v>103041750</v>
      </c>
      <c s="119" t="s">
        <v>652</v>
      </c>
      <c s="376"/>
    </row>
    <row customHeight="1" ht="17.25">
      <c s="73">
        <v>1030418</v>
      </c>
      <c s="121" t="s">
        <v>653</v>
      </c>
      <c s="372">
        <f>C470</f>
        <v>0</v>
      </c>
    </row>
    <row customHeight="1" ht="17.25">
      <c s="73">
        <v>103041850</v>
      </c>
      <c s="119" t="s">
        <v>654</v>
      </c>
      <c s="376"/>
    </row>
    <row customHeight="1" ht="17.25">
      <c s="73">
        <v>1030419</v>
      </c>
      <c s="121" t="s">
        <v>655</v>
      </c>
      <c s="372">
        <f>SUM(C472:C473)</f>
        <v>0</v>
      </c>
    </row>
    <row customHeight="1" ht="17.25">
      <c s="73">
        <v>103041901</v>
      </c>
      <c s="119" t="s">
        <v>656</v>
      </c>
      <c s="376"/>
    </row>
    <row customHeight="1" ht="17.25">
      <c s="73">
        <v>103041950</v>
      </c>
      <c s="119" t="s">
        <v>657</v>
      </c>
      <c s="376"/>
    </row>
    <row customHeight="1" ht="17.25">
      <c s="73">
        <v>1030420</v>
      </c>
      <c s="121" t="s">
        <v>658</v>
      </c>
      <c s="372">
        <f>C475</f>
        <v>0</v>
      </c>
    </row>
    <row customHeight="1" ht="17.25">
      <c s="73">
        <v>103042050</v>
      </c>
      <c s="119" t="s">
        <v>659</v>
      </c>
      <c s="376"/>
    </row>
    <row customHeight="1" ht="17.25">
      <c s="73">
        <v>1030422</v>
      </c>
      <c s="121" t="s">
        <v>660</v>
      </c>
      <c s="372">
        <f>C477+C478+C479</f>
        <v>0</v>
      </c>
    </row>
    <row customHeight="1" ht="17.25">
      <c s="73">
        <v>103042201</v>
      </c>
      <c s="119" t="s">
        <v>661</v>
      </c>
      <c s="376"/>
    </row>
    <row customHeight="1" ht="17.25">
      <c s="73">
        <v>103042202</v>
      </c>
      <c s="119" t="s">
        <v>662</v>
      </c>
      <c s="376"/>
    </row>
    <row customHeight="1" ht="17.25">
      <c s="73">
        <v>103042250</v>
      </c>
      <c s="119" t="s">
        <v>663</v>
      </c>
      <c s="376"/>
    </row>
    <row customHeight="1" ht="17.25">
      <c s="73">
        <v>1030423</v>
      </c>
      <c s="121" t="s">
        <v>664</v>
      </c>
      <c s="372">
        <f>SUM(C481:C482)</f>
        <v>0</v>
      </c>
    </row>
    <row customHeight="1" ht="17.25">
      <c s="73">
        <v>103042301</v>
      </c>
      <c s="119" t="s">
        <v>665</v>
      </c>
      <c s="376"/>
    </row>
    <row customHeight="1" ht="17.25">
      <c s="73">
        <v>103042350</v>
      </c>
      <c s="119" t="s">
        <v>666</v>
      </c>
      <c s="376"/>
    </row>
    <row customHeight="1" ht="17.25">
      <c s="73">
        <v>1030424</v>
      </c>
      <c s="121" t="s">
        <v>667</v>
      </c>
      <c s="372">
        <f>SUM(C484:C485)</f>
        <v>129</v>
      </c>
    </row>
    <row customHeight="1" ht="17.25">
      <c s="73">
        <v>103042401</v>
      </c>
      <c s="119" t="s">
        <v>668</v>
      </c>
      <c s="376">
        <v>126</v>
      </c>
    </row>
    <row customHeight="1" ht="17.25">
      <c s="73">
        <v>103042450</v>
      </c>
      <c s="119" t="s">
        <v>669</v>
      </c>
      <c s="376">
        <v>3</v>
      </c>
    </row>
    <row customHeight="1" ht="17.25">
      <c s="73">
        <v>1030425</v>
      </c>
      <c s="121" t="s">
        <v>670</v>
      </c>
      <c s="372">
        <f>SUM(C487:C493)</f>
        <v>0</v>
      </c>
    </row>
    <row customHeight="1" ht="17.25">
      <c s="73">
        <v>103042502</v>
      </c>
      <c s="119" t="s">
        <v>671</v>
      </c>
      <c s="376"/>
    </row>
    <row customHeight="1" ht="17.25">
      <c s="73">
        <v>103042503</v>
      </c>
      <c s="119" t="s">
        <v>672</v>
      </c>
      <c s="376"/>
    </row>
    <row customHeight="1" ht="17.25">
      <c s="73">
        <v>103042504</v>
      </c>
      <c s="119" t="s">
        <v>622</v>
      </c>
      <c s="376"/>
    </row>
    <row customHeight="1" ht="17.25">
      <c s="73">
        <v>103042506</v>
      </c>
      <c s="119" t="s">
        <v>673</v>
      </c>
      <c s="376"/>
    </row>
    <row customHeight="1" ht="17.25">
      <c s="73">
        <v>103042507</v>
      </c>
      <c s="119" t="s">
        <v>674</v>
      </c>
      <c s="376"/>
    </row>
    <row customHeight="1" ht="17.25">
      <c s="73">
        <v>103042508</v>
      </c>
      <c s="119" t="s">
        <v>675</v>
      </c>
      <c s="376"/>
    </row>
    <row customHeight="1" ht="17.25">
      <c s="73">
        <v>103042550</v>
      </c>
      <c s="119" t="s">
        <v>676</v>
      </c>
      <c s="376"/>
    </row>
    <row customHeight="1" ht="17.25">
      <c s="73">
        <v>1030426</v>
      </c>
      <c s="121" t="s">
        <v>677</v>
      </c>
      <c s="372">
        <f>SUM(C495:C496)</f>
        <v>10</v>
      </c>
    </row>
    <row customHeight="1" ht="17.25">
      <c s="73">
        <v>103042601</v>
      </c>
      <c s="119" t="s">
        <v>678</v>
      </c>
      <c s="376"/>
    </row>
    <row customHeight="1" ht="17.25">
      <c s="73">
        <v>103042650</v>
      </c>
      <c s="119" t="s">
        <v>679</v>
      </c>
      <c s="376">
        <v>10</v>
      </c>
    </row>
    <row customHeight="1" ht="17.25">
      <c s="73">
        <v>1030427</v>
      </c>
      <c s="121" t="s">
        <v>680</v>
      </c>
      <c s="372">
        <f>SUM(C498:C500)</f>
        <v>0</v>
      </c>
    </row>
    <row customHeight="1" ht="17.25">
      <c s="73">
        <v>103042706</v>
      </c>
      <c s="119" t="s">
        <v>681</v>
      </c>
      <c s="376"/>
    </row>
    <row customHeight="1" ht="17.25">
      <c s="73">
        <v>103042707</v>
      </c>
      <c s="119" t="s">
        <v>682</v>
      </c>
      <c s="376"/>
    </row>
    <row customHeight="1" ht="17.25">
      <c s="73">
        <v>103042750</v>
      </c>
      <c s="119" t="s">
        <v>683</v>
      </c>
      <c s="376"/>
    </row>
    <row customHeight="1" ht="17.25">
      <c s="73">
        <v>1030428</v>
      </c>
      <c s="121" t="s">
        <v>684</v>
      </c>
      <c s="372">
        <f>C502</f>
        <v>0</v>
      </c>
    </row>
    <row customHeight="1" ht="17.25">
      <c s="73">
        <v>103042850</v>
      </c>
      <c s="119" t="s">
        <v>685</v>
      </c>
      <c s="376"/>
    </row>
    <row customHeight="1" ht="17.25">
      <c s="73">
        <v>1030429</v>
      </c>
      <c s="121" t="s">
        <v>686</v>
      </c>
      <c s="372">
        <f>SUM(C504:C513)</f>
        <v>0</v>
      </c>
    </row>
    <row customHeight="1" ht="17.25">
      <c s="73">
        <v>103042901</v>
      </c>
      <c s="119" t="s">
        <v>687</v>
      </c>
      <c s="376"/>
    </row>
    <row customHeight="1" ht="17.25">
      <c s="73">
        <v>103042902</v>
      </c>
      <c s="119" t="s">
        <v>688</v>
      </c>
      <c s="376"/>
    </row>
    <row customHeight="1" ht="17.25">
      <c s="73">
        <v>103042903</v>
      </c>
      <c s="119" t="s">
        <v>689</v>
      </c>
      <c s="376"/>
    </row>
    <row customHeight="1" ht="17.25">
      <c s="73">
        <v>103042904</v>
      </c>
      <c s="119" t="s">
        <v>690</v>
      </c>
      <c s="376"/>
    </row>
    <row customHeight="1" ht="17.25">
      <c s="73">
        <v>103042905</v>
      </c>
      <c s="119" t="s">
        <v>691</v>
      </c>
      <c s="376"/>
    </row>
    <row customHeight="1" ht="17.25">
      <c s="73">
        <v>103042906</v>
      </c>
      <c s="119" t="s">
        <v>692</v>
      </c>
      <c s="376"/>
    </row>
    <row customHeight="1" ht="17.25">
      <c s="73">
        <v>103042907</v>
      </c>
      <c s="119" t="s">
        <v>693</v>
      </c>
      <c s="377"/>
    </row>
    <row customHeight="1" ht="17.25">
      <c s="73">
        <v>103042908</v>
      </c>
      <c s="119" t="s">
        <v>694</v>
      </c>
      <c s="376"/>
    </row>
    <row customHeight="1" ht="17.25">
      <c s="73">
        <v>103042909</v>
      </c>
      <c s="119" t="s">
        <v>695</v>
      </c>
      <c s="378"/>
    </row>
    <row customHeight="1" ht="17.25">
      <c s="73">
        <v>103042950</v>
      </c>
      <c s="119" t="s">
        <v>696</v>
      </c>
      <c s="376"/>
    </row>
    <row customHeight="1" ht="17.25">
      <c s="73">
        <v>1030430</v>
      </c>
      <c s="121" t="s">
        <v>697</v>
      </c>
      <c s="372">
        <f>SUM(C515:C516)</f>
        <v>0</v>
      </c>
    </row>
    <row customHeight="1" ht="17.25">
      <c s="73">
        <v>103043003</v>
      </c>
      <c s="119" t="s">
        <v>698</v>
      </c>
      <c s="376"/>
    </row>
    <row customHeight="1" ht="17.25">
      <c s="73">
        <v>103043050</v>
      </c>
      <c s="119" t="s">
        <v>699</v>
      </c>
      <c s="376"/>
    </row>
    <row customHeight="1" ht="17.25">
      <c s="73">
        <v>1030431</v>
      </c>
      <c s="121" t="s">
        <v>700</v>
      </c>
      <c s="372">
        <f>SUM(C518:C520)</f>
        <v>0</v>
      </c>
    </row>
    <row customHeight="1" ht="17.25">
      <c s="73">
        <v>103043101</v>
      </c>
      <c s="119" t="s">
        <v>701</v>
      </c>
      <c s="376"/>
    </row>
    <row customHeight="1" ht="17.25">
      <c s="73">
        <v>103043102</v>
      </c>
      <c s="119" t="s">
        <v>702</v>
      </c>
      <c s="376"/>
    </row>
    <row customHeight="1" ht="17.25">
      <c s="73">
        <v>103043150</v>
      </c>
      <c s="119" t="s">
        <v>703</v>
      </c>
      <c s="376"/>
    </row>
    <row customHeight="1" ht="17.25">
      <c s="73">
        <v>1030432</v>
      </c>
      <c s="121" t="s">
        <v>704</v>
      </c>
      <c s="372">
        <f>SUM(C522:C532)</f>
        <v>1782</v>
      </c>
    </row>
    <row customHeight="1" ht="17.25">
      <c s="73">
        <v>103043201</v>
      </c>
      <c s="119" t="s">
        <v>705</v>
      </c>
      <c s="376"/>
    </row>
    <row customHeight="1" ht="17.25">
      <c s="73">
        <v>103043202</v>
      </c>
      <c s="119" t="s">
        <v>706</v>
      </c>
      <c s="376"/>
    </row>
    <row customHeight="1" ht="17.25">
      <c s="73">
        <v>103043203</v>
      </c>
      <c s="119" t="s">
        <v>707</v>
      </c>
      <c s="376"/>
    </row>
    <row customHeight="1" ht="17.25">
      <c s="73">
        <v>103043204</v>
      </c>
      <c s="119" t="s">
        <v>708</v>
      </c>
      <c s="376"/>
    </row>
    <row customHeight="1" ht="17.25">
      <c s="73">
        <v>103043205</v>
      </c>
      <c s="119" t="s">
        <v>709</v>
      </c>
      <c s="376">
        <v>7</v>
      </c>
    </row>
    <row customHeight="1" ht="17.25">
      <c s="73">
        <v>103043206</v>
      </c>
      <c s="119" t="s">
        <v>710</v>
      </c>
      <c s="376"/>
    </row>
    <row customHeight="1" ht="17.25">
      <c s="73">
        <v>103043207</v>
      </c>
      <c s="119" t="s">
        <v>711</v>
      </c>
      <c s="376">
        <v>100</v>
      </c>
    </row>
    <row customHeight="1" ht="17.25">
      <c s="73">
        <v>103043208</v>
      </c>
      <c s="119" t="s">
        <v>712</v>
      </c>
      <c s="376">
        <v>1665</v>
      </c>
    </row>
    <row customHeight="1" ht="17.25">
      <c s="73">
        <v>103043209</v>
      </c>
      <c s="119" t="s">
        <v>713</v>
      </c>
      <c s="376"/>
    </row>
    <row customHeight="1" ht="17.25">
      <c s="73">
        <v>103043210</v>
      </c>
      <c s="119" t="s">
        <v>714</v>
      </c>
      <c s="376"/>
    </row>
    <row customHeight="1" ht="17.25">
      <c s="73">
        <v>103043250</v>
      </c>
      <c s="119" t="s">
        <v>715</v>
      </c>
      <c s="376">
        <v>10</v>
      </c>
    </row>
    <row customHeight="1" ht="17.25">
      <c s="73">
        <v>1030433</v>
      </c>
      <c s="121" t="s">
        <v>716</v>
      </c>
      <c s="372">
        <f>SUM(C534:C540)</f>
        <v>368</v>
      </c>
    </row>
    <row customHeight="1" ht="17.25">
      <c s="73">
        <v>103043302</v>
      </c>
      <c s="119" t="s">
        <v>717</v>
      </c>
      <c s="376">
        <v>100</v>
      </c>
    </row>
    <row customHeight="1" ht="17.25">
      <c s="73">
        <v>103043306</v>
      </c>
      <c s="119" t="s">
        <v>718</v>
      </c>
      <c s="376"/>
    </row>
    <row customHeight="1" ht="17.25">
      <c s="73">
        <v>103043307</v>
      </c>
      <c s="119" t="s">
        <v>719</v>
      </c>
      <c s="376">
        <v>60</v>
      </c>
    </row>
    <row customHeight="1" ht="17.25">
      <c s="73">
        <v>103043310</v>
      </c>
      <c s="119" t="s">
        <v>606</v>
      </c>
      <c s="376"/>
    </row>
    <row customHeight="1" ht="17.25">
      <c s="73">
        <v>103043311</v>
      </c>
      <c s="119" t="s">
        <v>720</v>
      </c>
      <c s="376"/>
    </row>
    <row customHeight="1" ht="17.25">
      <c s="73">
        <v>103043312</v>
      </c>
      <c s="119" t="s">
        <v>721</v>
      </c>
      <c s="376">
        <v>208</v>
      </c>
    </row>
    <row customHeight="1" ht="17.25">
      <c s="73">
        <v>103043350</v>
      </c>
      <c s="119" t="s">
        <v>722</v>
      </c>
      <c s="376"/>
    </row>
    <row customHeight="1" ht="17.25">
      <c s="73">
        <v>1030434</v>
      </c>
      <c s="121" t="s">
        <v>723</v>
      </c>
      <c s="372">
        <f>SUM(C542:C545)</f>
        <v>0</v>
      </c>
    </row>
    <row customHeight="1" ht="17.25">
      <c s="73">
        <v>103043401</v>
      </c>
      <c s="119" t="s">
        <v>724</v>
      </c>
      <c s="376"/>
    </row>
    <row customHeight="1" ht="17.25">
      <c s="73">
        <v>103043402</v>
      </c>
      <c s="119" t="s">
        <v>725</v>
      </c>
      <c s="376"/>
    </row>
    <row customHeight="1" ht="17.25">
      <c s="73">
        <v>103043403</v>
      </c>
      <c s="119" t="s">
        <v>726</v>
      </c>
      <c s="376"/>
    </row>
    <row customHeight="1" ht="17.25">
      <c s="73">
        <v>103043450</v>
      </c>
      <c s="119" t="s">
        <v>727</v>
      </c>
      <c s="376"/>
    </row>
    <row customHeight="1" ht="17.25">
      <c s="73">
        <v>1030435</v>
      </c>
      <c s="121" t="s">
        <v>728</v>
      </c>
      <c s="372">
        <f>SUM(C547:C553)</f>
        <v>1</v>
      </c>
    </row>
    <row customHeight="1" ht="17.25">
      <c s="73">
        <v>103043502</v>
      </c>
      <c s="119" t="s">
        <v>729</v>
      </c>
      <c s="376"/>
    </row>
    <row customHeight="1" ht="17.25">
      <c s="73">
        <v>103043503</v>
      </c>
      <c s="119" t="s">
        <v>730</v>
      </c>
      <c s="376"/>
    </row>
    <row customHeight="1" ht="17.25">
      <c s="73">
        <v>103043504</v>
      </c>
      <c s="119" t="s">
        <v>731</v>
      </c>
      <c s="376"/>
    </row>
    <row customHeight="1" ht="17.25">
      <c s="73">
        <v>103043505</v>
      </c>
      <c s="119" t="s">
        <v>732</v>
      </c>
      <c s="376">
        <v>1</v>
      </c>
    </row>
    <row customHeight="1" ht="17.25">
      <c s="73">
        <v>103043506</v>
      </c>
      <c s="119" t="s">
        <v>606</v>
      </c>
      <c s="376"/>
    </row>
    <row customHeight="1" ht="17.25">
      <c s="73">
        <v>103043507</v>
      </c>
      <c s="119" t="s">
        <v>733</v>
      </c>
      <c s="376"/>
    </row>
    <row customHeight="1" ht="17.25">
      <c s="73">
        <v>103043550</v>
      </c>
      <c s="119" t="s">
        <v>734</v>
      </c>
      <c s="376"/>
    </row>
    <row customHeight="1" ht="17.25">
      <c s="73">
        <v>1030436</v>
      </c>
      <c s="121" t="s">
        <v>735</v>
      </c>
      <c s="372">
        <f>SUM(C555:C560)</f>
        <v>0</v>
      </c>
    </row>
    <row customHeight="1" ht="17.25">
      <c s="73">
        <v>103043601</v>
      </c>
      <c s="119" t="s">
        <v>736</v>
      </c>
      <c s="376"/>
    </row>
    <row customHeight="1" ht="17.25">
      <c s="73">
        <v>103043602</v>
      </c>
      <c s="119" t="s">
        <v>737</v>
      </c>
      <c s="376"/>
    </row>
    <row customHeight="1" ht="17.25">
      <c s="73">
        <v>103043604</v>
      </c>
      <c s="119" t="s">
        <v>738</v>
      </c>
      <c s="376"/>
    </row>
    <row customHeight="1" ht="17.25">
      <c s="73">
        <v>103043605</v>
      </c>
      <c s="119" t="s">
        <v>739</v>
      </c>
      <c s="376"/>
    </row>
    <row customHeight="1" ht="17.25">
      <c s="73">
        <v>103043606</v>
      </c>
      <c s="119" t="s">
        <v>740</v>
      </c>
      <c s="376"/>
    </row>
    <row customHeight="1" ht="17.25">
      <c s="73">
        <v>103043650</v>
      </c>
      <c s="119" t="s">
        <v>741</v>
      </c>
      <c s="376"/>
    </row>
    <row customHeight="1" ht="17.25">
      <c s="73">
        <v>1030437</v>
      </c>
      <c s="121" t="s">
        <v>742</v>
      </c>
      <c s="372">
        <f>SUM(C562:C563)</f>
        <v>0</v>
      </c>
    </row>
    <row customHeight="1" ht="17.25">
      <c s="73">
        <v>103043701</v>
      </c>
      <c s="119" t="s">
        <v>743</v>
      </c>
      <c s="376"/>
    </row>
    <row customHeight="1" ht="17.25">
      <c s="73">
        <v>103043750</v>
      </c>
      <c s="119" t="s">
        <v>744</v>
      </c>
      <c s="376"/>
    </row>
    <row customHeight="1" ht="17.25">
      <c s="73">
        <v>1030438</v>
      </c>
      <c s="121" t="s">
        <v>745</v>
      </c>
      <c s="372">
        <f>SUM(C565:C568)</f>
        <v>0</v>
      </c>
    </row>
    <row customHeight="1" ht="17.25">
      <c s="73">
        <v>103043801</v>
      </c>
      <c s="119" t="s">
        <v>746</v>
      </c>
      <c s="376"/>
    </row>
    <row customHeight="1" ht="17.25">
      <c s="73">
        <v>103043802</v>
      </c>
      <c s="119" t="s">
        <v>747</v>
      </c>
      <c s="376"/>
    </row>
    <row customHeight="1" ht="17.25">
      <c s="73">
        <v>103043803</v>
      </c>
      <c s="119" t="s">
        <v>748</v>
      </c>
      <c s="376"/>
    </row>
    <row customHeight="1" ht="17.25">
      <c s="73">
        <v>103043850</v>
      </c>
      <c s="119" t="s">
        <v>749</v>
      </c>
      <c s="376"/>
    </row>
    <row customHeight="1" ht="17.25">
      <c s="73">
        <v>1030440</v>
      </c>
      <c s="121" t="s">
        <v>750</v>
      </c>
      <c s="372">
        <f>SUM(C570:C571)</f>
        <v>0</v>
      </c>
    </row>
    <row customHeight="1" ht="17.25">
      <c s="73">
        <v>103044001</v>
      </c>
      <c s="119" t="s">
        <v>606</v>
      </c>
      <c s="376"/>
    </row>
    <row customHeight="1" ht="17.25">
      <c s="73">
        <v>103044050</v>
      </c>
      <c s="119" t="s">
        <v>751</v>
      </c>
      <c s="376"/>
    </row>
    <row customHeight="1" ht="17.25">
      <c s="73">
        <v>1030442</v>
      </c>
      <c s="121" t="s">
        <v>752</v>
      </c>
      <c s="372">
        <f>SUM(C573:C589)</f>
        <v>32</v>
      </c>
    </row>
    <row customHeight="1" ht="17.25">
      <c s="73">
        <v>103044202</v>
      </c>
      <c s="119" t="s">
        <v>603</v>
      </c>
      <c s="376">
        <v>6</v>
      </c>
    </row>
    <row customHeight="1" ht="17.25">
      <c s="73">
        <v>103044203</v>
      </c>
      <c s="119" t="s">
        <v>606</v>
      </c>
      <c s="376"/>
    </row>
    <row customHeight="1" ht="17.25">
      <c s="73">
        <v>103044204</v>
      </c>
      <c s="119" t="s">
        <v>753</v>
      </c>
      <c s="376"/>
    </row>
    <row customHeight="1" ht="17.25">
      <c s="73">
        <v>103044205</v>
      </c>
      <c s="119" t="s">
        <v>754</v>
      </c>
      <c s="376"/>
    </row>
    <row customHeight="1" ht="17.25">
      <c s="73">
        <v>103044206</v>
      </c>
      <c s="119" t="s">
        <v>755</v>
      </c>
      <c s="376"/>
    </row>
    <row customHeight="1" ht="17.25">
      <c s="73">
        <v>103044208</v>
      </c>
      <c s="119" t="s">
        <v>756</v>
      </c>
      <c s="376"/>
    </row>
    <row customHeight="1" ht="17.25">
      <c s="73">
        <v>103044209</v>
      </c>
      <c s="119" t="s">
        <v>757</v>
      </c>
      <c s="376"/>
    </row>
    <row customHeight="1" ht="17.25">
      <c s="73">
        <v>103044210</v>
      </c>
      <c s="119" t="s">
        <v>758</v>
      </c>
      <c s="376"/>
    </row>
    <row customHeight="1" ht="17.25">
      <c s="73">
        <v>103044211</v>
      </c>
      <c s="119" t="s">
        <v>759</v>
      </c>
      <c s="376"/>
    </row>
    <row customHeight="1" ht="17.25">
      <c s="73">
        <v>103044212</v>
      </c>
      <c s="119" t="s">
        <v>760</v>
      </c>
      <c s="376"/>
    </row>
    <row customHeight="1" ht="17.25">
      <c s="73">
        <v>103044213</v>
      </c>
      <c s="119" t="s">
        <v>761</v>
      </c>
      <c s="376"/>
    </row>
    <row customHeight="1" ht="17.25">
      <c s="73">
        <v>103044214</v>
      </c>
      <c s="119" t="s">
        <v>762</v>
      </c>
      <c s="376"/>
    </row>
    <row customHeight="1" ht="17.25">
      <c s="73">
        <v>103044215</v>
      </c>
      <c s="119" t="s">
        <v>763</v>
      </c>
      <c s="376"/>
    </row>
    <row customHeight="1" ht="17.25">
      <c s="73">
        <v>103044216</v>
      </c>
      <c s="119" t="s">
        <v>764</v>
      </c>
      <c s="376"/>
    </row>
    <row customHeight="1" ht="17.25">
      <c s="73">
        <v>103044217</v>
      </c>
      <c s="119" t="s">
        <v>765</v>
      </c>
      <c s="376"/>
    </row>
    <row customHeight="1" ht="17.25">
      <c s="73">
        <v>103044218</v>
      </c>
      <c s="119" t="s">
        <v>766</v>
      </c>
      <c s="376">
        <v>20</v>
      </c>
    </row>
    <row customHeight="1" ht="17.25">
      <c s="73">
        <v>103044250</v>
      </c>
      <c s="119" t="s">
        <v>767</v>
      </c>
      <c s="376">
        <v>6</v>
      </c>
    </row>
    <row customHeight="1" ht="17.25">
      <c s="73">
        <v>1030443</v>
      </c>
      <c s="121" t="s">
        <v>768</v>
      </c>
      <c s="372">
        <f>SUM(C591:C597)</f>
        <v>0</v>
      </c>
    </row>
    <row customHeight="1" ht="17.25">
      <c s="73">
        <v>103044301</v>
      </c>
      <c s="119" t="s">
        <v>769</v>
      </c>
      <c s="376"/>
    </row>
    <row customHeight="1" ht="17.25">
      <c s="73">
        <v>103044302</v>
      </c>
      <c s="119" t="s">
        <v>770</v>
      </c>
      <c s="376"/>
    </row>
    <row customHeight="1" ht="17.25">
      <c s="73">
        <v>103044304</v>
      </c>
      <c s="119" t="s">
        <v>771</v>
      </c>
      <c s="376"/>
    </row>
    <row customHeight="1" ht="17.25">
      <c s="73">
        <v>103044306</v>
      </c>
      <c s="119" t="s">
        <v>606</v>
      </c>
      <c s="376"/>
    </row>
    <row customHeight="1" ht="17.25">
      <c s="73">
        <v>103044307</v>
      </c>
      <c s="119" t="s">
        <v>772</v>
      </c>
      <c s="376"/>
    </row>
    <row customHeight="1" ht="17.25">
      <c s="73">
        <v>103044308</v>
      </c>
      <c s="119" t="s">
        <v>773</v>
      </c>
      <c s="376"/>
    </row>
    <row customHeight="1" ht="17.25">
      <c s="73">
        <v>103044350</v>
      </c>
      <c s="119" t="s">
        <v>774</v>
      </c>
      <c s="376"/>
    </row>
    <row customHeight="1" ht="17.25">
      <c s="73">
        <v>1030444</v>
      </c>
      <c s="121" t="s">
        <v>775</v>
      </c>
      <c s="372">
        <f>SUM(C599:C632)</f>
        <v>51</v>
      </c>
    </row>
    <row customHeight="1" ht="17.25">
      <c s="73">
        <v>103044401</v>
      </c>
      <c s="119" t="s">
        <v>776</v>
      </c>
      <c s="376"/>
    </row>
    <row customHeight="1" ht="17.25">
      <c s="73">
        <v>103044402</v>
      </c>
      <c s="119" t="s">
        <v>777</v>
      </c>
      <c s="376">
        <v>3</v>
      </c>
    </row>
    <row customHeight="1" ht="17.25">
      <c s="73">
        <v>103044403</v>
      </c>
      <c s="119" t="s">
        <v>778</v>
      </c>
      <c s="376">
        <v>20</v>
      </c>
    </row>
    <row customHeight="1" ht="17.25">
      <c s="73">
        <v>103044404</v>
      </c>
      <c s="119" t="s">
        <v>779</v>
      </c>
      <c s="376"/>
    </row>
    <row customHeight="1" ht="17.25">
      <c s="73">
        <v>103044405</v>
      </c>
      <c s="119" t="s">
        <v>780</v>
      </c>
      <c s="376"/>
    </row>
    <row customHeight="1" ht="17.25">
      <c s="73">
        <v>103044406</v>
      </c>
      <c s="119" t="s">
        <v>781</v>
      </c>
      <c s="376"/>
    </row>
    <row customHeight="1" ht="17.25">
      <c s="73">
        <v>103044407</v>
      </c>
      <c s="119" t="s">
        <v>782</v>
      </c>
      <c s="376"/>
    </row>
    <row customHeight="1" ht="17.25">
      <c s="73">
        <v>103044408</v>
      </c>
      <c s="119" t="s">
        <v>783</v>
      </c>
      <c s="376"/>
    </row>
    <row customHeight="1" ht="17.25">
      <c s="73">
        <v>103044410</v>
      </c>
      <c s="119" t="s">
        <v>784</v>
      </c>
      <c s="376"/>
    </row>
    <row customHeight="1" ht="17.25">
      <c s="73">
        <v>103044411</v>
      </c>
      <c s="119" t="s">
        <v>785</v>
      </c>
      <c s="376"/>
    </row>
    <row customHeight="1" ht="17.25">
      <c s="73">
        <v>103044412</v>
      </c>
      <c s="119" t="s">
        <v>786</v>
      </c>
      <c s="376"/>
    </row>
    <row customHeight="1" ht="17.25">
      <c s="73">
        <v>103044413</v>
      </c>
      <c s="119" t="s">
        <v>787</v>
      </c>
      <c s="376">
        <v>28</v>
      </c>
    </row>
    <row customHeight="1" ht="17.25">
      <c s="73">
        <v>103044414</v>
      </c>
      <c s="119" t="s">
        <v>788</v>
      </c>
      <c s="376"/>
    </row>
    <row customHeight="1" ht="17.25">
      <c s="73">
        <v>103044415</v>
      </c>
      <c s="119" t="s">
        <v>789</v>
      </c>
      <c s="376"/>
    </row>
    <row customHeight="1" ht="17.25">
      <c s="73">
        <v>103044416</v>
      </c>
      <c s="119" t="s">
        <v>790</v>
      </c>
      <c s="376"/>
    </row>
    <row customHeight="1" ht="17.25">
      <c s="73">
        <v>103044418</v>
      </c>
      <c s="119" t="s">
        <v>791</v>
      </c>
      <c s="376"/>
    </row>
    <row customHeight="1" ht="17.25">
      <c s="73">
        <v>103044419</v>
      </c>
      <c s="119" t="s">
        <v>792</v>
      </c>
      <c s="376"/>
    </row>
    <row customHeight="1" ht="17.25">
      <c s="73">
        <v>103044420</v>
      </c>
      <c s="119" t="s">
        <v>793</v>
      </c>
      <c s="376"/>
    </row>
    <row customHeight="1" ht="17.25">
      <c s="73">
        <v>103044421</v>
      </c>
      <c s="119" t="s">
        <v>794</v>
      </c>
      <c s="376"/>
    </row>
    <row customHeight="1" ht="17.25">
      <c s="73">
        <v>103044422</v>
      </c>
      <c s="119" t="s">
        <v>795</v>
      </c>
      <c s="376"/>
    </row>
    <row customHeight="1" ht="17.25">
      <c s="73">
        <v>103044423</v>
      </c>
      <c s="119" t="s">
        <v>796</v>
      </c>
      <c s="376"/>
    </row>
    <row customHeight="1" ht="17.25">
      <c s="73">
        <v>103044424</v>
      </c>
      <c s="119" t="s">
        <v>797</v>
      </c>
      <c s="376"/>
    </row>
    <row customHeight="1" ht="17.25">
      <c s="73">
        <v>103044425</v>
      </c>
      <c s="119" t="s">
        <v>798</v>
      </c>
      <c s="376"/>
    </row>
    <row customHeight="1" ht="17.25">
      <c s="73">
        <v>103044426</v>
      </c>
      <c s="119" t="s">
        <v>799</v>
      </c>
      <c s="376"/>
    </row>
    <row customHeight="1" ht="17.25">
      <c s="73">
        <v>103044427</v>
      </c>
      <c s="119" t="s">
        <v>800</v>
      </c>
      <c s="376"/>
    </row>
    <row customHeight="1" ht="17.25">
      <c s="73">
        <v>103044428</v>
      </c>
      <c s="119" t="s">
        <v>801</v>
      </c>
      <c s="376"/>
    </row>
    <row customHeight="1" ht="17.25">
      <c s="73">
        <v>103044429</v>
      </c>
      <c s="119" t="s">
        <v>762</v>
      </c>
      <c s="376"/>
    </row>
    <row customHeight="1" ht="17.25">
      <c s="73">
        <v>103044430</v>
      </c>
      <c s="119" t="s">
        <v>802</v>
      </c>
      <c s="376"/>
    </row>
    <row customHeight="1" ht="17.25">
      <c s="73">
        <v>103044431</v>
      </c>
      <c s="119" t="s">
        <v>803</v>
      </c>
      <c s="376"/>
    </row>
    <row customHeight="1" ht="17.25">
      <c s="73">
        <v>103044432</v>
      </c>
      <c s="119" t="s">
        <v>804</v>
      </c>
      <c s="376"/>
    </row>
    <row customHeight="1" ht="17.25">
      <c s="73">
        <v>103044433</v>
      </c>
      <c s="119" t="s">
        <v>805</v>
      </c>
      <c s="376"/>
    </row>
    <row customHeight="1" ht="17.25">
      <c s="73">
        <v>103044434</v>
      </c>
      <c s="119" t="s">
        <v>806</v>
      </c>
      <c s="376"/>
    </row>
    <row customHeight="1" ht="17.25">
      <c s="73">
        <v>103044435</v>
      </c>
      <c s="119" t="s">
        <v>807</v>
      </c>
      <c s="376"/>
    </row>
    <row customHeight="1" ht="17.25">
      <c s="73">
        <v>103044450</v>
      </c>
      <c s="119" t="s">
        <v>808</v>
      </c>
      <c s="376"/>
    </row>
    <row customHeight="1" ht="17.25">
      <c s="73">
        <v>1030445</v>
      </c>
      <c s="121" t="s">
        <v>809</v>
      </c>
      <c s="372">
        <f>SUM(C634:C641)</f>
        <v>0</v>
      </c>
    </row>
    <row customHeight="1" ht="17.25">
      <c s="73">
        <v>103044501</v>
      </c>
      <c s="119" t="s">
        <v>810</v>
      </c>
      <c s="376"/>
    </row>
    <row customHeight="1" ht="17.25">
      <c s="73">
        <v>103044502</v>
      </c>
      <c s="119" t="s">
        <v>811</v>
      </c>
      <c s="376"/>
    </row>
    <row customHeight="1" ht="17.25">
      <c s="73">
        <v>103044503</v>
      </c>
      <c s="119" t="s">
        <v>812</v>
      </c>
      <c s="376"/>
    </row>
    <row customHeight="1" ht="17.25">
      <c s="73">
        <v>103044504</v>
      </c>
      <c s="119" t="s">
        <v>813</v>
      </c>
      <c s="376"/>
    </row>
    <row customHeight="1" ht="17.25">
      <c s="73">
        <v>103044505</v>
      </c>
      <c s="119" t="s">
        <v>814</v>
      </c>
      <c s="376"/>
    </row>
    <row customHeight="1" ht="17.25">
      <c s="73">
        <v>103044506</v>
      </c>
      <c s="119" t="s">
        <v>776</v>
      </c>
      <c s="376"/>
    </row>
    <row customHeight="1" ht="17.25">
      <c s="73">
        <v>103044507</v>
      </c>
      <c s="119" t="s">
        <v>815</v>
      </c>
      <c s="376"/>
    </row>
    <row customHeight="1" ht="17.25">
      <c s="73">
        <v>103044550</v>
      </c>
      <c s="119" t="s">
        <v>816</v>
      </c>
      <c s="376"/>
    </row>
    <row customHeight="1" ht="17.25">
      <c s="73">
        <v>1030446</v>
      </c>
      <c s="121" t="s">
        <v>817</v>
      </c>
      <c s="372">
        <f>SUM(C643:C650)</f>
        <v>18</v>
      </c>
    </row>
    <row customHeight="1" ht="17.25">
      <c s="73">
        <v>103044601</v>
      </c>
      <c s="119" t="s">
        <v>818</v>
      </c>
      <c s="376">
        <v>2</v>
      </c>
    </row>
    <row customHeight="1" ht="17.25">
      <c s="73">
        <v>103044602</v>
      </c>
      <c s="119" t="s">
        <v>819</v>
      </c>
      <c s="376"/>
    </row>
    <row customHeight="1" ht="17.25">
      <c s="73">
        <v>103044604</v>
      </c>
      <c s="119" t="s">
        <v>820</v>
      </c>
      <c s="376"/>
    </row>
    <row customHeight="1" ht="17.25">
      <c s="73">
        <v>103044605</v>
      </c>
      <c s="119" t="s">
        <v>821</v>
      </c>
      <c s="376">
        <v>12</v>
      </c>
    </row>
    <row customHeight="1" ht="17.25">
      <c s="73">
        <v>103044607</v>
      </c>
      <c s="119" t="s">
        <v>822</v>
      </c>
      <c s="376"/>
    </row>
    <row customHeight="1" ht="17.25">
      <c s="73">
        <v>103044608</v>
      </c>
      <c s="119" t="s">
        <v>606</v>
      </c>
      <c s="376"/>
    </row>
    <row customHeight="1" ht="17.25">
      <c s="73">
        <v>103044609</v>
      </c>
      <c s="119" t="s">
        <v>823</v>
      </c>
      <c s="376"/>
    </row>
    <row customHeight="1" ht="17.25">
      <c s="73">
        <v>103044650</v>
      </c>
      <c s="119" t="s">
        <v>824</v>
      </c>
      <c s="376">
        <v>4</v>
      </c>
    </row>
    <row customHeight="1" ht="17.25">
      <c s="73">
        <v>1030447</v>
      </c>
      <c s="121" t="s">
        <v>825</v>
      </c>
      <c s="372">
        <f>SUM(C652:C674)</f>
        <v>28</v>
      </c>
    </row>
    <row customHeight="1" ht="17.25">
      <c s="73">
        <v>103044706</v>
      </c>
      <c s="119" t="s">
        <v>826</v>
      </c>
      <c s="376"/>
    </row>
    <row customHeight="1" ht="17.25">
      <c s="73">
        <v>103044707</v>
      </c>
      <c s="119" t="s">
        <v>827</v>
      </c>
      <c s="376"/>
    </row>
    <row customHeight="1" ht="17.25">
      <c s="73">
        <v>103044708</v>
      </c>
      <c s="119" t="s">
        <v>828</v>
      </c>
      <c s="376"/>
    </row>
    <row customHeight="1" ht="17.25">
      <c s="73">
        <v>103044709</v>
      </c>
      <c s="119" t="s">
        <v>829</v>
      </c>
      <c s="376"/>
    </row>
    <row customHeight="1" ht="17.25">
      <c s="73">
        <v>103044710</v>
      </c>
      <c s="119" t="s">
        <v>830</v>
      </c>
      <c s="376"/>
    </row>
    <row customHeight="1" ht="17.25">
      <c s="73">
        <v>103044711</v>
      </c>
      <c s="119" t="s">
        <v>831</v>
      </c>
      <c s="376"/>
    </row>
    <row customHeight="1" ht="17.25">
      <c s="73">
        <v>103044712</v>
      </c>
      <c s="119" t="s">
        <v>832</v>
      </c>
      <c s="376"/>
    </row>
    <row customHeight="1" ht="17.25">
      <c s="73">
        <v>103044713</v>
      </c>
      <c s="119" t="s">
        <v>606</v>
      </c>
      <c s="376"/>
    </row>
    <row customHeight="1" ht="17.25">
      <c s="73">
        <v>103044715</v>
      </c>
      <c s="119" t="s">
        <v>833</v>
      </c>
      <c s="376"/>
    </row>
    <row customHeight="1" ht="17.25">
      <c s="73">
        <v>103044716</v>
      </c>
      <c s="119" t="s">
        <v>834</v>
      </c>
      <c s="376"/>
    </row>
    <row customHeight="1" ht="17.25">
      <c s="73">
        <v>103044717</v>
      </c>
      <c s="119" t="s">
        <v>835</v>
      </c>
      <c s="376"/>
    </row>
    <row customHeight="1" ht="17.25">
      <c s="73">
        <v>103044718</v>
      </c>
      <c s="119" t="s">
        <v>836</v>
      </c>
      <c s="376"/>
    </row>
    <row customHeight="1" ht="17.25">
      <c s="73">
        <v>103044719</v>
      </c>
      <c s="119" t="s">
        <v>837</v>
      </c>
      <c s="376"/>
    </row>
    <row customHeight="1" ht="17.25">
      <c s="73">
        <v>103044720</v>
      </c>
      <c s="119" t="s">
        <v>838</v>
      </c>
      <c s="376"/>
    </row>
    <row customHeight="1" ht="17.25">
      <c s="73">
        <v>103044721</v>
      </c>
      <c s="119" t="s">
        <v>839</v>
      </c>
      <c s="376"/>
    </row>
    <row customHeight="1" ht="17.25">
      <c s="73">
        <v>103044722</v>
      </c>
      <c s="119" t="s">
        <v>840</v>
      </c>
      <c s="376"/>
    </row>
    <row customHeight="1" ht="17.25">
      <c s="73">
        <v>103044723</v>
      </c>
      <c s="119" t="s">
        <v>841</v>
      </c>
      <c s="376"/>
    </row>
    <row customHeight="1" ht="17.25">
      <c s="73">
        <v>103044728</v>
      </c>
      <c s="119" t="s">
        <v>842</v>
      </c>
      <c s="376"/>
    </row>
    <row customHeight="1" ht="17.25">
      <c s="73">
        <v>103044729</v>
      </c>
      <c s="119" t="s">
        <v>843</v>
      </c>
      <c s="376"/>
    </row>
    <row customHeight="1" ht="17.25">
      <c s="73">
        <v>103044730</v>
      </c>
      <c s="119" t="s">
        <v>844</v>
      </c>
      <c s="376"/>
    </row>
    <row customHeight="1" ht="17.25">
      <c s="73">
        <v>103044731</v>
      </c>
      <c s="119" t="s">
        <v>845</v>
      </c>
      <c s="376">
        <v>7</v>
      </c>
    </row>
    <row customHeight="1" ht="17.25">
      <c s="73">
        <v>103044732</v>
      </c>
      <c s="119" t="s">
        <v>846</v>
      </c>
      <c s="376"/>
    </row>
    <row customHeight="1" ht="17.25">
      <c s="73">
        <v>103044750</v>
      </c>
      <c s="119" t="s">
        <v>847</v>
      </c>
      <c s="376">
        <v>21</v>
      </c>
    </row>
    <row customHeight="1" ht="17.25">
      <c s="73">
        <v>1030449</v>
      </c>
      <c s="121" t="s">
        <v>848</v>
      </c>
      <c s="372">
        <f>SUM(C676:C681)</f>
        <v>3</v>
      </c>
    </row>
    <row customHeight="1" ht="17.25">
      <c s="73">
        <v>103044901</v>
      </c>
      <c s="119" t="s">
        <v>849</v>
      </c>
      <c s="376">
        <v>3</v>
      </c>
    </row>
    <row customHeight="1" ht="17.25">
      <c s="73">
        <v>103044902</v>
      </c>
      <c s="119" t="s">
        <v>850</v>
      </c>
      <c s="376"/>
    </row>
    <row customHeight="1" ht="17.25">
      <c s="73">
        <v>103044905</v>
      </c>
      <c s="119" t="s">
        <v>675</v>
      </c>
      <c s="376"/>
    </row>
    <row customHeight="1" ht="17.25">
      <c s="73">
        <v>103044907</v>
      </c>
      <c s="119" t="s">
        <v>674</v>
      </c>
      <c s="376"/>
    </row>
    <row customHeight="1" ht="17.25">
      <c s="73">
        <v>103044908</v>
      </c>
      <c s="119" t="s">
        <v>851</v>
      </c>
      <c s="376"/>
    </row>
    <row customHeight="1" ht="17.25">
      <c s="73">
        <v>103044950</v>
      </c>
      <c s="119" t="s">
        <v>852</v>
      </c>
      <c s="376"/>
    </row>
    <row customHeight="1" ht="17.25">
      <c s="73">
        <v>1030450</v>
      </c>
      <c s="121" t="s">
        <v>853</v>
      </c>
      <c s="372">
        <f>SUM(C683:C686)</f>
        <v>0</v>
      </c>
    </row>
    <row customHeight="1" ht="17.25">
      <c s="73">
        <v>103045002</v>
      </c>
      <c s="119" t="s">
        <v>854</v>
      </c>
      <c s="376"/>
    </row>
    <row customHeight="1" ht="17.25">
      <c s="73">
        <v>103045003</v>
      </c>
      <c s="119" t="s">
        <v>855</v>
      </c>
      <c s="376"/>
    </row>
    <row customHeight="1" ht="17.25">
      <c s="73">
        <v>103045004</v>
      </c>
      <c s="119" t="s">
        <v>606</v>
      </c>
      <c s="376"/>
    </row>
    <row customHeight="1" ht="17.25">
      <c s="73">
        <v>103045050</v>
      </c>
      <c s="119" t="s">
        <v>856</v>
      </c>
      <c s="376"/>
    </row>
    <row customHeight="1" ht="17.25">
      <c s="73">
        <v>1030451</v>
      </c>
      <c s="121" t="s">
        <v>857</v>
      </c>
      <c s="372">
        <f>SUM(C688:C691)</f>
        <v>0</v>
      </c>
    </row>
    <row customHeight="1" ht="17.25">
      <c s="73">
        <v>103045101</v>
      </c>
      <c s="119" t="s">
        <v>858</v>
      </c>
      <c s="376"/>
    </row>
    <row customHeight="1" ht="17.25">
      <c s="73">
        <v>103045102</v>
      </c>
      <c s="119" t="s">
        <v>859</v>
      </c>
      <c s="376"/>
    </row>
    <row customHeight="1" ht="17.25">
      <c s="73">
        <v>103045103</v>
      </c>
      <c s="119" t="s">
        <v>860</v>
      </c>
      <c s="376"/>
    </row>
    <row customHeight="1" ht="17.25">
      <c s="73">
        <v>103045150</v>
      </c>
      <c s="119" t="s">
        <v>861</v>
      </c>
      <c s="376"/>
    </row>
    <row customHeight="1" ht="17.25">
      <c s="73">
        <v>1030452</v>
      </c>
      <c s="121" t="s">
        <v>862</v>
      </c>
      <c s="372">
        <f>SUM(C693:C695)</f>
        <v>0</v>
      </c>
    </row>
    <row customHeight="1" ht="17.25">
      <c s="73">
        <v>103045201</v>
      </c>
      <c s="119" t="s">
        <v>863</v>
      </c>
      <c s="376"/>
    </row>
    <row customHeight="1" ht="17.25">
      <c s="73">
        <v>103045202</v>
      </c>
      <c s="119" t="s">
        <v>864</v>
      </c>
      <c s="376"/>
    </row>
    <row customHeight="1" ht="17.25">
      <c s="73">
        <v>103045250</v>
      </c>
      <c s="119" t="s">
        <v>865</v>
      </c>
      <c s="376"/>
    </row>
    <row customHeight="1" ht="17.25">
      <c s="73">
        <v>1030453</v>
      </c>
      <c s="121" t="s">
        <v>866</v>
      </c>
      <c s="372">
        <f>SUM(C697:C699)</f>
        <v>0</v>
      </c>
    </row>
    <row customHeight="1" ht="17.25">
      <c s="73">
        <v>103045301</v>
      </c>
      <c s="119" t="s">
        <v>867</v>
      </c>
      <c s="376"/>
    </row>
    <row customHeight="1" ht="17.25">
      <c s="73">
        <v>103045302</v>
      </c>
      <c s="119" t="s">
        <v>606</v>
      </c>
      <c s="376"/>
    </row>
    <row customHeight="1" ht="17.25">
      <c s="73">
        <v>103045350</v>
      </c>
      <c s="119" t="s">
        <v>868</v>
      </c>
      <c s="376"/>
    </row>
    <row customHeight="1" ht="17.25">
      <c s="73">
        <v>1030454</v>
      </c>
      <c s="121" t="s">
        <v>869</v>
      </c>
      <c s="372">
        <f>SUM(C701:C702)</f>
        <v>0</v>
      </c>
    </row>
    <row customHeight="1" ht="17.25">
      <c s="73">
        <v>103045401</v>
      </c>
      <c s="119" t="s">
        <v>870</v>
      </c>
      <c s="376"/>
    </row>
    <row customHeight="1" ht="17.25">
      <c s="73">
        <v>103045450</v>
      </c>
      <c s="119" t="s">
        <v>871</v>
      </c>
      <c s="376"/>
    </row>
    <row customHeight="1" ht="17.25">
      <c s="73">
        <v>1030455</v>
      </c>
      <c s="121" t="s">
        <v>872</v>
      </c>
      <c s="372">
        <f>SUM(C704:C705)</f>
        <v>0</v>
      </c>
    </row>
    <row customHeight="1" ht="17.25">
      <c s="73">
        <v>103045501</v>
      </c>
      <c s="119" t="s">
        <v>873</v>
      </c>
      <c s="376"/>
    </row>
    <row customHeight="1" ht="17.25">
      <c s="73">
        <v>103045550</v>
      </c>
      <c s="119" t="s">
        <v>874</v>
      </c>
      <c s="376"/>
    </row>
    <row customHeight="1" ht="17.25">
      <c s="73">
        <v>1030456</v>
      </c>
      <c s="121" t="s">
        <v>875</v>
      </c>
      <c s="372">
        <f>C707</f>
        <v>0</v>
      </c>
    </row>
    <row customHeight="1" ht="17.25">
      <c s="73">
        <v>103045650</v>
      </c>
      <c s="119" t="s">
        <v>876</v>
      </c>
      <c s="376"/>
    </row>
    <row customHeight="1" ht="17.25">
      <c s="73">
        <v>1030457</v>
      </c>
      <c s="121" t="s">
        <v>877</v>
      </c>
      <c s="372">
        <f>C709</f>
        <v>0</v>
      </c>
    </row>
    <row customHeight="1" ht="17.25">
      <c s="73">
        <v>103045750</v>
      </c>
      <c s="119" t="s">
        <v>878</v>
      </c>
      <c s="376"/>
    </row>
    <row customHeight="1" ht="17.25">
      <c s="73">
        <v>1030458</v>
      </c>
      <c s="121" t="s">
        <v>879</v>
      </c>
      <c s="372">
        <f>SUM(C711:C714)</f>
        <v>0</v>
      </c>
    </row>
    <row customHeight="1" ht="17.25">
      <c s="73">
        <v>103045801</v>
      </c>
      <c s="119" t="s">
        <v>673</v>
      </c>
      <c s="376"/>
    </row>
    <row customHeight="1" ht="17.25">
      <c s="73">
        <v>103045802</v>
      </c>
      <c s="119" t="s">
        <v>674</v>
      </c>
      <c s="376"/>
    </row>
    <row customHeight="1" ht="17.25">
      <c s="73">
        <v>103045803</v>
      </c>
      <c s="119" t="s">
        <v>880</v>
      </c>
      <c s="376"/>
    </row>
    <row customHeight="1" ht="17.25">
      <c s="73">
        <v>103045850</v>
      </c>
      <c s="119" t="s">
        <v>881</v>
      </c>
      <c s="376"/>
    </row>
    <row customHeight="1" ht="17.25">
      <c s="73">
        <v>1030459</v>
      </c>
      <c s="121" t="s">
        <v>882</v>
      </c>
      <c s="372">
        <f>SUM(C716:C717)</f>
        <v>0</v>
      </c>
    </row>
    <row customHeight="1" ht="17.25">
      <c s="73">
        <v>103045901</v>
      </c>
      <c s="119" t="s">
        <v>883</v>
      </c>
      <c s="376"/>
    </row>
    <row customHeight="1" ht="17.25">
      <c s="73">
        <v>103045950</v>
      </c>
      <c s="119" t="s">
        <v>884</v>
      </c>
      <c s="376"/>
    </row>
    <row customHeight="1" ht="17.25">
      <c s="73">
        <v>1030460</v>
      </c>
      <c s="121" t="s">
        <v>885</v>
      </c>
      <c s="372">
        <f>C719</f>
        <v>0</v>
      </c>
    </row>
    <row customHeight="1" ht="17.25">
      <c s="73">
        <v>103046050</v>
      </c>
      <c s="119" t="s">
        <v>886</v>
      </c>
      <c s="376"/>
    </row>
    <row customHeight="1" ht="17.25">
      <c s="73">
        <v>1030461</v>
      </c>
      <c s="121" t="s">
        <v>887</v>
      </c>
      <c s="372">
        <f>SUM(C721:C722)</f>
        <v>0</v>
      </c>
    </row>
    <row customHeight="1" ht="17.25">
      <c s="73">
        <v>103046101</v>
      </c>
      <c s="119" t="s">
        <v>606</v>
      </c>
      <c s="376"/>
    </row>
    <row customHeight="1" ht="17.25">
      <c s="73">
        <v>103046150</v>
      </c>
      <c s="119" t="s">
        <v>888</v>
      </c>
      <c s="376"/>
    </row>
    <row customHeight="1" ht="17.25">
      <c s="73">
        <v>1030499</v>
      </c>
      <c s="121" t="s">
        <v>889</v>
      </c>
      <c s="372">
        <f>C724</f>
        <v>1105</v>
      </c>
    </row>
    <row customHeight="1" ht="17.25">
      <c s="73">
        <v>103049950</v>
      </c>
      <c s="119" t="s">
        <v>890</v>
      </c>
      <c s="376">
        <v>1105</v>
      </c>
    </row>
    <row customHeight="1" ht="17.25">
      <c s="73">
        <v>10305</v>
      </c>
      <c s="121" t="s">
        <v>891</v>
      </c>
      <c s="372">
        <f>SUM(C726,C750,C756:C757)</f>
        <v>1245</v>
      </c>
    </row>
    <row customHeight="1" ht="17.25">
      <c s="73">
        <v>1030501</v>
      </c>
      <c s="121" t="s">
        <v>892</v>
      </c>
      <c s="372">
        <f>SUM(C727:C749)</f>
        <v>1245</v>
      </c>
    </row>
    <row customHeight="1" ht="17.25">
      <c s="73">
        <v>103050101</v>
      </c>
      <c s="119" t="s">
        <v>893</v>
      </c>
      <c s="376">
        <v>52</v>
      </c>
    </row>
    <row customHeight="1" ht="17.25">
      <c s="73">
        <v>103050102</v>
      </c>
      <c s="119" t="s">
        <v>894</v>
      </c>
      <c s="376">
        <v>5</v>
      </c>
    </row>
    <row customHeight="1" ht="17.25">
      <c s="73">
        <v>103050103</v>
      </c>
      <c s="119" t="s">
        <v>895</v>
      </c>
      <c s="376">
        <v>22</v>
      </c>
    </row>
    <row customHeight="1" ht="17.25">
      <c s="73">
        <v>103050104</v>
      </c>
      <c s="119" t="s">
        <v>896</v>
      </c>
      <c s="376"/>
    </row>
    <row customHeight="1" ht="17.25">
      <c s="73">
        <v>103050105</v>
      </c>
      <c s="119" t="s">
        <v>897</v>
      </c>
      <c s="376"/>
    </row>
    <row customHeight="1" ht="17.25">
      <c s="73">
        <v>103050106</v>
      </c>
      <c s="119" t="s">
        <v>898</v>
      </c>
      <c s="376"/>
    </row>
    <row customHeight="1" ht="17.25">
      <c s="73">
        <v>103050107</v>
      </c>
      <c s="119" t="s">
        <v>899</v>
      </c>
      <c s="376">
        <v>8</v>
      </c>
    </row>
    <row customHeight="1" ht="17.25">
      <c s="73">
        <v>103050108</v>
      </c>
      <c s="119" t="s">
        <v>900</v>
      </c>
      <c s="376"/>
    </row>
    <row customHeight="1" ht="17.25">
      <c s="73">
        <v>103050109</v>
      </c>
      <c s="119" t="s">
        <v>901</v>
      </c>
      <c s="376">
        <v>13</v>
      </c>
    </row>
    <row customHeight="1" ht="17.25">
      <c s="73">
        <v>103050110</v>
      </c>
      <c s="119" t="s">
        <v>902</v>
      </c>
      <c s="376">
        <v>3</v>
      </c>
    </row>
    <row customHeight="1" ht="17.25">
      <c s="73">
        <v>103050111</v>
      </c>
      <c s="119" t="s">
        <v>903</v>
      </c>
      <c s="376"/>
    </row>
    <row customHeight="1" ht="17.25">
      <c s="73">
        <v>103050112</v>
      </c>
      <c s="119" t="s">
        <v>904</v>
      </c>
      <c s="376"/>
    </row>
    <row customHeight="1" ht="17.25">
      <c s="73">
        <v>103050113</v>
      </c>
      <c s="119" t="s">
        <v>905</v>
      </c>
      <c s="376"/>
    </row>
    <row customHeight="1" ht="17.25">
      <c s="73">
        <v>103050114</v>
      </c>
      <c s="119" t="s">
        <v>906</v>
      </c>
      <c s="376">
        <v>335</v>
      </c>
    </row>
    <row customHeight="1" ht="17.25">
      <c s="73">
        <v>103050115</v>
      </c>
      <c s="119" t="s">
        <v>907</v>
      </c>
      <c s="376"/>
    </row>
    <row customHeight="1" ht="17.25">
      <c s="73">
        <v>103050116</v>
      </c>
      <c s="119" t="s">
        <v>908</v>
      </c>
      <c s="376">
        <v>120</v>
      </c>
    </row>
    <row customHeight="1" ht="17.25">
      <c s="73">
        <v>103050117</v>
      </c>
      <c s="119" t="s">
        <v>909</v>
      </c>
      <c s="376"/>
    </row>
    <row customHeight="1" ht="17.25">
      <c s="73">
        <v>103050118</v>
      </c>
      <c s="119" t="s">
        <v>910</v>
      </c>
      <c s="376"/>
    </row>
    <row customHeight="1" ht="17.25">
      <c s="73">
        <v>103050119</v>
      </c>
      <c s="119" t="s">
        <v>911</v>
      </c>
      <c s="376"/>
    </row>
    <row customHeight="1" ht="17.25">
      <c s="73">
        <v>103050120</v>
      </c>
      <c s="119" t="s">
        <v>912</v>
      </c>
      <c s="376"/>
    </row>
    <row customHeight="1" ht="17.25">
      <c s="73">
        <v>103050121</v>
      </c>
      <c s="119" t="s">
        <v>913</v>
      </c>
      <c s="376"/>
    </row>
    <row customHeight="1" ht="17.25">
      <c s="73">
        <v>103050122</v>
      </c>
      <c s="119" t="s">
        <v>914</v>
      </c>
      <c s="376"/>
    </row>
    <row customHeight="1" ht="17.25">
      <c s="73">
        <v>103050199</v>
      </c>
      <c s="119" t="s">
        <v>915</v>
      </c>
      <c s="376">
        <v>687</v>
      </c>
    </row>
    <row customHeight="1" ht="17.25">
      <c s="73">
        <v>1030502</v>
      </c>
      <c s="121" t="s">
        <v>916</v>
      </c>
      <c s="372">
        <f>SUM(C751:C755)</f>
        <v>0</v>
      </c>
    </row>
    <row customHeight="1" ht="17.25">
      <c s="73">
        <v>103050201</v>
      </c>
      <c s="119" t="s">
        <v>917</v>
      </c>
      <c s="376"/>
    </row>
    <row customHeight="1" ht="17.25">
      <c s="73">
        <v>103050202</v>
      </c>
      <c s="119" t="s">
        <v>918</v>
      </c>
      <c s="376"/>
    </row>
    <row customHeight="1" ht="17.25">
      <c s="73">
        <v>103050203</v>
      </c>
      <c s="119" t="s">
        <v>919</v>
      </c>
      <c s="376"/>
    </row>
    <row customHeight="1" ht="17.25">
      <c s="73">
        <v>103050204</v>
      </c>
      <c s="119" t="s">
        <v>920</v>
      </c>
      <c s="376"/>
    </row>
    <row customHeight="1" ht="17.25">
      <c s="73">
        <v>103050299</v>
      </c>
      <c s="119" t="s">
        <v>921</v>
      </c>
      <c s="376"/>
    </row>
    <row customHeight="1" ht="17.25">
      <c s="73">
        <v>1030503</v>
      </c>
      <c s="121" t="s">
        <v>922</v>
      </c>
      <c s="376"/>
    </row>
    <row customHeight="1" ht="17.25">
      <c s="73">
        <v>1030509</v>
      </c>
      <c s="121" t="s">
        <v>923</v>
      </c>
      <c s="376"/>
    </row>
    <row customHeight="1" ht="17.25">
      <c s="73">
        <v>10306</v>
      </c>
      <c s="121" t="s">
        <v>924</v>
      </c>
      <c s="372">
        <f>SUM(C759,C763,C766,C768,C770,C771,C775)</f>
        <v>0</v>
      </c>
    </row>
    <row customHeight="1" ht="17.25">
      <c s="73">
        <v>1030601</v>
      </c>
      <c s="83" t="s">
        <v>925</v>
      </c>
      <c s="372">
        <f>SUM(C760:C762)</f>
        <v>0</v>
      </c>
    </row>
    <row customHeight="1" ht="17.25">
      <c s="73">
        <v>103060101</v>
      </c>
      <c s="85" t="s">
        <v>926</v>
      </c>
      <c s="376"/>
    </row>
    <row customHeight="1" ht="17.25">
      <c s="73">
        <v>103060102</v>
      </c>
      <c s="85" t="s">
        <v>927</v>
      </c>
      <c s="376"/>
    </row>
    <row customHeight="1" ht="17.25">
      <c s="73">
        <v>103060199</v>
      </c>
      <c s="119" t="s">
        <v>928</v>
      </c>
      <c s="376"/>
    </row>
    <row customHeight="1" ht="17.25">
      <c s="73">
        <v>1030602</v>
      </c>
      <c s="121" t="s">
        <v>929</v>
      </c>
      <c s="372">
        <f>SUM(C764:C765)</f>
        <v>0</v>
      </c>
    </row>
    <row customHeight="1" ht="17.25">
      <c s="73">
        <v>103060201</v>
      </c>
      <c s="119" t="s">
        <v>930</v>
      </c>
      <c s="376"/>
    </row>
    <row customHeight="1" ht="17.25">
      <c s="73">
        <v>103060299</v>
      </c>
      <c s="119" t="s">
        <v>931</v>
      </c>
      <c s="376"/>
    </row>
    <row customHeight="1" ht="17.25">
      <c s="73">
        <v>1030603</v>
      </c>
      <c s="121" t="s">
        <v>932</v>
      </c>
      <c s="372">
        <f>C767</f>
        <v>0</v>
      </c>
    </row>
    <row customHeight="1" ht="17.25">
      <c s="73">
        <v>103060399</v>
      </c>
      <c s="119" t="s">
        <v>933</v>
      </c>
      <c s="376"/>
    </row>
    <row customHeight="1" ht="17.25">
      <c s="73">
        <v>1030604</v>
      </c>
      <c s="121" t="s">
        <v>934</v>
      </c>
      <c s="372">
        <f>C769</f>
        <v>0</v>
      </c>
    </row>
    <row customHeight="1" ht="17.25">
      <c s="73">
        <v>103060499</v>
      </c>
      <c s="119" t="s">
        <v>935</v>
      </c>
      <c s="376"/>
    </row>
    <row customHeight="1" ht="17.25">
      <c s="73">
        <v>1030605</v>
      </c>
      <c s="121" t="s">
        <v>936</v>
      </c>
      <c s="376"/>
    </row>
    <row customHeight="1" ht="17.25">
      <c s="73">
        <v>1030606</v>
      </c>
      <c s="121" t="s">
        <v>937</v>
      </c>
      <c s="372">
        <f>SUM(C772:C774)</f>
        <v>0</v>
      </c>
    </row>
    <row customHeight="1" ht="17.25">
      <c s="73">
        <v>103060601</v>
      </c>
      <c s="119" t="s">
        <v>938</v>
      </c>
      <c s="376"/>
    </row>
    <row customHeight="1" ht="17.25">
      <c s="73">
        <v>103060602</v>
      </c>
      <c s="119" t="s">
        <v>939</v>
      </c>
      <c s="376"/>
    </row>
    <row customHeight="1" ht="17.25">
      <c s="73">
        <v>103060699</v>
      </c>
      <c s="119" t="s">
        <v>940</v>
      </c>
      <c s="376"/>
    </row>
    <row customHeight="1" ht="17.25">
      <c s="73">
        <v>1030699</v>
      </c>
      <c s="121" t="s">
        <v>941</v>
      </c>
      <c s="376"/>
    </row>
    <row customHeight="1" ht="17.25">
      <c s="73">
        <v>10307</v>
      </c>
      <c s="121" t="s">
        <v>942</v>
      </c>
      <c s="372">
        <f>SUM(C777,C780,C787:C789,C794,C799:C800,C803)</f>
        <v>4398</v>
      </c>
    </row>
    <row customHeight="1" ht="17.25">
      <c s="73">
        <v>1030701</v>
      </c>
      <c s="121" t="s">
        <v>943</v>
      </c>
      <c s="372">
        <f>SUM(C778:C779)</f>
        <v>0</v>
      </c>
    </row>
    <row customHeight="1" ht="17.25">
      <c s="73">
        <v>103070101</v>
      </c>
      <c s="119" t="s">
        <v>944</v>
      </c>
      <c s="376"/>
    </row>
    <row customHeight="1" ht="17.25">
      <c s="73">
        <v>103070102</v>
      </c>
      <c s="119" t="s">
        <v>945</v>
      </c>
      <c s="376"/>
    </row>
    <row customHeight="1" ht="17.25">
      <c s="73">
        <v>1030702</v>
      </c>
      <c s="121" t="s">
        <v>946</v>
      </c>
      <c s="372">
        <f>SUM(C781:C786)</f>
        <v>0</v>
      </c>
    </row>
    <row customHeight="1" ht="17.25">
      <c s="73">
        <v>103070201</v>
      </c>
      <c s="119" t="s">
        <v>947</v>
      </c>
      <c s="376"/>
    </row>
    <row customHeight="1" ht="17.25">
      <c s="73">
        <v>103070202</v>
      </c>
      <c s="119" t="s">
        <v>948</v>
      </c>
      <c s="376"/>
    </row>
    <row customHeight="1" ht="17.25">
      <c s="73">
        <v>103070203</v>
      </c>
      <c s="119" t="s">
        <v>949</v>
      </c>
      <c s="376"/>
    </row>
    <row customHeight="1" ht="17.25">
      <c s="73">
        <v>103070204</v>
      </c>
      <c s="119" t="s">
        <v>950</v>
      </c>
      <c s="376"/>
    </row>
    <row customHeight="1" ht="17.25">
      <c s="73">
        <v>103070205</v>
      </c>
      <c s="119" t="s">
        <v>951</v>
      </c>
      <c s="376"/>
    </row>
    <row customHeight="1" ht="17.25">
      <c s="73">
        <v>103070206</v>
      </c>
      <c s="119" t="s">
        <v>952</v>
      </c>
      <c s="376"/>
    </row>
    <row customHeight="1" ht="17.25">
      <c s="73">
        <v>1030703</v>
      </c>
      <c s="121" t="s">
        <v>953</v>
      </c>
      <c s="376"/>
    </row>
    <row customHeight="1" ht="17.25">
      <c s="73">
        <v>1030704</v>
      </c>
      <c s="121" t="s">
        <v>954</v>
      </c>
      <c s="376"/>
    </row>
    <row customHeight="1" ht="17.25">
      <c s="73">
        <v>1030705</v>
      </c>
      <c s="121" t="s">
        <v>955</v>
      </c>
      <c s="372">
        <f>SUM(C790:C793)</f>
        <v>192</v>
      </c>
    </row>
    <row customHeight="1" ht="17.25">
      <c s="73">
        <v>103070501</v>
      </c>
      <c s="119" t="s">
        <v>956</v>
      </c>
      <c s="376">
        <v>17</v>
      </c>
    </row>
    <row customHeight="1" ht="17.25">
      <c s="73">
        <v>103070502</v>
      </c>
      <c s="119" t="s">
        <v>957</v>
      </c>
      <c s="376">
        <v>127</v>
      </c>
    </row>
    <row customHeight="1" ht="17.25">
      <c s="73">
        <v>103070503</v>
      </c>
      <c s="119" t="s">
        <v>958</v>
      </c>
      <c s="376"/>
    </row>
    <row customHeight="1" ht="17.25">
      <c s="73">
        <v>103070599</v>
      </c>
      <c s="119" t="s">
        <v>959</v>
      </c>
      <c s="376">
        <v>48</v>
      </c>
    </row>
    <row customHeight="1" ht="17.25">
      <c s="73">
        <v>1030706</v>
      </c>
      <c s="121" t="s">
        <v>960</v>
      </c>
      <c s="372">
        <f>SUM(C795:C798)</f>
        <v>851</v>
      </c>
    </row>
    <row customHeight="1" ht="17.25">
      <c s="73">
        <v>103070601</v>
      </c>
      <c s="119" t="s">
        <v>961</v>
      </c>
      <c s="377">
        <v>5</v>
      </c>
    </row>
    <row customHeight="1" ht="17.25">
      <c s="73">
        <v>103070602</v>
      </c>
      <c s="119" t="s">
        <v>962</v>
      </c>
      <c s="376">
        <v>846</v>
      </c>
    </row>
    <row customHeight="1" ht="17.25">
      <c s="73">
        <v>103070603</v>
      </c>
      <c s="119" t="s">
        <v>963</v>
      </c>
      <c s="378"/>
    </row>
    <row customHeight="1" ht="17.25">
      <c s="73">
        <v>103070699</v>
      </c>
      <c s="119" t="s">
        <v>964</v>
      </c>
      <c s="376"/>
    </row>
    <row customHeight="1" ht="17.25">
      <c s="73">
        <v>1030707</v>
      </c>
      <c s="121" t="s">
        <v>965</v>
      </c>
      <c s="376"/>
    </row>
    <row customHeight="1" ht="17.25">
      <c s="73">
        <v>1030708</v>
      </c>
      <c s="121" t="s">
        <v>966</v>
      </c>
      <c s="372">
        <f>SUM(C801:C802)</f>
        <v>0</v>
      </c>
    </row>
    <row customHeight="1" ht="17.25">
      <c s="73">
        <v>103070801</v>
      </c>
      <c s="119" t="s">
        <v>967</v>
      </c>
      <c s="376"/>
    </row>
    <row customHeight="1" ht="17.25">
      <c s="73">
        <v>103070802</v>
      </c>
      <c s="119" t="s">
        <v>968</v>
      </c>
      <c s="376"/>
    </row>
    <row customHeight="1" ht="17.25">
      <c s="73">
        <v>1030799</v>
      </c>
      <c s="121" t="s">
        <v>969</v>
      </c>
      <c s="376">
        <v>3355</v>
      </c>
    </row>
    <row customHeight="1" ht="17.25">
      <c s="73">
        <v>10399</v>
      </c>
      <c s="121" t="s">
        <v>970</v>
      </c>
      <c s="372">
        <f>SUM(C805,C809:C816,C819:C823)</f>
        <v>3766</v>
      </c>
    </row>
    <row customHeight="1" ht="17.25">
      <c s="73">
        <v>1039901</v>
      </c>
      <c s="121" t="s">
        <v>971</v>
      </c>
      <c s="372">
        <f>SUM(C806:C808)</f>
        <v>454</v>
      </c>
    </row>
    <row customHeight="1" ht="17.25">
      <c s="73">
        <v>103990101</v>
      </c>
      <c s="119" t="s">
        <v>972</v>
      </c>
      <c s="376"/>
    </row>
    <row customHeight="1" ht="17.25">
      <c s="73">
        <v>103990102</v>
      </c>
      <c s="119" t="s">
        <v>973</v>
      </c>
      <c s="376">
        <v>454</v>
      </c>
    </row>
    <row customHeight="1" ht="17.25">
      <c s="73">
        <v>103990103</v>
      </c>
      <c s="119" t="s">
        <v>974</v>
      </c>
      <c s="376"/>
    </row>
    <row customHeight="1" ht="17.25">
      <c s="73">
        <v>1039902</v>
      </c>
      <c s="121" t="s">
        <v>975</v>
      </c>
      <c s="376"/>
    </row>
    <row customHeight="1" ht="17.25">
      <c s="73">
        <v>1039903</v>
      </c>
      <c s="121" t="s">
        <v>976</v>
      </c>
      <c s="377"/>
    </row>
    <row customHeight="1" ht="17.25">
      <c s="73">
        <v>1039904</v>
      </c>
      <c s="121" t="s">
        <v>977</v>
      </c>
      <c s="376"/>
    </row>
    <row customHeight="1" ht="17.25">
      <c s="73">
        <v>1039905</v>
      </c>
      <c s="121" t="s">
        <v>978</v>
      </c>
      <c s="378"/>
    </row>
    <row customHeight="1" ht="17.25">
      <c s="73">
        <v>1039906</v>
      </c>
      <c s="121" t="s">
        <v>979</v>
      </c>
      <c s="376"/>
    </row>
    <row customHeight="1" ht="17.25">
      <c s="73">
        <v>1039907</v>
      </c>
      <c s="121" t="s">
        <v>980</v>
      </c>
      <c s="376"/>
    </row>
    <row customHeight="1" ht="17.25">
      <c s="73">
        <v>1039908</v>
      </c>
      <c s="121" t="s">
        <v>981</v>
      </c>
      <c s="376"/>
    </row>
    <row customHeight="1" ht="17.25">
      <c s="73">
        <v>1039909</v>
      </c>
      <c s="121" t="s">
        <v>982</v>
      </c>
      <c s="372">
        <f>C817+C818</f>
        <v>0</v>
      </c>
    </row>
    <row customHeight="1" ht="17.25">
      <c s="73">
        <v>103990901</v>
      </c>
      <c s="119" t="s">
        <v>983</v>
      </c>
      <c s="376"/>
    </row>
    <row customHeight="1" ht="17.25">
      <c s="73">
        <v>103990902</v>
      </c>
      <c s="119" t="s">
        <v>984</v>
      </c>
      <c s="376"/>
    </row>
    <row customHeight="1" ht="17.25">
      <c s="73">
        <v>1039911</v>
      </c>
      <c s="121" t="s">
        <v>985</v>
      </c>
      <c s="376"/>
    </row>
    <row customHeight="1" ht="17.25">
      <c s="73">
        <v>1039912</v>
      </c>
      <c s="121" t="s">
        <v>986</v>
      </c>
      <c s="376"/>
    </row>
    <row customHeight="1" ht="17.25">
      <c s="73">
        <v>1039913</v>
      </c>
      <c s="121" t="s">
        <v>987</v>
      </c>
      <c s="376"/>
    </row>
    <row customHeight="1" ht="17.25">
      <c s="73">
        <v>1039960</v>
      </c>
      <c s="121" t="s">
        <v>988</v>
      </c>
      <c s="376"/>
    </row>
    <row customHeight="1" ht="17.25">
      <c s="99">
        <v>1039999</v>
      </c>
      <c s="293" t="s">
        <v>989</v>
      </c>
      <c s="377">
        <v>3312</v>
      </c>
    </row>
    <row customHeight="1" ht="16.5">
      <c s="294"/>
      <c s="159" t="s">
        <v>990</v>
      </c>
      <c s="388">
        <v>3585</v>
      </c>
    </row>
    <row customHeight="1" ht="16.5">
      <c s="294"/>
      <c s="159" t="s">
        <v>991</v>
      </c>
      <c s="388">
        <v>682</v>
      </c>
    </row>
    <row customHeight="1" ht="16.5">
      <c s="294"/>
      <c s="159" t="s">
        <v>992</v>
      </c>
      <c s="388">
        <v>1753</v>
      </c>
    </row>
    <row customHeight="1" ht="16.5">
      <c s="294"/>
      <c s="159" t="s">
        <v>993</v>
      </c>
      <c s="388">
        <v>830</v>
      </c>
    </row>
    <row customHeight="1" ht="16.5">
      <c s="294"/>
      <c s="159" t="s">
        <v>994</v>
      </c>
      <c s="389">
        <v>281</v>
      </c>
    </row>
    <row customHeight="1" ht="16.5">
      <c s="294"/>
      <c s="308" t="s">
        <v>995</v>
      </c>
      <c s="388">
        <v>39</v>
      </c>
    </row>
    <row customHeight="1" ht="16.5">
      <c s="294"/>
      <c s="159"/>
      <c s="391"/>
    </row>
    <row customHeight="1" ht="16.5">
      <c s="294"/>
      <c s="159" t="s">
        <v>996</v>
      </c>
      <c s="388">
        <v>13687</v>
      </c>
    </row>
    <row customHeight="1" ht="16.5">
      <c s="294"/>
      <c s="159" t="s">
        <v>997</v>
      </c>
      <c s="388">
        <v>8132</v>
      </c>
    </row>
    <row customHeight="1" ht="16.5">
      <c s="294"/>
      <c s="159" t="s">
        <v>998</v>
      </c>
      <c s="388">
        <v>7932</v>
      </c>
    </row>
    <row customHeight="1" ht="16.5">
      <c s="294"/>
      <c s="159" t="s">
        <v>999</v>
      </c>
      <c s="388">
        <v>200</v>
      </c>
    </row>
    <row customHeight="1" ht="16.5">
      <c s="294"/>
      <c s="159" t="s">
        <v>1000</v>
      </c>
      <c s="388">
        <v>5555</v>
      </c>
    </row>
    <row customHeight="1" ht="16.5">
      <c s="294"/>
      <c s="159" t="s">
        <v>1001</v>
      </c>
      <c s="388">
        <v>4151</v>
      </c>
    </row>
    <row customHeight="1" ht="16.5">
      <c s="294"/>
      <c s="159" t="s">
        <v>1002</v>
      </c>
      <c s="388">
        <v>1404</v>
      </c>
    </row>
    <row customHeight="1" ht="16.5">
      <c s="294"/>
      <c s="159" t="s">
        <v>1003</v>
      </c>
      <c s="388"/>
    </row>
    <row customHeight="1" ht="16.5">
      <c s="294"/>
      <c s="159" t="s">
        <v>1004</v>
      </c>
      <c s="388"/>
    </row>
    <row customHeight="1" ht="16.5">
      <c s="294"/>
      <c s="159" t="s">
        <v>1005</v>
      </c>
      <c s="388"/>
    </row>
    <row customHeight="1" ht="16.5">
      <c s="294"/>
      <c s="159"/>
      <c s="388"/>
    </row>
    <row customHeight="1" ht="16.5">
      <c s="294"/>
      <c s="159" t="s">
        <v>1006</v>
      </c>
      <c s="388">
        <v>58431</v>
      </c>
    </row>
    <row customHeight="1" ht="18">
      <c s="309"/>
      <c s="310"/>
      <c s="388"/>
    </row>
    <row customHeight="1" ht="16.5">
      <c s="294"/>
      <c s="159" t="s">
        <v>1007</v>
      </c>
      <c s="388">
        <v>13807</v>
      </c>
    </row>
    <row customHeight="1" ht="16.5">
      <c s="294"/>
      <c s="159" t="s">
        <v>1008</v>
      </c>
      <c s="388">
        <v>10660</v>
      </c>
    </row>
    <row customHeight="1" ht="16.5">
      <c s="295"/>
      <c s="150" t="s">
        <v>1009</v>
      </c>
      <c s="396">
        <v>200</v>
      </c>
    </row>
    <row customHeight="1" ht="16.5">
      <c s="295"/>
      <c s="150" t="s">
        <v>1010</v>
      </c>
      <c s="396">
        <v>2943</v>
      </c>
    </row>
    <row customHeight="1" ht="16.5">
      <c s="295"/>
      <c s="150" t="s">
        <v>1011</v>
      </c>
      <c s="396">
        <v>4</v>
      </c>
    </row>
    <row customHeight="1" ht="16.5">
      <c s="295"/>
      <c s="150"/>
      <c s="396"/>
    </row>
    <row customHeight="1" ht="16.5">
      <c s="295"/>
      <c s="150" t="s">
        <v>1012</v>
      </c>
      <c s="396">
        <v>30600</v>
      </c>
    </row>
    <row customHeight="1" ht="16.5">
      <c s="295"/>
      <c s="150" t="s">
        <v>1013</v>
      </c>
      <c s="396">
        <v>7011</v>
      </c>
    </row>
    <row customHeight="1" ht="16.5">
      <c s="295"/>
      <c s="150" t="s">
        <v>1010</v>
      </c>
      <c s="396">
        <v>3975</v>
      </c>
    </row>
    <row customHeight="1" ht="16.5">
      <c s="295"/>
      <c s="150" t="s">
        <v>1011</v>
      </c>
      <c s="396">
        <v>2336</v>
      </c>
    </row>
    <row customHeight="1" ht="16.5">
      <c s="295"/>
      <c s="150" t="s">
        <v>1014</v>
      </c>
      <c s="396">
        <v>686</v>
      </c>
    </row>
    <row customHeight="1" ht="16.5">
      <c s="295"/>
      <c s="150" t="s">
        <v>1015</v>
      </c>
      <c s="396"/>
    </row>
    <row customHeight="1" ht="16.5">
      <c s="295"/>
      <c s="150"/>
      <c s="396"/>
    </row>
    <row customHeight="1" ht="16.5">
      <c s="295"/>
      <c s="150" t="s">
        <v>1016</v>
      </c>
      <c s="396">
        <v>14024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C1"/>
    <mergeCell ref="A2:C2"/>
    <mergeCell ref="A3:C3"/>
  </mergeCells>
  <dataValidations count="1">
    <dataValidation type="decimal" allowBlank="1" showInputMessage="1" showErrorMessage="1" sqref="C5:C857">
      <formula1>-99999999999999</formula1>
      <formula2>99999999999999</formula2>
    </dataValidation>
  </dataValidations>
  <printOptions gridLines="1"/>
  <pageMargins left="3.00" right="2.00" top="1.00" bottom="1.00" header="0.00" footer="0.00"/>
  <pageSetup scale="7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3390623-DE3C-EF44-BB1E-A3F374B8F4D8}" mc:Ignorable="x14ac">
  <dimension ref="A1:C1493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6" width="10.125" customWidth="1"/>
    <col min="2" max="2" style="336" width="46.875" customWidth="1"/>
    <col min="3" max="3" style="336" width="28.875" customWidth="1"/>
  </cols>
  <sheetData>
    <row customHeight="1" ht="33.75">
      <c s="398" t="str">
        <f>'##BASEINFO'!$B$2&amp;"度"&amp;'##BASEINFO'!$B$7&amp;"公共财政支出决算功能分类录入表"</f>
        <v>2013年度芷江侗族自治县公共财政支出决算功能分类录入表</v>
      </c>
      <c s="66"/>
      <c s="66"/>
    </row>
    <row customHeight="1" ht="17.25">
      <c s="67" t="s">
        <v>173</v>
      </c>
      <c s="67"/>
      <c s="67"/>
    </row>
    <row customHeight="1" ht="17.25">
      <c s="67" t="s">
        <v>204</v>
      </c>
      <c s="67"/>
      <c s="67"/>
    </row>
    <row customHeight="1" ht="17.25">
      <c s="72" t="s">
        <v>205</v>
      </c>
      <c s="72" t="s">
        <v>206</v>
      </c>
      <c s="86" t="s">
        <v>207</v>
      </c>
    </row>
    <row customHeight="1" ht="17.25">
      <c s="72"/>
      <c s="79" t="s">
        <v>1017</v>
      </c>
      <c s="372">
        <f>SUM(C6,C274,C312,C332,C443,C495,C550,C605,C721,C782,C869,C893,C1026,C1098,C1190,C1216,C1245,C1311,C1321,C1403,C1420,C1474,C1488)</f>
        <v>175784</v>
      </c>
    </row>
    <row customHeight="1" ht="17.25">
      <c s="73">
        <v>201</v>
      </c>
      <c s="83" t="s">
        <v>1018</v>
      </c>
      <c s="372">
        <f>SUM(C7,C19,C28,C40,C51,C62,C73,C85,C94,C104,C118,C127,C144,C155,C167,C177,C190,C197,C204,C213,C219,C226,C234,C241,C247,C253,C259,C265,C271)</f>
        <v>32148</v>
      </c>
    </row>
    <row customHeight="1" ht="17.25">
      <c s="73">
        <v>20101</v>
      </c>
      <c s="83" t="s">
        <v>1019</v>
      </c>
      <c s="372">
        <f>SUM(C8:C18)</f>
        <v>612</v>
      </c>
    </row>
    <row customHeight="1" ht="17.25">
      <c s="73">
        <v>2010101</v>
      </c>
      <c s="85" t="s">
        <v>1020</v>
      </c>
      <c s="376">
        <v>601</v>
      </c>
    </row>
    <row customHeight="1" ht="17.25">
      <c s="73">
        <v>2010102</v>
      </c>
      <c s="85" t="s">
        <v>1021</v>
      </c>
      <c s="376"/>
    </row>
    <row customHeight="1" ht="17.25">
      <c s="73">
        <v>2010103</v>
      </c>
      <c s="85" t="s">
        <v>1022</v>
      </c>
      <c s="377"/>
    </row>
    <row customHeight="1" ht="17.25">
      <c s="73">
        <v>2010104</v>
      </c>
      <c s="85" t="s">
        <v>1023</v>
      </c>
      <c s="376">
        <v>8</v>
      </c>
    </row>
    <row customHeight="1" ht="17.25">
      <c s="73">
        <v>2010105</v>
      </c>
      <c s="85" t="s">
        <v>1024</v>
      </c>
      <c s="378"/>
    </row>
    <row customHeight="1" ht="17.25">
      <c s="73">
        <v>2010106</v>
      </c>
      <c s="85" t="s">
        <v>1025</v>
      </c>
      <c s="376"/>
    </row>
    <row customHeight="1" ht="17.25">
      <c s="73">
        <v>2010107</v>
      </c>
      <c s="85" t="s">
        <v>1026</v>
      </c>
      <c s="376"/>
    </row>
    <row customHeight="1" ht="17.25">
      <c s="73">
        <v>2010108</v>
      </c>
      <c s="85" t="s">
        <v>1027</v>
      </c>
      <c s="376"/>
    </row>
    <row customHeight="1" ht="17.25">
      <c s="73">
        <v>2010109</v>
      </c>
      <c s="85" t="s">
        <v>1028</v>
      </c>
      <c s="376"/>
    </row>
    <row customHeight="1" ht="17.25">
      <c s="73">
        <v>2010150</v>
      </c>
      <c s="85" t="s">
        <v>1029</v>
      </c>
      <c s="376"/>
    </row>
    <row customHeight="1" ht="17.25">
      <c s="73">
        <v>2010199</v>
      </c>
      <c s="85" t="s">
        <v>1030</v>
      </c>
      <c s="376">
        <v>3</v>
      </c>
    </row>
    <row customHeight="1" ht="17.25">
      <c s="73">
        <v>20102</v>
      </c>
      <c s="83" t="s">
        <v>1031</v>
      </c>
      <c s="372">
        <f>SUM(C20:C27)</f>
        <v>495</v>
      </c>
    </row>
    <row customHeight="1" ht="17.25">
      <c s="73">
        <v>2010201</v>
      </c>
      <c s="85" t="s">
        <v>1020</v>
      </c>
      <c s="376">
        <v>491</v>
      </c>
    </row>
    <row customHeight="1" ht="17.25">
      <c s="73">
        <v>2010202</v>
      </c>
      <c s="85" t="s">
        <v>1021</v>
      </c>
      <c s="376"/>
    </row>
    <row customHeight="1" ht="17.25">
      <c s="73">
        <v>2010203</v>
      </c>
      <c s="85" t="s">
        <v>1022</v>
      </c>
      <c s="376"/>
    </row>
    <row customHeight="1" ht="17.25">
      <c s="73">
        <v>2010204</v>
      </c>
      <c s="85" t="s">
        <v>1032</v>
      </c>
      <c s="376">
        <v>4</v>
      </c>
    </row>
    <row customHeight="1" ht="17.25">
      <c s="73">
        <v>2010205</v>
      </c>
      <c s="85" t="s">
        <v>1033</v>
      </c>
      <c s="376"/>
    </row>
    <row customHeight="1" ht="17.25">
      <c s="73">
        <v>2010206</v>
      </c>
      <c s="85" t="s">
        <v>1034</v>
      </c>
      <c s="376"/>
    </row>
    <row customHeight="1" ht="17.25">
      <c s="73">
        <v>2010250</v>
      </c>
      <c s="85" t="s">
        <v>1029</v>
      </c>
      <c s="376"/>
    </row>
    <row customHeight="1" ht="17.25">
      <c s="73">
        <v>2010299</v>
      </c>
      <c s="85" t="s">
        <v>1035</v>
      </c>
      <c s="376"/>
    </row>
    <row customHeight="1" ht="17.25">
      <c s="73">
        <v>20103</v>
      </c>
      <c s="83" t="s">
        <v>1036</v>
      </c>
      <c s="372">
        <f>SUM(C29:C39)</f>
        <v>14514</v>
      </c>
    </row>
    <row customHeight="1" ht="17.25">
      <c s="73">
        <v>2010301</v>
      </c>
      <c s="85" t="s">
        <v>1020</v>
      </c>
      <c s="376">
        <v>6722</v>
      </c>
    </row>
    <row customHeight="1" ht="17.25">
      <c s="73">
        <v>2010302</v>
      </c>
      <c s="85" t="s">
        <v>1021</v>
      </c>
      <c s="376">
        <v>607</v>
      </c>
    </row>
    <row customHeight="1" ht="17.25">
      <c s="73">
        <v>2010303</v>
      </c>
      <c s="85" t="s">
        <v>1022</v>
      </c>
      <c s="376"/>
    </row>
    <row customHeight="1" ht="17.25">
      <c s="73">
        <v>2010304</v>
      </c>
      <c s="85" t="s">
        <v>1037</v>
      </c>
      <c s="376"/>
    </row>
    <row customHeight="1" ht="17.25">
      <c s="73">
        <v>2010305</v>
      </c>
      <c s="85" t="s">
        <v>1038</v>
      </c>
      <c s="376"/>
    </row>
    <row customHeight="1" ht="17.25">
      <c s="73">
        <v>2010306</v>
      </c>
      <c s="85" t="s">
        <v>1039</v>
      </c>
      <c s="376">
        <v>16</v>
      </c>
    </row>
    <row customHeight="1" ht="17.25">
      <c s="73">
        <v>2010307</v>
      </c>
      <c s="85" t="s">
        <v>1040</v>
      </c>
      <c s="376">
        <v>74</v>
      </c>
    </row>
    <row customHeight="1" ht="17.25">
      <c s="73">
        <v>2010308</v>
      </c>
      <c s="85" t="s">
        <v>1041</v>
      </c>
      <c s="376">
        <v>182</v>
      </c>
    </row>
    <row customHeight="1" ht="17.25">
      <c s="73">
        <v>2010309</v>
      </c>
      <c s="85" t="s">
        <v>1042</v>
      </c>
      <c s="376"/>
    </row>
    <row customHeight="1" ht="17.25">
      <c s="73">
        <v>2010350</v>
      </c>
      <c s="85" t="s">
        <v>1029</v>
      </c>
      <c s="376"/>
    </row>
    <row customHeight="1" ht="17.25">
      <c s="73">
        <v>2010399</v>
      </c>
      <c s="85" t="s">
        <v>1043</v>
      </c>
      <c s="376">
        <v>6913</v>
      </c>
    </row>
    <row customHeight="1" ht="17.25">
      <c s="73">
        <v>20104</v>
      </c>
      <c s="83" t="s">
        <v>1044</v>
      </c>
      <c s="372">
        <f>SUM(C41:C50)</f>
        <v>570</v>
      </c>
    </row>
    <row customHeight="1" ht="17.25">
      <c s="73">
        <v>2010401</v>
      </c>
      <c s="85" t="s">
        <v>1020</v>
      </c>
      <c s="376">
        <v>265</v>
      </c>
    </row>
    <row customHeight="1" ht="17.25">
      <c s="73">
        <v>2010402</v>
      </c>
      <c s="85" t="s">
        <v>1021</v>
      </c>
      <c s="376"/>
    </row>
    <row customHeight="1" ht="17.25">
      <c s="73">
        <v>2010403</v>
      </c>
      <c s="85" t="s">
        <v>1022</v>
      </c>
      <c s="376"/>
    </row>
    <row customHeight="1" ht="17.25">
      <c s="73">
        <v>2010404</v>
      </c>
      <c s="85" t="s">
        <v>1045</v>
      </c>
      <c s="376"/>
    </row>
    <row customHeight="1" ht="17.25">
      <c s="73">
        <v>2010405</v>
      </c>
      <c s="85" t="s">
        <v>1046</v>
      </c>
      <c s="376"/>
    </row>
    <row customHeight="1" ht="17.25">
      <c s="73">
        <v>2010406</v>
      </c>
      <c s="85" t="s">
        <v>1047</v>
      </c>
      <c s="376"/>
    </row>
    <row customHeight="1" ht="17.25">
      <c s="73">
        <v>2010407</v>
      </c>
      <c s="85" t="s">
        <v>1048</v>
      </c>
      <c s="376"/>
    </row>
    <row customHeight="1" ht="17.25">
      <c s="73">
        <v>2010408</v>
      </c>
      <c s="85" t="s">
        <v>1049</v>
      </c>
      <c s="376">
        <v>154</v>
      </c>
    </row>
    <row customHeight="1" ht="17.25">
      <c s="73">
        <v>2010450</v>
      </c>
      <c s="85" t="s">
        <v>1029</v>
      </c>
      <c s="376"/>
    </row>
    <row customHeight="1" ht="17.25">
      <c s="73">
        <v>2010499</v>
      </c>
      <c s="85" t="s">
        <v>1050</v>
      </c>
      <c s="376">
        <v>151</v>
      </c>
    </row>
    <row customHeight="1" ht="17.25">
      <c s="73">
        <v>20105</v>
      </c>
      <c s="83" t="s">
        <v>1051</v>
      </c>
      <c s="372">
        <f>SUM(C52:C61)</f>
        <v>311</v>
      </c>
    </row>
    <row customHeight="1" ht="17.25">
      <c s="73">
        <v>2010501</v>
      </c>
      <c s="85" t="s">
        <v>1020</v>
      </c>
      <c s="376">
        <v>134</v>
      </c>
    </row>
    <row customHeight="1" ht="17.25">
      <c s="73">
        <v>2010502</v>
      </c>
      <c s="85" t="s">
        <v>1021</v>
      </c>
      <c s="376">
        <v>4</v>
      </c>
    </row>
    <row customHeight="1" ht="17.25">
      <c s="73">
        <v>2010503</v>
      </c>
      <c s="85" t="s">
        <v>1022</v>
      </c>
      <c s="376"/>
    </row>
    <row customHeight="1" ht="17.25">
      <c s="73">
        <v>2010504</v>
      </c>
      <c s="85" t="s">
        <v>1052</v>
      </c>
      <c s="376"/>
    </row>
    <row customHeight="1" ht="17.25">
      <c s="73">
        <v>2010505</v>
      </c>
      <c s="85" t="s">
        <v>1053</v>
      </c>
      <c s="376">
        <v>3</v>
      </c>
    </row>
    <row customHeight="1" ht="17.25">
      <c s="73">
        <v>2010506</v>
      </c>
      <c s="85" t="s">
        <v>1054</v>
      </c>
      <c s="376"/>
    </row>
    <row customHeight="1" ht="17.25">
      <c s="73">
        <v>2010507</v>
      </c>
      <c s="85" t="s">
        <v>1055</v>
      </c>
      <c s="376">
        <v>170</v>
      </c>
    </row>
    <row customHeight="1" ht="17.25">
      <c s="73">
        <v>2010508</v>
      </c>
      <c s="85" t="s">
        <v>1056</v>
      </c>
      <c s="376"/>
    </row>
    <row customHeight="1" ht="17.25">
      <c s="73">
        <v>2010550</v>
      </c>
      <c s="85" t="s">
        <v>1029</v>
      </c>
      <c s="376"/>
    </row>
    <row customHeight="1" ht="17.25">
      <c s="73">
        <v>2010599</v>
      </c>
      <c s="85" t="s">
        <v>1057</v>
      </c>
      <c s="376"/>
    </row>
    <row customHeight="1" ht="17.25">
      <c s="73">
        <v>20106</v>
      </c>
      <c s="83" t="s">
        <v>1058</v>
      </c>
      <c s="372">
        <f>SUM(C63:C72)</f>
        <v>2027</v>
      </c>
    </row>
    <row customHeight="1" ht="17.25">
      <c s="73">
        <v>2010601</v>
      </c>
      <c s="85" t="s">
        <v>1020</v>
      </c>
      <c s="376">
        <v>1040</v>
      </c>
    </row>
    <row customHeight="1" ht="17.25">
      <c s="73">
        <v>2010602</v>
      </c>
      <c s="85" t="s">
        <v>1021</v>
      </c>
      <c s="376">
        <v>62</v>
      </c>
    </row>
    <row customHeight="1" ht="17.25">
      <c s="73">
        <v>2010603</v>
      </c>
      <c s="85" t="s">
        <v>1022</v>
      </c>
      <c s="376"/>
    </row>
    <row customHeight="1" ht="17.25">
      <c s="73">
        <v>2010604</v>
      </c>
      <c s="85" t="s">
        <v>1059</v>
      </c>
      <c s="376">
        <v>20</v>
      </c>
    </row>
    <row customHeight="1" ht="17.25">
      <c s="73">
        <v>2010605</v>
      </c>
      <c s="85" t="s">
        <v>1060</v>
      </c>
      <c s="376">
        <v>200</v>
      </c>
    </row>
    <row customHeight="1" ht="17.25">
      <c s="73">
        <v>2010606</v>
      </c>
      <c s="85" t="s">
        <v>1061</v>
      </c>
      <c s="376"/>
    </row>
    <row customHeight="1" ht="17.25">
      <c s="73">
        <v>2010607</v>
      </c>
      <c s="85" t="s">
        <v>1062</v>
      </c>
      <c s="376">
        <v>147</v>
      </c>
    </row>
    <row customHeight="1" ht="17.25">
      <c s="73">
        <v>2010608</v>
      </c>
      <c s="85" t="s">
        <v>1063</v>
      </c>
      <c s="376"/>
    </row>
    <row customHeight="1" ht="17.25">
      <c s="73">
        <v>2010650</v>
      </c>
      <c s="85" t="s">
        <v>1029</v>
      </c>
      <c s="376"/>
    </row>
    <row customHeight="1" ht="17.25">
      <c s="73">
        <v>2010699</v>
      </c>
      <c s="85" t="s">
        <v>1064</v>
      </c>
      <c s="376">
        <v>558</v>
      </c>
    </row>
    <row customHeight="1" ht="17.25">
      <c s="73">
        <v>20107</v>
      </c>
      <c s="83" t="s">
        <v>1065</v>
      </c>
      <c s="372">
        <f>SUM(C74:C84)</f>
        <v>2611</v>
      </c>
    </row>
    <row customHeight="1" ht="17.25">
      <c s="73">
        <v>2010701</v>
      </c>
      <c s="85" t="s">
        <v>1020</v>
      </c>
      <c s="376"/>
    </row>
    <row customHeight="1" ht="17.25">
      <c s="73">
        <v>2010702</v>
      </c>
      <c s="85" t="s">
        <v>1021</v>
      </c>
      <c s="376"/>
    </row>
    <row customHeight="1" ht="17.25">
      <c s="73">
        <v>2010703</v>
      </c>
      <c s="85" t="s">
        <v>1022</v>
      </c>
      <c s="376"/>
    </row>
    <row customHeight="1" ht="17.25">
      <c s="73">
        <v>2010704</v>
      </c>
      <c s="85" t="s">
        <v>1066</v>
      </c>
      <c s="376"/>
    </row>
    <row customHeight="1" ht="17.25">
      <c s="73">
        <v>2010705</v>
      </c>
      <c s="85" t="s">
        <v>1067</v>
      </c>
      <c s="376"/>
    </row>
    <row customHeight="1" ht="17.25">
      <c s="73">
        <v>2010706</v>
      </c>
      <c s="85" t="s">
        <v>1068</v>
      </c>
      <c s="376">
        <v>2296</v>
      </c>
    </row>
    <row customHeight="1" ht="17.25">
      <c s="73">
        <v>2010707</v>
      </c>
      <c s="85" t="s">
        <v>1069</v>
      </c>
      <c s="376"/>
    </row>
    <row customHeight="1" ht="17.25">
      <c s="73">
        <v>2010708</v>
      </c>
      <c s="85" t="s">
        <v>1070</v>
      </c>
      <c s="376">
        <v>40</v>
      </c>
    </row>
    <row customHeight="1" ht="17.25">
      <c s="73">
        <v>2010709</v>
      </c>
      <c s="85" t="s">
        <v>1062</v>
      </c>
      <c s="376"/>
    </row>
    <row customHeight="1" ht="17.25">
      <c s="73">
        <v>2010750</v>
      </c>
      <c s="85" t="s">
        <v>1029</v>
      </c>
      <c s="376"/>
    </row>
    <row customHeight="1" ht="17.25">
      <c s="73">
        <v>2010799</v>
      </c>
      <c s="85" t="s">
        <v>1071</v>
      </c>
      <c s="376">
        <v>275</v>
      </c>
    </row>
    <row customHeight="1" ht="17.25">
      <c s="73">
        <v>20108</v>
      </c>
      <c s="83" t="s">
        <v>1072</v>
      </c>
      <c s="372">
        <f>SUM(C86:C93)</f>
        <v>586</v>
      </c>
    </row>
    <row customHeight="1" ht="17.25">
      <c s="73">
        <v>2010801</v>
      </c>
      <c s="85" t="s">
        <v>1020</v>
      </c>
      <c s="376">
        <v>571</v>
      </c>
    </row>
    <row customHeight="1" ht="17.25">
      <c s="73">
        <v>2010802</v>
      </c>
      <c s="85" t="s">
        <v>1021</v>
      </c>
      <c s="376">
        <v>15</v>
      </c>
    </row>
    <row customHeight="1" ht="17.25">
      <c s="73">
        <v>2010803</v>
      </c>
      <c s="85" t="s">
        <v>1022</v>
      </c>
      <c s="376"/>
    </row>
    <row customHeight="1" ht="17.25">
      <c s="73">
        <v>2010804</v>
      </c>
      <c s="85" t="s">
        <v>1073</v>
      </c>
      <c s="376"/>
    </row>
    <row customHeight="1" ht="17.25">
      <c s="73">
        <v>2010805</v>
      </c>
      <c s="85" t="s">
        <v>1074</v>
      </c>
      <c s="376"/>
    </row>
    <row customHeight="1" ht="17.25">
      <c s="73">
        <v>2010806</v>
      </c>
      <c s="85" t="s">
        <v>1062</v>
      </c>
      <c s="376"/>
    </row>
    <row customHeight="1" ht="17.25">
      <c s="73">
        <v>2010850</v>
      </c>
      <c s="85" t="s">
        <v>1029</v>
      </c>
      <c s="376"/>
    </row>
    <row customHeight="1" ht="17.25">
      <c s="73">
        <v>2010899</v>
      </c>
      <c s="85" t="s">
        <v>1075</v>
      </c>
      <c s="376"/>
    </row>
    <row customHeight="1" ht="17.25">
      <c s="73">
        <v>20109</v>
      </c>
      <c s="83" t="s">
        <v>1076</v>
      </c>
      <c s="372">
        <f>SUM(C95:C103)</f>
        <v>0</v>
      </c>
    </row>
    <row customHeight="1" ht="17.25">
      <c s="73">
        <v>2010901</v>
      </c>
      <c s="85" t="s">
        <v>1020</v>
      </c>
      <c s="376"/>
    </row>
    <row customHeight="1" ht="17.25">
      <c s="73">
        <v>2010902</v>
      </c>
      <c s="85" t="s">
        <v>1021</v>
      </c>
      <c s="376"/>
    </row>
    <row customHeight="1" ht="17.25">
      <c s="73">
        <v>2010903</v>
      </c>
      <c s="85" t="s">
        <v>1022</v>
      </c>
      <c s="376"/>
    </row>
    <row customHeight="1" ht="17.25">
      <c s="73">
        <v>2010904</v>
      </c>
      <c s="85" t="s">
        <v>1077</v>
      </c>
      <c s="376"/>
    </row>
    <row customHeight="1" ht="17.25">
      <c s="73">
        <v>2010905</v>
      </c>
      <c s="85" t="s">
        <v>1078</v>
      </c>
      <c s="376"/>
    </row>
    <row customHeight="1" ht="17.25">
      <c s="73">
        <v>2010907</v>
      </c>
      <c s="85" t="s">
        <v>1079</v>
      </c>
      <c s="376"/>
    </row>
    <row customHeight="1" ht="17.25">
      <c s="73">
        <v>2010908</v>
      </c>
      <c s="85" t="s">
        <v>1062</v>
      </c>
      <c s="376"/>
    </row>
    <row customHeight="1" ht="17.25">
      <c s="73">
        <v>2010950</v>
      </c>
      <c s="85" t="s">
        <v>1029</v>
      </c>
      <c s="376"/>
    </row>
    <row customHeight="1" ht="17.25">
      <c s="73">
        <v>2010999</v>
      </c>
      <c s="85" t="s">
        <v>1080</v>
      </c>
      <c s="376"/>
    </row>
    <row customHeight="1" ht="17.25">
      <c s="73">
        <v>20110</v>
      </c>
      <c s="83" t="s">
        <v>1081</v>
      </c>
      <c s="372">
        <f>SUM(C105:C117)</f>
        <v>27</v>
      </c>
    </row>
    <row customHeight="1" ht="17.25">
      <c s="73">
        <v>2011001</v>
      </c>
      <c s="85" t="s">
        <v>1020</v>
      </c>
      <c s="376"/>
    </row>
    <row customHeight="1" ht="17.25">
      <c s="73">
        <v>2011002</v>
      </c>
      <c s="85" t="s">
        <v>1021</v>
      </c>
      <c s="376"/>
    </row>
    <row customHeight="1" ht="17.25">
      <c s="73">
        <v>2011003</v>
      </c>
      <c s="85" t="s">
        <v>1022</v>
      </c>
      <c s="376"/>
    </row>
    <row customHeight="1" ht="17.25">
      <c s="73">
        <v>2011004</v>
      </c>
      <c s="85" t="s">
        <v>1082</v>
      </c>
      <c s="376"/>
    </row>
    <row customHeight="1" ht="17.25">
      <c s="73">
        <v>2011005</v>
      </c>
      <c s="85" t="s">
        <v>1083</v>
      </c>
      <c s="376"/>
    </row>
    <row customHeight="1" ht="17.25">
      <c s="73">
        <v>2011006</v>
      </c>
      <c s="85" t="s">
        <v>1084</v>
      </c>
      <c s="376"/>
    </row>
    <row customHeight="1" ht="17.25">
      <c s="73">
        <v>2011007</v>
      </c>
      <c s="85" t="s">
        <v>1085</v>
      </c>
      <c s="376"/>
    </row>
    <row customHeight="1" ht="17.25">
      <c s="73">
        <v>2011008</v>
      </c>
      <c s="85" t="s">
        <v>1086</v>
      </c>
      <c s="376">
        <v>3</v>
      </c>
    </row>
    <row customHeight="1" ht="17.25">
      <c s="73">
        <v>2011009</v>
      </c>
      <c s="85" t="s">
        <v>1087</v>
      </c>
      <c s="376"/>
    </row>
    <row customHeight="1" ht="17.25">
      <c s="73">
        <v>2011010</v>
      </c>
      <c s="85" t="s">
        <v>1088</v>
      </c>
      <c s="376"/>
    </row>
    <row customHeight="1" ht="17.25">
      <c s="73">
        <v>2011011</v>
      </c>
      <c s="85" t="s">
        <v>1089</v>
      </c>
      <c s="376"/>
    </row>
    <row customHeight="1" ht="17.25">
      <c s="73">
        <v>2011050</v>
      </c>
      <c s="85" t="s">
        <v>1029</v>
      </c>
      <c s="376"/>
    </row>
    <row customHeight="1" ht="17.25">
      <c s="73">
        <v>2011099</v>
      </c>
      <c s="85" t="s">
        <v>1090</v>
      </c>
      <c s="376">
        <v>24</v>
      </c>
    </row>
    <row customHeight="1" ht="17.25">
      <c s="73">
        <v>20111</v>
      </c>
      <c s="83" t="s">
        <v>1091</v>
      </c>
      <c s="372">
        <f>SUM(C119:C126)</f>
        <v>789</v>
      </c>
    </row>
    <row customHeight="1" ht="17.25">
      <c s="73">
        <v>2011101</v>
      </c>
      <c s="85" t="s">
        <v>1020</v>
      </c>
      <c s="376">
        <v>789</v>
      </c>
    </row>
    <row customHeight="1" ht="17.25">
      <c s="73">
        <v>2011102</v>
      </c>
      <c s="85" t="s">
        <v>1021</v>
      </c>
      <c s="376"/>
    </row>
    <row customHeight="1" ht="17.25">
      <c s="73">
        <v>2011103</v>
      </c>
      <c s="85" t="s">
        <v>1022</v>
      </c>
      <c s="376"/>
    </row>
    <row customHeight="1" ht="17.25">
      <c s="73">
        <v>2011104</v>
      </c>
      <c s="85" t="s">
        <v>1092</v>
      </c>
      <c s="376"/>
    </row>
    <row customHeight="1" ht="17.25">
      <c s="73">
        <v>2011105</v>
      </c>
      <c s="85" t="s">
        <v>1093</v>
      </c>
      <c s="376"/>
    </row>
    <row customHeight="1" ht="17.25">
      <c s="73">
        <v>2011106</v>
      </c>
      <c s="85" t="s">
        <v>1094</v>
      </c>
      <c s="376"/>
    </row>
    <row customHeight="1" ht="17.25">
      <c s="73">
        <v>2011150</v>
      </c>
      <c s="85" t="s">
        <v>1029</v>
      </c>
      <c s="376"/>
    </row>
    <row customHeight="1" ht="17.25">
      <c s="73">
        <v>2011199</v>
      </c>
      <c s="85" t="s">
        <v>1095</v>
      </c>
      <c s="376"/>
    </row>
    <row customHeight="1" ht="17.25">
      <c s="73">
        <v>20112</v>
      </c>
      <c s="83" t="s">
        <v>1096</v>
      </c>
      <c s="372">
        <f>SUM(C128:C143)</f>
        <v>3098</v>
      </c>
    </row>
    <row customHeight="1" ht="17.25">
      <c s="73">
        <v>2011201</v>
      </c>
      <c s="85" t="s">
        <v>1020</v>
      </c>
      <c s="376">
        <v>1507</v>
      </c>
    </row>
    <row customHeight="1" ht="17.25">
      <c s="73">
        <v>2011202</v>
      </c>
      <c s="85" t="s">
        <v>1021</v>
      </c>
      <c s="376"/>
    </row>
    <row customHeight="1" ht="17.25">
      <c s="73">
        <v>2011203</v>
      </c>
      <c s="85" t="s">
        <v>1022</v>
      </c>
      <c s="376"/>
    </row>
    <row customHeight="1" ht="17.25">
      <c s="73">
        <v>2011204</v>
      </c>
      <c s="85" t="s">
        <v>1097</v>
      </c>
      <c s="376"/>
    </row>
    <row customHeight="1" ht="17.25">
      <c s="73">
        <v>2011205</v>
      </c>
      <c s="85" t="s">
        <v>1098</v>
      </c>
      <c s="376">
        <v>391</v>
      </c>
    </row>
    <row customHeight="1" ht="17.25">
      <c s="73">
        <v>2011206</v>
      </c>
      <c s="85" t="s">
        <v>1099</v>
      </c>
      <c s="376">
        <v>30</v>
      </c>
    </row>
    <row customHeight="1" ht="17.25">
      <c s="73">
        <v>2011207</v>
      </c>
      <c s="85" t="s">
        <v>1100</v>
      </c>
      <c s="376"/>
    </row>
    <row customHeight="1" ht="17.25">
      <c s="73">
        <v>2011208</v>
      </c>
      <c s="85" t="s">
        <v>1101</v>
      </c>
      <c s="376">
        <v>47</v>
      </c>
    </row>
    <row customHeight="1" ht="17.25">
      <c s="73">
        <v>2011209</v>
      </c>
      <c s="85" t="s">
        <v>1102</v>
      </c>
      <c s="376">
        <v>43</v>
      </c>
    </row>
    <row customHeight="1" ht="17.25">
      <c s="73">
        <v>2011210</v>
      </c>
      <c s="85" t="s">
        <v>1103</v>
      </c>
      <c s="376">
        <v>20</v>
      </c>
    </row>
    <row customHeight="1" ht="17.25">
      <c s="73">
        <v>2011211</v>
      </c>
      <c s="85" t="s">
        <v>1104</v>
      </c>
      <c s="376"/>
    </row>
    <row customHeight="1" ht="17.25">
      <c s="73">
        <v>2011212</v>
      </c>
      <c s="85" t="s">
        <v>1105</v>
      </c>
      <c s="376"/>
    </row>
    <row customHeight="1" ht="17.25">
      <c s="73">
        <v>2011213</v>
      </c>
      <c s="85" t="s">
        <v>1106</v>
      </c>
      <c s="376">
        <v>30</v>
      </c>
    </row>
    <row customHeight="1" ht="17.25">
      <c s="73">
        <v>2011214</v>
      </c>
      <c s="85" t="s">
        <v>1107</v>
      </c>
      <c s="376">
        <v>20</v>
      </c>
    </row>
    <row customHeight="1" ht="17.25">
      <c s="73">
        <v>2011215</v>
      </c>
      <c s="85" t="s">
        <v>1108</v>
      </c>
      <c s="376">
        <v>15</v>
      </c>
    </row>
    <row customHeight="1" ht="17.25">
      <c s="73">
        <v>2011299</v>
      </c>
      <c s="85" t="s">
        <v>1109</v>
      </c>
      <c s="376">
        <v>995</v>
      </c>
    </row>
    <row customHeight="1" ht="17.25">
      <c s="73">
        <v>20113</v>
      </c>
      <c s="83" t="s">
        <v>1110</v>
      </c>
      <c s="372">
        <f>SUM(C145:C154)</f>
        <v>262</v>
      </c>
    </row>
    <row customHeight="1" ht="17.25">
      <c s="73">
        <v>2011301</v>
      </c>
      <c s="85" t="s">
        <v>1020</v>
      </c>
      <c s="376">
        <v>90</v>
      </c>
    </row>
    <row customHeight="1" ht="17.25">
      <c s="73">
        <v>2011302</v>
      </c>
      <c s="85" t="s">
        <v>1021</v>
      </c>
      <c s="376">
        <v>2</v>
      </c>
    </row>
    <row customHeight="1" ht="17.25">
      <c s="73">
        <v>2011303</v>
      </c>
      <c s="85" t="s">
        <v>1022</v>
      </c>
      <c s="376"/>
    </row>
    <row customHeight="1" ht="17.25">
      <c s="73">
        <v>2011304</v>
      </c>
      <c s="85" t="s">
        <v>1111</v>
      </c>
      <c s="376"/>
    </row>
    <row customHeight="1" ht="17.25">
      <c s="73">
        <v>2011305</v>
      </c>
      <c s="85" t="s">
        <v>1112</v>
      </c>
      <c s="376"/>
    </row>
    <row customHeight="1" ht="17.25">
      <c s="73">
        <v>2011306</v>
      </c>
      <c s="85" t="s">
        <v>1113</v>
      </c>
      <c s="376"/>
    </row>
    <row customHeight="1" ht="17.25">
      <c s="73">
        <v>2011307</v>
      </c>
      <c s="85" t="s">
        <v>1114</v>
      </c>
      <c s="376"/>
    </row>
    <row customHeight="1" ht="17.25">
      <c s="73">
        <v>2011308</v>
      </c>
      <c s="85" t="s">
        <v>1115</v>
      </c>
      <c s="376">
        <v>116</v>
      </c>
    </row>
    <row customHeight="1" ht="17.25">
      <c s="73">
        <v>2011350</v>
      </c>
      <c s="85" t="s">
        <v>1029</v>
      </c>
      <c s="376"/>
    </row>
    <row customHeight="1" ht="17.25">
      <c s="73">
        <v>2011399</v>
      </c>
      <c s="85" t="s">
        <v>1116</v>
      </c>
      <c s="376">
        <v>54</v>
      </c>
    </row>
    <row customHeight="1" ht="17.25">
      <c s="73">
        <v>20114</v>
      </c>
      <c s="83" t="s">
        <v>1117</v>
      </c>
      <c s="372">
        <f>SUM(C156:C166)</f>
        <v>0</v>
      </c>
    </row>
    <row customHeight="1" ht="17.25">
      <c s="73">
        <v>2011401</v>
      </c>
      <c s="85" t="s">
        <v>1020</v>
      </c>
      <c s="376"/>
    </row>
    <row customHeight="1" ht="17.25">
      <c s="73">
        <v>2011402</v>
      </c>
      <c s="85" t="s">
        <v>1021</v>
      </c>
      <c s="376"/>
    </row>
    <row customHeight="1" ht="17.25">
      <c s="73">
        <v>2011403</v>
      </c>
      <c s="85" t="s">
        <v>1022</v>
      </c>
      <c s="376"/>
    </row>
    <row customHeight="1" ht="17.25">
      <c s="73">
        <v>2011404</v>
      </c>
      <c s="85" t="s">
        <v>1118</v>
      </c>
      <c s="376"/>
    </row>
    <row customHeight="1" ht="17.25">
      <c s="73">
        <v>2011405</v>
      </c>
      <c s="85" t="s">
        <v>1119</v>
      </c>
      <c s="376"/>
    </row>
    <row customHeight="1" ht="17.25">
      <c s="73">
        <v>2011406</v>
      </c>
      <c s="85" t="s">
        <v>1120</v>
      </c>
      <c s="376"/>
    </row>
    <row customHeight="1" ht="17.25">
      <c s="73">
        <v>2011407</v>
      </c>
      <c s="85" t="s">
        <v>1121</v>
      </c>
      <c s="376"/>
    </row>
    <row customHeight="1" ht="17.25">
      <c s="73">
        <v>2011408</v>
      </c>
      <c s="85" t="s">
        <v>1122</v>
      </c>
      <c s="376"/>
    </row>
    <row customHeight="1" ht="17.25">
      <c s="73">
        <v>2011409</v>
      </c>
      <c s="85" t="s">
        <v>1123</v>
      </c>
      <c s="376"/>
    </row>
    <row customHeight="1" ht="17.25">
      <c s="73">
        <v>2011450</v>
      </c>
      <c s="85" t="s">
        <v>1029</v>
      </c>
      <c s="376"/>
    </row>
    <row customHeight="1" ht="17.25">
      <c s="73">
        <v>2011499</v>
      </c>
      <c s="85" t="s">
        <v>1124</v>
      </c>
      <c s="376"/>
    </row>
    <row customHeight="1" ht="17.25">
      <c s="73">
        <v>20115</v>
      </c>
      <c s="83" t="s">
        <v>1125</v>
      </c>
      <c s="372">
        <f>SUM(C168:C176)</f>
        <v>46</v>
      </c>
    </row>
    <row customHeight="1" ht="17.25">
      <c s="73">
        <v>2011501</v>
      </c>
      <c s="85" t="s">
        <v>1020</v>
      </c>
      <c s="376"/>
    </row>
    <row customHeight="1" ht="17.25">
      <c s="73">
        <v>2011502</v>
      </c>
      <c s="85" t="s">
        <v>1021</v>
      </c>
      <c s="376"/>
    </row>
    <row customHeight="1" ht="17.25">
      <c s="73">
        <v>2011503</v>
      </c>
      <c s="85" t="s">
        <v>1022</v>
      </c>
      <c s="376"/>
    </row>
    <row customHeight="1" ht="17.25">
      <c s="73">
        <v>2011504</v>
      </c>
      <c s="85" t="s">
        <v>1126</v>
      </c>
      <c s="376"/>
    </row>
    <row customHeight="1" ht="17.25">
      <c s="73">
        <v>2011505</v>
      </c>
      <c s="85" t="s">
        <v>1127</v>
      </c>
      <c s="376"/>
    </row>
    <row customHeight="1" ht="17.25">
      <c s="73">
        <v>2011506</v>
      </c>
      <c s="85" t="s">
        <v>1128</v>
      </c>
      <c s="376">
        <v>2</v>
      </c>
    </row>
    <row customHeight="1" ht="17.25">
      <c s="73">
        <v>2011507</v>
      </c>
      <c s="85" t="s">
        <v>1062</v>
      </c>
      <c s="376"/>
    </row>
    <row customHeight="1" ht="17.25">
      <c s="73">
        <v>2011550</v>
      </c>
      <c s="85" t="s">
        <v>1029</v>
      </c>
      <c s="376"/>
    </row>
    <row customHeight="1" ht="17.25">
      <c s="73">
        <v>2011599</v>
      </c>
      <c s="85" t="s">
        <v>1129</v>
      </c>
      <c s="376">
        <v>44</v>
      </c>
    </row>
    <row customHeight="1" ht="17.25">
      <c s="73">
        <v>20117</v>
      </c>
      <c s="83" t="s">
        <v>1130</v>
      </c>
      <c s="372">
        <f>SUM(C178:C189)</f>
        <v>19</v>
      </c>
    </row>
    <row customHeight="1" ht="17.25">
      <c s="73">
        <v>2011701</v>
      </c>
      <c s="85" t="s">
        <v>1020</v>
      </c>
      <c s="376"/>
    </row>
    <row customHeight="1" ht="17.25">
      <c s="73">
        <v>2011702</v>
      </c>
      <c s="85" t="s">
        <v>1021</v>
      </c>
      <c s="376"/>
    </row>
    <row customHeight="1" ht="17.25">
      <c s="73">
        <v>2011703</v>
      </c>
      <c s="85" t="s">
        <v>1022</v>
      </c>
      <c s="376"/>
    </row>
    <row customHeight="1" ht="17.25">
      <c s="73">
        <v>2011704</v>
      </c>
      <c s="85" t="s">
        <v>1131</v>
      </c>
      <c s="376"/>
    </row>
    <row customHeight="1" ht="17.25">
      <c s="73">
        <v>2011705</v>
      </c>
      <c s="85" t="s">
        <v>1132</v>
      </c>
      <c s="376"/>
    </row>
    <row customHeight="1" ht="17.25">
      <c s="73">
        <v>2011706</v>
      </c>
      <c s="85" t="s">
        <v>1133</v>
      </c>
      <c s="376"/>
    </row>
    <row customHeight="1" ht="17.25">
      <c s="73">
        <v>2011707</v>
      </c>
      <c s="85" t="s">
        <v>1134</v>
      </c>
      <c s="376"/>
    </row>
    <row customHeight="1" ht="17.25">
      <c s="73">
        <v>2011708</v>
      </c>
      <c s="85" t="s">
        <v>1135</v>
      </c>
      <c s="376"/>
    </row>
    <row customHeight="1" ht="17.25">
      <c s="73">
        <v>2011709</v>
      </c>
      <c s="85" t="s">
        <v>1136</v>
      </c>
      <c s="376"/>
    </row>
    <row customHeight="1" ht="17.25">
      <c s="73">
        <v>2011710</v>
      </c>
      <c s="85" t="s">
        <v>1062</v>
      </c>
      <c s="376"/>
    </row>
    <row customHeight="1" ht="17.25">
      <c s="73">
        <v>2011750</v>
      </c>
      <c s="85" t="s">
        <v>1029</v>
      </c>
      <c s="376"/>
    </row>
    <row customHeight="1" ht="17.25">
      <c s="73">
        <v>2011799</v>
      </c>
      <c s="85" t="s">
        <v>1137</v>
      </c>
      <c s="376">
        <v>19</v>
      </c>
    </row>
    <row customHeight="1" ht="17.25">
      <c s="73">
        <v>20123</v>
      </c>
      <c s="83" t="s">
        <v>1138</v>
      </c>
      <c s="372">
        <f>SUM(C191:C196)</f>
        <v>150</v>
      </c>
    </row>
    <row customHeight="1" ht="17.25">
      <c s="73">
        <v>2012301</v>
      </c>
      <c s="85" t="s">
        <v>1020</v>
      </c>
      <c s="376">
        <v>110</v>
      </c>
    </row>
    <row customHeight="1" ht="17.25">
      <c s="73">
        <v>2012302</v>
      </c>
      <c s="85" t="s">
        <v>1021</v>
      </c>
      <c s="376">
        <v>3</v>
      </c>
    </row>
    <row customHeight="1" ht="17.25">
      <c s="73">
        <v>2012303</v>
      </c>
      <c s="85" t="s">
        <v>1022</v>
      </c>
      <c s="376"/>
    </row>
    <row customHeight="1" ht="17.25">
      <c s="73">
        <v>2012304</v>
      </c>
      <c s="85" t="s">
        <v>1139</v>
      </c>
      <c s="376">
        <v>37</v>
      </c>
    </row>
    <row customHeight="1" ht="17.25">
      <c s="73">
        <v>2012350</v>
      </c>
      <c s="85" t="s">
        <v>1029</v>
      </c>
      <c s="376"/>
    </row>
    <row customHeight="1" ht="17.25">
      <c s="73">
        <v>2012399</v>
      </c>
      <c s="85" t="s">
        <v>1140</v>
      </c>
      <c s="376"/>
    </row>
    <row customHeight="1" ht="17.25">
      <c s="73">
        <v>20124</v>
      </c>
      <c s="83" t="s">
        <v>1141</v>
      </c>
      <c s="372">
        <f>SUM(C198:C203)</f>
        <v>30</v>
      </c>
    </row>
    <row customHeight="1" ht="17.25">
      <c s="73">
        <v>2012401</v>
      </c>
      <c s="85" t="s">
        <v>1020</v>
      </c>
      <c s="376">
        <v>3</v>
      </c>
    </row>
    <row customHeight="1" ht="17.25">
      <c s="73">
        <v>2012402</v>
      </c>
      <c s="85" t="s">
        <v>1021</v>
      </c>
      <c s="376">
        <v>1</v>
      </c>
    </row>
    <row customHeight="1" ht="17.25">
      <c s="73">
        <v>2012403</v>
      </c>
      <c s="85" t="s">
        <v>1022</v>
      </c>
      <c s="376"/>
    </row>
    <row customHeight="1" ht="17.25">
      <c s="73">
        <v>2012404</v>
      </c>
      <c s="85" t="s">
        <v>1142</v>
      </c>
      <c s="376"/>
    </row>
    <row customHeight="1" ht="17.25">
      <c s="73">
        <v>2012450</v>
      </c>
      <c s="85" t="s">
        <v>1029</v>
      </c>
      <c s="376"/>
    </row>
    <row customHeight="1" ht="17.25">
      <c s="73">
        <v>2012499</v>
      </c>
      <c s="85" t="s">
        <v>1143</v>
      </c>
      <c s="376">
        <v>26</v>
      </c>
    </row>
    <row customHeight="1" ht="17.25">
      <c s="73">
        <v>20125</v>
      </c>
      <c s="83" t="s">
        <v>1144</v>
      </c>
      <c s="372">
        <f>SUM(C205:C212)</f>
        <v>0</v>
      </c>
    </row>
    <row customHeight="1" ht="17.25">
      <c s="73">
        <v>2012501</v>
      </c>
      <c s="85" t="s">
        <v>1020</v>
      </c>
      <c s="376"/>
    </row>
    <row customHeight="1" ht="17.25">
      <c s="73">
        <v>2012502</v>
      </c>
      <c s="85" t="s">
        <v>1021</v>
      </c>
      <c s="376"/>
    </row>
    <row customHeight="1" ht="17.25">
      <c s="73">
        <v>2012503</v>
      </c>
      <c s="85" t="s">
        <v>1022</v>
      </c>
      <c s="376"/>
    </row>
    <row customHeight="1" ht="17.25">
      <c s="73">
        <v>2012504</v>
      </c>
      <c s="85" t="s">
        <v>1145</v>
      </c>
      <c s="376"/>
    </row>
    <row customHeight="1" ht="17.25">
      <c s="73">
        <v>2012505</v>
      </c>
      <c s="85" t="s">
        <v>1146</v>
      </c>
      <c s="376"/>
    </row>
    <row customHeight="1" ht="17.25">
      <c s="73">
        <v>2012506</v>
      </c>
      <c s="85" t="s">
        <v>1147</v>
      </c>
      <c s="376"/>
    </row>
    <row customHeight="1" ht="17.25">
      <c s="73">
        <v>2012550</v>
      </c>
      <c s="85" t="s">
        <v>1029</v>
      </c>
      <c s="376"/>
    </row>
    <row customHeight="1" ht="17.25">
      <c s="73">
        <v>2012599</v>
      </c>
      <c s="85" t="s">
        <v>1148</v>
      </c>
      <c s="376"/>
    </row>
    <row customHeight="1" ht="17.25">
      <c s="73">
        <v>20126</v>
      </c>
      <c s="83" t="s">
        <v>1149</v>
      </c>
      <c s="372">
        <f>SUM(C214:C218)</f>
        <v>103</v>
      </c>
    </row>
    <row customHeight="1" ht="17.25">
      <c s="73">
        <v>2012601</v>
      </c>
      <c s="85" t="s">
        <v>1020</v>
      </c>
      <c s="376">
        <v>90</v>
      </c>
    </row>
    <row customHeight="1" ht="17.25">
      <c s="73">
        <v>2012602</v>
      </c>
      <c s="85" t="s">
        <v>1021</v>
      </c>
      <c s="376">
        <v>3</v>
      </c>
    </row>
    <row customHeight="1" ht="17.25">
      <c s="73">
        <v>2012603</v>
      </c>
      <c s="85" t="s">
        <v>1022</v>
      </c>
      <c s="376"/>
    </row>
    <row customHeight="1" ht="17.25">
      <c s="73">
        <v>2012604</v>
      </c>
      <c s="85" t="s">
        <v>1150</v>
      </c>
      <c s="376"/>
    </row>
    <row customHeight="1" ht="17.25">
      <c s="73">
        <v>2012699</v>
      </c>
      <c s="85" t="s">
        <v>1151</v>
      </c>
      <c s="376">
        <v>10</v>
      </c>
    </row>
    <row customHeight="1" ht="17.25">
      <c s="73">
        <v>20128</v>
      </c>
      <c s="83" t="s">
        <v>1152</v>
      </c>
      <c s="372">
        <f>SUM(C220:C225)</f>
        <v>91</v>
      </c>
    </row>
    <row customHeight="1" ht="17.25">
      <c s="73">
        <v>2012801</v>
      </c>
      <c s="85" t="s">
        <v>1020</v>
      </c>
      <c s="376">
        <v>91</v>
      </c>
    </row>
    <row customHeight="1" ht="17.25">
      <c s="73">
        <v>2012802</v>
      </c>
      <c s="85" t="s">
        <v>1021</v>
      </c>
      <c s="376"/>
    </row>
    <row customHeight="1" ht="17.25">
      <c s="73">
        <v>2012803</v>
      </c>
      <c s="85" t="s">
        <v>1022</v>
      </c>
      <c s="376"/>
    </row>
    <row customHeight="1" ht="17.25">
      <c s="73">
        <v>2012804</v>
      </c>
      <c s="85" t="s">
        <v>1034</v>
      </c>
      <c s="376"/>
    </row>
    <row customHeight="1" ht="17.25">
      <c s="73">
        <v>2012850</v>
      </c>
      <c s="85" t="s">
        <v>1029</v>
      </c>
      <c s="376"/>
    </row>
    <row customHeight="1" ht="17.25">
      <c s="73">
        <v>2012899</v>
      </c>
      <c s="85" t="s">
        <v>1153</v>
      </c>
      <c s="376"/>
    </row>
    <row customHeight="1" ht="17.25">
      <c s="73">
        <v>20129</v>
      </c>
      <c s="83" t="s">
        <v>1154</v>
      </c>
      <c s="372">
        <f>SUM(C227:C233)</f>
        <v>367</v>
      </c>
    </row>
    <row customHeight="1" ht="17.25">
      <c s="73">
        <v>2012901</v>
      </c>
      <c s="85" t="s">
        <v>1020</v>
      </c>
      <c s="376">
        <v>322</v>
      </c>
    </row>
    <row customHeight="1" ht="17.25">
      <c s="73">
        <v>2012902</v>
      </c>
      <c s="85" t="s">
        <v>1021</v>
      </c>
      <c s="376">
        <v>12</v>
      </c>
    </row>
    <row customHeight="1" ht="17.25">
      <c s="73">
        <v>2012903</v>
      </c>
      <c s="85" t="s">
        <v>1022</v>
      </c>
      <c s="376"/>
    </row>
    <row customHeight="1" ht="17.25">
      <c s="73">
        <v>2012904</v>
      </c>
      <c s="85" t="s">
        <v>1155</v>
      </c>
      <c s="376"/>
    </row>
    <row customHeight="1" ht="17.25">
      <c s="73">
        <v>2012905</v>
      </c>
      <c s="85" t="s">
        <v>1156</v>
      </c>
      <c s="376"/>
    </row>
    <row customHeight="1" ht="17.25">
      <c s="73">
        <v>2012950</v>
      </c>
      <c s="85" t="s">
        <v>1029</v>
      </c>
      <c s="376"/>
    </row>
    <row customHeight="1" ht="17.25">
      <c s="73">
        <v>2012999</v>
      </c>
      <c s="85" t="s">
        <v>1157</v>
      </c>
      <c s="377">
        <v>33</v>
      </c>
    </row>
    <row customHeight="1" ht="17.25">
      <c s="73">
        <v>20131</v>
      </c>
      <c s="83" t="s">
        <v>1158</v>
      </c>
      <c s="372">
        <f>SUM(C235:C240)</f>
        <v>1216</v>
      </c>
    </row>
    <row customHeight="1" ht="17.25">
      <c s="73">
        <v>2013101</v>
      </c>
      <c s="85" t="s">
        <v>1020</v>
      </c>
      <c s="378">
        <v>898</v>
      </c>
    </row>
    <row customHeight="1" ht="17.25">
      <c s="73">
        <v>2013102</v>
      </c>
      <c s="85" t="s">
        <v>1021</v>
      </c>
      <c s="376">
        <v>131</v>
      </c>
    </row>
    <row customHeight="1" ht="17.25">
      <c s="73">
        <v>2013103</v>
      </c>
      <c s="85" t="s">
        <v>1022</v>
      </c>
      <c s="376"/>
    </row>
    <row customHeight="1" ht="17.25">
      <c s="73">
        <v>2013105</v>
      </c>
      <c s="85" t="s">
        <v>1159</v>
      </c>
      <c s="376"/>
    </row>
    <row customHeight="1" ht="17.25">
      <c s="73">
        <v>2013150</v>
      </c>
      <c s="85" t="s">
        <v>1029</v>
      </c>
      <c s="376"/>
    </row>
    <row customHeight="1" ht="17.25">
      <c s="73">
        <v>2013199</v>
      </c>
      <c s="85" t="s">
        <v>1160</v>
      </c>
      <c s="376">
        <v>187</v>
      </c>
    </row>
    <row customHeight="1" ht="17.25">
      <c s="73">
        <v>20132</v>
      </c>
      <c s="83" t="s">
        <v>1161</v>
      </c>
      <c s="372">
        <f>SUM(C242:C246)</f>
        <v>395</v>
      </c>
    </row>
    <row customHeight="1" ht="17.25">
      <c s="73">
        <v>2013201</v>
      </c>
      <c s="85" t="s">
        <v>1020</v>
      </c>
      <c s="376">
        <v>310</v>
      </c>
    </row>
    <row customHeight="1" ht="17.25">
      <c s="73">
        <v>2013202</v>
      </c>
      <c s="85" t="s">
        <v>1021</v>
      </c>
      <c s="376">
        <v>5</v>
      </c>
    </row>
    <row customHeight="1" ht="17.25">
      <c s="73">
        <v>2013203</v>
      </c>
      <c s="85" t="s">
        <v>1022</v>
      </c>
      <c s="376"/>
    </row>
    <row customHeight="1" ht="17.25">
      <c s="73">
        <v>2013250</v>
      </c>
      <c s="85" t="s">
        <v>1029</v>
      </c>
      <c s="376"/>
    </row>
    <row customHeight="1" ht="17.25">
      <c s="73">
        <v>2013299</v>
      </c>
      <c s="85" t="s">
        <v>1162</v>
      </c>
      <c s="376">
        <v>80</v>
      </c>
    </row>
    <row customHeight="1" ht="17.25">
      <c s="73">
        <v>20133</v>
      </c>
      <c s="83" t="s">
        <v>1163</v>
      </c>
      <c s="372">
        <f>SUM(C248:C252)</f>
        <v>251</v>
      </c>
    </row>
    <row customHeight="1" ht="17.25">
      <c s="73">
        <v>2013301</v>
      </c>
      <c s="85" t="s">
        <v>1020</v>
      </c>
      <c s="376">
        <v>218</v>
      </c>
    </row>
    <row customHeight="1" ht="17.25">
      <c s="73">
        <v>2013302</v>
      </c>
      <c s="85" t="s">
        <v>1021</v>
      </c>
      <c s="376"/>
    </row>
    <row customHeight="1" ht="17.25">
      <c s="73">
        <v>2013303</v>
      </c>
      <c s="85" t="s">
        <v>1022</v>
      </c>
      <c s="376"/>
    </row>
    <row customHeight="1" ht="17.25">
      <c s="73">
        <v>2013350</v>
      </c>
      <c s="85" t="s">
        <v>1029</v>
      </c>
      <c s="376"/>
    </row>
    <row customHeight="1" ht="17.25">
      <c s="73">
        <v>2013399</v>
      </c>
      <c s="85" t="s">
        <v>1164</v>
      </c>
      <c s="376">
        <v>33</v>
      </c>
    </row>
    <row customHeight="1" ht="17.25">
      <c s="73">
        <v>20134</v>
      </c>
      <c s="83" t="s">
        <v>1165</v>
      </c>
      <c s="372">
        <f>SUM(C254:C258)</f>
        <v>216</v>
      </c>
    </row>
    <row customHeight="1" ht="17.25">
      <c s="73">
        <v>2013401</v>
      </c>
      <c s="85" t="s">
        <v>1020</v>
      </c>
      <c s="376">
        <v>212</v>
      </c>
    </row>
    <row customHeight="1" ht="17.25">
      <c s="73">
        <v>2013402</v>
      </c>
      <c s="85" t="s">
        <v>1021</v>
      </c>
      <c s="376"/>
    </row>
    <row customHeight="1" ht="17.25">
      <c s="73">
        <v>2013403</v>
      </c>
      <c s="85" t="s">
        <v>1022</v>
      </c>
      <c s="376"/>
    </row>
    <row customHeight="1" ht="17.25">
      <c s="73">
        <v>2013450</v>
      </c>
      <c s="85" t="s">
        <v>1029</v>
      </c>
      <c s="376"/>
    </row>
    <row customHeight="1" ht="17.25">
      <c s="73">
        <v>2013499</v>
      </c>
      <c s="85" t="s">
        <v>1166</v>
      </c>
      <c s="376">
        <v>4</v>
      </c>
    </row>
    <row customHeight="1" ht="17.25">
      <c s="73">
        <v>20135</v>
      </c>
      <c s="83" t="s">
        <v>1167</v>
      </c>
      <c s="372">
        <f>SUM(C260:C264)</f>
        <v>0</v>
      </c>
    </row>
    <row customHeight="1" ht="17.25">
      <c s="73">
        <v>2013501</v>
      </c>
      <c s="85" t="s">
        <v>1020</v>
      </c>
      <c s="376"/>
    </row>
    <row customHeight="1" ht="17.25">
      <c s="73">
        <v>2013502</v>
      </c>
      <c s="85" t="s">
        <v>1021</v>
      </c>
      <c s="376"/>
    </row>
    <row customHeight="1" ht="17.25">
      <c s="73">
        <v>2013503</v>
      </c>
      <c s="85" t="s">
        <v>1022</v>
      </c>
      <c s="376"/>
    </row>
    <row customHeight="1" ht="17.25">
      <c s="73">
        <v>2013550</v>
      </c>
      <c s="85" t="s">
        <v>1029</v>
      </c>
      <c s="376"/>
    </row>
    <row customHeight="1" ht="17.25">
      <c s="73">
        <v>2013599</v>
      </c>
      <c s="85" t="s">
        <v>1168</v>
      </c>
      <c s="377"/>
    </row>
    <row customHeight="1" ht="17.25">
      <c s="73">
        <v>20136</v>
      </c>
      <c s="83" t="s">
        <v>1169</v>
      </c>
      <c s="372">
        <f>SUM(C266:C270)</f>
        <v>3360</v>
      </c>
    </row>
    <row customHeight="1" ht="17.25">
      <c s="73">
        <v>2013601</v>
      </c>
      <c s="85" t="s">
        <v>1020</v>
      </c>
      <c s="378">
        <v>716</v>
      </c>
    </row>
    <row customHeight="1" ht="17.25">
      <c s="73">
        <v>2013602</v>
      </c>
      <c s="85" t="s">
        <v>1021</v>
      </c>
      <c s="376">
        <v>32</v>
      </c>
    </row>
    <row customHeight="1" ht="17.25">
      <c s="73">
        <v>2013603</v>
      </c>
      <c s="85" t="s">
        <v>1022</v>
      </c>
      <c s="376"/>
    </row>
    <row customHeight="1" ht="17.25">
      <c s="73">
        <v>2013650</v>
      </c>
      <c s="85" t="s">
        <v>1029</v>
      </c>
      <c s="376"/>
    </row>
    <row customHeight="1" ht="17.25">
      <c s="73">
        <v>2013699</v>
      </c>
      <c s="85" t="s">
        <v>1170</v>
      </c>
      <c s="376">
        <v>2612</v>
      </c>
    </row>
    <row customHeight="1" ht="17.25">
      <c s="73">
        <v>20199</v>
      </c>
      <c s="83" t="s">
        <v>1171</v>
      </c>
      <c s="372">
        <f>SUM(C272:C273)</f>
        <v>2</v>
      </c>
    </row>
    <row customHeight="1" ht="17.25">
      <c s="73">
        <v>2019901</v>
      </c>
      <c s="85" t="s">
        <v>1172</v>
      </c>
      <c s="376"/>
    </row>
    <row customHeight="1" ht="17.25">
      <c s="73">
        <v>2019999</v>
      </c>
      <c s="85" t="s">
        <v>1173</v>
      </c>
      <c s="376">
        <v>2</v>
      </c>
    </row>
    <row customHeight="1" ht="17.25">
      <c s="73">
        <v>202</v>
      </c>
      <c s="83" t="s">
        <v>1174</v>
      </c>
      <c s="372">
        <f>SUM(C275,C282,C285,C292,C298,C303,C305,C310)</f>
        <v>0</v>
      </c>
    </row>
    <row customHeight="1" ht="17.25">
      <c s="73">
        <v>20201</v>
      </c>
      <c s="83" t="s">
        <v>1175</v>
      </c>
      <c s="372">
        <f>SUM(C276:C281)</f>
        <v>0</v>
      </c>
    </row>
    <row customHeight="1" ht="17.25">
      <c s="73">
        <v>2020101</v>
      </c>
      <c s="85" t="s">
        <v>1020</v>
      </c>
      <c s="376"/>
    </row>
    <row customHeight="1" ht="17.25">
      <c s="73">
        <v>2020102</v>
      </c>
      <c s="85" t="s">
        <v>1021</v>
      </c>
      <c s="376"/>
    </row>
    <row customHeight="1" ht="17.25">
      <c s="73">
        <v>2020103</v>
      </c>
      <c s="85" t="s">
        <v>1022</v>
      </c>
      <c s="376"/>
    </row>
    <row customHeight="1" ht="17.25">
      <c s="73">
        <v>2020104</v>
      </c>
      <c s="85" t="s">
        <v>1159</v>
      </c>
      <c s="376"/>
    </row>
    <row customHeight="1" ht="17.25">
      <c s="73">
        <v>2020150</v>
      </c>
      <c s="85" t="s">
        <v>1029</v>
      </c>
      <c s="376"/>
    </row>
    <row customHeight="1" ht="17.25">
      <c s="73">
        <v>2020199</v>
      </c>
      <c s="85" t="s">
        <v>1176</v>
      </c>
      <c s="376"/>
    </row>
    <row customHeight="1" ht="17.25">
      <c s="73">
        <v>20202</v>
      </c>
      <c s="83" t="s">
        <v>1177</v>
      </c>
      <c s="372">
        <f>SUM(C283:C284)</f>
        <v>0</v>
      </c>
    </row>
    <row customHeight="1" ht="17.25">
      <c s="73">
        <v>2020201</v>
      </c>
      <c s="85" t="s">
        <v>1178</v>
      </c>
      <c s="376"/>
    </row>
    <row customHeight="1" ht="17.25">
      <c s="73">
        <v>2020202</v>
      </c>
      <c s="85" t="s">
        <v>1179</v>
      </c>
      <c s="376"/>
    </row>
    <row customHeight="1" ht="17.25">
      <c s="73">
        <v>20203</v>
      </c>
      <c s="83" t="s">
        <v>1180</v>
      </c>
      <c s="372">
        <f>SUM(C286:C291)</f>
        <v>0</v>
      </c>
    </row>
    <row customHeight="1" ht="17.25">
      <c s="73">
        <v>2020301</v>
      </c>
      <c s="85" t="s">
        <v>1181</v>
      </c>
      <c s="376"/>
    </row>
    <row customHeight="1" ht="17.25">
      <c s="73">
        <v>2020302</v>
      </c>
      <c s="85" t="s">
        <v>1182</v>
      </c>
      <c s="376"/>
    </row>
    <row customHeight="1" ht="17.25">
      <c s="73">
        <v>2020303</v>
      </c>
      <c s="85" t="s">
        <v>1183</v>
      </c>
      <c s="376"/>
    </row>
    <row customHeight="1" ht="17.25">
      <c s="73">
        <v>2020304</v>
      </c>
      <c s="85" t="s">
        <v>1184</v>
      </c>
      <c s="376"/>
    </row>
    <row customHeight="1" ht="17.25">
      <c s="73">
        <v>2020305</v>
      </c>
      <c s="85" t="s">
        <v>1185</v>
      </c>
      <c s="376"/>
    </row>
    <row customHeight="1" ht="17.25">
      <c s="73">
        <v>2020399</v>
      </c>
      <c s="85" t="s">
        <v>1186</v>
      </c>
      <c s="376"/>
    </row>
    <row customHeight="1" ht="17.25">
      <c s="73">
        <v>20204</v>
      </c>
      <c s="83" t="s">
        <v>1187</v>
      </c>
      <c s="372">
        <f>SUM(C293:C297)</f>
        <v>0</v>
      </c>
    </row>
    <row customHeight="1" ht="17.25">
      <c s="73">
        <v>2020401</v>
      </c>
      <c s="85" t="s">
        <v>1188</v>
      </c>
      <c s="376"/>
    </row>
    <row customHeight="1" ht="17.25">
      <c s="73">
        <v>2020402</v>
      </c>
      <c s="85" t="s">
        <v>1189</v>
      </c>
      <c s="376"/>
    </row>
    <row customHeight="1" ht="17.25">
      <c s="73">
        <v>2020403</v>
      </c>
      <c s="85" t="s">
        <v>1190</v>
      </c>
      <c s="376"/>
    </row>
    <row customHeight="1" ht="17.25">
      <c s="73">
        <v>2020404</v>
      </c>
      <c s="85" t="s">
        <v>1191</v>
      </c>
      <c s="376"/>
    </row>
    <row customHeight="1" ht="17.25">
      <c s="73">
        <v>2020499</v>
      </c>
      <c s="85" t="s">
        <v>1192</v>
      </c>
      <c s="376"/>
    </row>
    <row customHeight="1" ht="17.25">
      <c s="73">
        <v>20205</v>
      </c>
      <c s="83" t="s">
        <v>1193</v>
      </c>
      <c s="372">
        <f>SUM(C299:C302)</f>
        <v>0</v>
      </c>
    </row>
    <row customHeight="1" ht="17.25">
      <c s="73">
        <v>2020501</v>
      </c>
      <c s="85" t="s">
        <v>1194</v>
      </c>
      <c s="376"/>
    </row>
    <row customHeight="1" ht="17.25">
      <c s="73">
        <v>2020502</v>
      </c>
      <c s="85" t="s">
        <v>1195</v>
      </c>
      <c s="376"/>
    </row>
    <row customHeight="1" ht="17.25">
      <c s="73">
        <v>2020503</v>
      </c>
      <c s="85" t="s">
        <v>1196</v>
      </c>
      <c s="376"/>
    </row>
    <row customHeight="1" ht="17.25">
      <c s="73">
        <v>2020599</v>
      </c>
      <c s="85" t="s">
        <v>1197</v>
      </c>
      <c s="376"/>
    </row>
    <row customHeight="1" ht="17.25">
      <c s="73">
        <v>20206</v>
      </c>
      <c s="83" t="s">
        <v>1198</v>
      </c>
      <c s="372">
        <f>C304</f>
        <v>0</v>
      </c>
    </row>
    <row customHeight="1" ht="17.25">
      <c s="73">
        <v>2020601</v>
      </c>
      <c s="85" t="s">
        <v>1199</v>
      </c>
      <c s="376"/>
    </row>
    <row customHeight="1" ht="17.25">
      <c s="73">
        <v>20207</v>
      </c>
      <c s="83" t="s">
        <v>1200</v>
      </c>
      <c s="372">
        <f>SUM(C306:C309)</f>
        <v>0</v>
      </c>
    </row>
    <row customHeight="1" ht="17.25">
      <c s="73">
        <v>2020701</v>
      </c>
      <c s="85" t="s">
        <v>1201</v>
      </c>
      <c s="376"/>
    </row>
    <row customHeight="1" ht="17.25">
      <c s="73">
        <v>2020702</v>
      </c>
      <c s="85" t="s">
        <v>1202</v>
      </c>
      <c s="376"/>
    </row>
    <row customHeight="1" ht="17.25">
      <c s="73">
        <v>2020703</v>
      </c>
      <c s="85" t="s">
        <v>1203</v>
      </c>
      <c s="376"/>
    </row>
    <row customHeight="1" ht="17.25">
      <c s="73">
        <v>2020799</v>
      </c>
      <c s="85" t="s">
        <v>1204</v>
      </c>
      <c s="376"/>
    </row>
    <row customHeight="1" ht="17.25">
      <c s="73">
        <v>20299</v>
      </c>
      <c s="83" t="s">
        <v>1205</v>
      </c>
      <c s="372">
        <f>C311</f>
        <v>0</v>
      </c>
    </row>
    <row customHeight="1" ht="17.25">
      <c s="73">
        <v>2029901</v>
      </c>
      <c s="85" t="s">
        <v>1206</v>
      </c>
      <c s="376"/>
    </row>
    <row customHeight="1" ht="17.25">
      <c s="73">
        <v>203</v>
      </c>
      <c s="83" t="s">
        <v>1207</v>
      </c>
      <c s="372">
        <f>SUM(C313,C315,C317,C319,C321,C323,C330)</f>
        <v>419</v>
      </c>
    </row>
    <row customHeight="1" ht="17.25">
      <c s="73">
        <v>20301</v>
      </c>
      <c s="83" t="s">
        <v>1208</v>
      </c>
      <c s="372">
        <f>C314</f>
        <v>0</v>
      </c>
    </row>
    <row customHeight="1" ht="17.25">
      <c s="73">
        <v>2030101</v>
      </c>
      <c s="85" t="s">
        <v>1209</v>
      </c>
      <c s="376"/>
    </row>
    <row customHeight="1" ht="17.25">
      <c s="73">
        <v>20302</v>
      </c>
      <c s="83" t="s">
        <v>1210</v>
      </c>
      <c s="372">
        <f>C316</f>
        <v>0</v>
      </c>
    </row>
    <row customHeight="1" ht="17.25">
      <c s="73">
        <v>2030201</v>
      </c>
      <c s="85" t="s">
        <v>1211</v>
      </c>
      <c s="376"/>
    </row>
    <row customHeight="1" ht="17.25">
      <c s="73">
        <v>20303</v>
      </c>
      <c s="83" t="s">
        <v>1212</v>
      </c>
      <c s="372">
        <f>C318</f>
        <v>331</v>
      </c>
    </row>
    <row customHeight="1" ht="17.25">
      <c s="73">
        <v>2030301</v>
      </c>
      <c s="85" t="s">
        <v>1213</v>
      </c>
      <c s="376">
        <v>331</v>
      </c>
    </row>
    <row customHeight="1" ht="17.25">
      <c s="73">
        <v>20304</v>
      </c>
      <c s="83" t="s">
        <v>1214</v>
      </c>
      <c s="372">
        <f>C320</f>
        <v>0</v>
      </c>
    </row>
    <row customHeight="1" ht="17.25">
      <c s="73">
        <v>2030401</v>
      </c>
      <c s="85" t="s">
        <v>1215</v>
      </c>
      <c s="376"/>
    </row>
    <row customHeight="1" ht="17.25">
      <c s="73">
        <v>20305</v>
      </c>
      <c s="83" t="s">
        <v>1216</v>
      </c>
      <c s="372">
        <f>C322</f>
        <v>0</v>
      </c>
    </row>
    <row customHeight="1" ht="17.25">
      <c s="73">
        <v>2030501</v>
      </c>
      <c s="85" t="s">
        <v>1217</v>
      </c>
      <c s="376"/>
    </row>
    <row customHeight="1" ht="17.25">
      <c s="73">
        <v>20306</v>
      </c>
      <c s="83" t="s">
        <v>1218</v>
      </c>
      <c s="372">
        <f>SUM(C324:C329)</f>
        <v>0</v>
      </c>
    </row>
    <row customHeight="1" ht="17.25">
      <c s="73">
        <v>2030601</v>
      </c>
      <c s="85" t="s">
        <v>1219</v>
      </c>
      <c s="376"/>
    </row>
    <row customHeight="1" ht="17.25">
      <c s="73">
        <v>2030602</v>
      </c>
      <c s="85" t="s">
        <v>1220</v>
      </c>
      <c s="376"/>
    </row>
    <row customHeight="1" ht="17.25">
      <c s="73">
        <v>2030603</v>
      </c>
      <c s="85" t="s">
        <v>1221</v>
      </c>
      <c s="376"/>
    </row>
    <row customHeight="1" ht="17.25">
      <c s="73">
        <v>2030604</v>
      </c>
      <c s="85" t="s">
        <v>1222</v>
      </c>
      <c s="376"/>
    </row>
    <row customHeight="1" ht="17.25">
      <c s="73">
        <v>2030605</v>
      </c>
      <c s="85" t="s">
        <v>1223</v>
      </c>
      <c s="376"/>
    </row>
    <row customHeight="1" ht="17.25">
      <c s="73">
        <v>2030699</v>
      </c>
      <c s="85" t="s">
        <v>1224</v>
      </c>
      <c s="376"/>
    </row>
    <row customHeight="1" ht="17.25">
      <c s="73">
        <v>20399</v>
      </c>
      <c s="83" t="s">
        <v>1225</v>
      </c>
      <c s="372">
        <f>C331</f>
        <v>88</v>
      </c>
    </row>
    <row customHeight="1" ht="17.25">
      <c s="73">
        <v>2039901</v>
      </c>
      <c s="85" t="s">
        <v>1226</v>
      </c>
      <c s="376">
        <v>88</v>
      </c>
    </row>
    <row customHeight="1" ht="17.25">
      <c s="73">
        <v>204</v>
      </c>
      <c s="83" t="s">
        <v>1227</v>
      </c>
      <c s="372">
        <f>SUM(C333,C343,C365,C372,C384,C393,C405,C414,C423,C431,C440)</f>
        <v>7077</v>
      </c>
    </row>
    <row customHeight="1" ht="17.25">
      <c s="73">
        <v>20401</v>
      </c>
      <c s="83" t="s">
        <v>1228</v>
      </c>
      <c s="372">
        <f>SUM(C334:C342)</f>
        <v>826</v>
      </c>
    </row>
    <row customHeight="1" ht="17.25">
      <c s="73">
        <v>2040101</v>
      </c>
      <c s="85" t="s">
        <v>1229</v>
      </c>
      <c s="376">
        <v>112</v>
      </c>
    </row>
    <row customHeight="1" ht="17.25">
      <c s="73">
        <v>2040102</v>
      </c>
      <c s="85" t="s">
        <v>1230</v>
      </c>
      <c s="376"/>
    </row>
    <row customHeight="1" ht="17.25">
      <c s="73">
        <v>2040103</v>
      </c>
      <c s="85" t="s">
        <v>1231</v>
      </c>
      <c s="376">
        <v>714</v>
      </c>
    </row>
    <row customHeight="1" ht="17.25">
      <c s="73">
        <v>2040104</v>
      </c>
      <c s="85" t="s">
        <v>1232</v>
      </c>
      <c s="376"/>
    </row>
    <row customHeight="1" ht="17.25">
      <c s="73">
        <v>2040105</v>
      </c>
      <c s="85" t="s">
        <v>1233</v>
      </c>
      <c s="376"/>
    </row>
    <row customHeight="1" ht="17.25">
      <c s="73">
        <v>2040106</v>
      </c>
      <c s="85" t="s">
        <v>1234</v>
      </c>
      <c s="376"/>
    </row>
    <row customHeight="1" ht="17.25">
      <c s="73">
        <v>2040107</v>
      </c>
      <c s="85" t="s">
        <v>1235</v>
      </c>
      <c s="376"/>
    </row>
    <row customHeight="1" ht="17.25">
      <c s="73">
        <v>2040108</v>
      </c>
      <c s="85" t="s">
        <v>1236</v>
      </c>
      <c s="376"/>
    </row>
    <row customHeight="1" ht="17.25">
      <c s="73">
        <v>2040199</v>
      </c>
      <c s="85" t="s">
        <v>1237</v>
      </c>
      <c s="376"/>
    </row>
    <row customHeight="1" ht="17.25">
      <c s="73">
        <v>20402</v>
      </c>
      <c s="83" t="s">
        <v>1238</v>
      </c>
      <c s="372">
        <f>SUM(C344:C364)</f>
        <v>4057</v>
      </c>
    </row>
    <row customHeight="1" ht="17.25">
      <c s="73">
        <v>2040201</v>
      </c>
      <c s="85" t="s">
        <v>1020</v>
      </c>
      <c s="376">
        <v>2858</v>
      </c>
    </row>
    <row customHeight="1" ht="17.25">
      <c s="73">
        <v>2040202</v>
      </c>
      <c s="85" t="s">
        <v>1021</v>
      </c>
      <c s="376">
        <v>600</v>
      </c>
    </row>
    <row customHeight="1" ht="17.25">
      <c s="73">
        <v>2040203</v>
      </c>
      <c s="85" t="s">
        <v>1022</v>
      </c>
      <c s="376"/>
    </row>
    <row customHeight="1" ht="17.25">
      <c s="73">
        <v>2040204</v>
      </c>
      <c s="85" t="s">
        <v>1239</v>
      </c>
      <c s="376">
        <v>55</v>
      </c>
    </row>
    <row customHeight="1" ht="17.25">
      <c s="73">
        <v>2040205</v>
      </c>
      <c s="85" t="s">
        <v>1240</v>
      </c>
      <c s="376"/>
    </row>
    <row customHeight="1" ht="17.25">
      <c s="73">
        <v>2040206</v>
      </c>
      <c s="85" t="s">
        <v>1241</v>
      </c>
      <c s="376"/>
    </row>
    <row customHeight="1" ht="17.25">
      <c s="73">
        <v>2040207</v>
      </c>
      <c s="85" t="s">
        <v>1242</v>
      </c>
      <c s="376"/>
    </row>
    <row customHeight="1" ht="17.25">
      <c s="73">
        <v>2040208</v>
      </c>
      <c s="85" t="s">
        <v>1243</v>
      </c>
      <c s="376">
        <v>15</v>
      </c>
    </row>
    <row customHeight="1" ht="17.25">
      <c s="73">
        <v>2040209</v>
      </c>
      <c s="85" t="s">
        <v>1244</v>
      </c>
      <c s="376"/>
    </row>
    <row customHeight="1" ht="17.25">
      <c s="73">
        <v>2040210</v>
      </c>
      <c s="85" t="s">
        <v>1245</v>
      </c>
      <c s="376">
        <v>7</v>
      </c>
    </row>
    <row customHeight="1" ht="17.25">
      <c s="73">
        <v>2040211</v>
      </c>
      <c s="85" t="s">
        <v>1246</v>
      </c>
      <c s="376">
        <v>13</v>
      </c>
    </row>
    <row customHeight="1" ht="17.25">
      <c s="73">
        <v>2040212</v>
      </c>
      <c s="85" t="s">
        <v>1247</v>
      </c>
      <c s="376">
        <v>10</v>
      </c>
    </row>
    <row customHeight="1" ht="17.25">
      <c s="73">
        <v>2040213</v>
      </c>
      <c s="85" t="s">
        <v>1248</v>
      </c>
      <c s="376"/>
    </row>
    <row customHeight="1" ht="17.25">
      <c s="73">
        <v>2040214</v>
      </c>
      <c s="85" t="s">
        <v>1249</v>
      </c>
      <c s="376"/>
    </row>
    <row customHeight="1" ht="17.25">
      <c s="73">
        <v>2040215</v>
      </c>
      <c s="85" t="s">
        <v>1250</v>
      </c>
      <c s="376">
        <v>20</v>
      </c>
    </row>
    <row customHeight="1" ht="17.25">
      <c s="73">
        <v>2040216</v>
      </c>
      <c s="85" t="s">
        <v>1251</v>
      </c>
      <c s="376"/>
    </row>
    <row customHeight="1" ht="17.25">
      <c s="73">
        <v>2040217</v>
      </c>
      <c s="85" t="s">
        <v>1252</v>
      </c>
      <c s="376">
        <v>115</v>
      </c>
    </row>
    <row customHeight="1" ht="17.25">
      <c s="73">
        <v>2040218</v>
      </c>
      <c s="85" t="s">
        <v>1253</v>
      </c>
      <c s="376"/>
    </row>
    <row customHeight="1" ht="17.25">
      <c s="73">
        <v>2040219</v>
      </c>
      <c s="85" t="s">
        <v>1062</v>
      </c>
      <c s="376"/>
    </row>
    <row customHeight="1" ht="17.25">
      <c s="73">
        <v>2040250</v>
      </c>
      <c s="85" t="s">
        <v>1029</v>
      </c>
      <c s="376"/>
    </row>
    <row customHeight="1" ht="17.25">
      <c s="73">
        <v>2040299</v>
      </c>
      <c s="85" t="s">
        <v>1254</v>
      </c>
      <c s="376">
        <v>364</v>
      </c>
    </row>
    <row customHeight="1" ht="17.25">
      <c s="73">
        <v>20403</v>
      </c>
      <c s="83" t="s">
        <v>1255</v>
      </c>
      <c s="372">
        <f>SUM(C366:C371)</f>
        <v>0</v>
      </c>
    </row>
    <row customHeight="1" ht="17.25">
      <c s="73">
        <v>2040301</v>
      </c>
      <c s="85" t="s">
        <v>1020</v>
      </c>
      <c s="376"/>
    </row>
    <row customHeight="1" ht="17.25">
      <c s="73">
        <v>2040302</v>
      </c>
      <c s="85" t="s">
        <v>1021</v>
      </c>
      <c s="376"/>
    </row>
    <row customHeight="1" ht="17.25">
      <c s="73">
        <v>2040303</v>
      </c>
      <c s="85" t="s">
        <v>1022</v>
      </c>
      <c s="376"/>
    </row>
    <row customHeight="1" ht="17.25">
      <c s="73">
        <v>2040304</v>
      </c>
      <c s="85" t="s">
        <v>1256</v>
      </c>
      <c s="376"/>
    </row>
    <row customHeight="1" ht="17.25">
      <c s="73">
        <v>2040350</v>
      </c>
      <c s="85" t="s">
        <v>1029</v>
      </c>
      <c s="376"/>
    </row>
    <row customHeight="1" ht="17.25">
      <c s="73">
        <v>2040399</v>
      </c>
      <c s="85" t="s">
        <v>1257</v>
      </c>
      <c s="376"/>
    </row>
    <row customHeight="1" ht="17.25">
      <c s="73">
        <v>20404</v>
      </c>
      <c s="83" t="s">
        <v>1258</v>
      </c>
      <c s="372">
        <f>SUM(C373:C383)</f>
        <v>544</v>
      </c>
    </row>
    <row customHeight="1" ht="17.25">
      <c s="73">
        <v>2040401</v>
      </c>
      <c s="85" t="s">
        <v>1020</v>
      </c>
      <c s="376">
        <v>448</v>
      </c>
    </row>
    <row customHeight="1" ht="17.25">
      <c s="73">
        <v>2040402</v>
      </c>
      <c s="85" t="s">
        <v>1021</v>
      </c>
      <c s="376">
        <v>91</v>
      </c>
    </row>
    <row customHeight="1" ht="17.25">
      <c s="73">
        <v>2040403</v>
      </c>
      <c s="85" t="s">
        <v>1022</v>
      </c>
      <c s="376"/>
    </row>
    <row customHeight="1" ht="17.25">
      <c s="73">
        <v>2040404</v>
      </c>
      <c s="85" t="s">
        <v>1259</v>
      </c>
      <c s="376"/>
    </row>
    <row customHeight="1" ht="17.25">
      <c s="73">
        <v>2040405</v>
      </c>
      <c s="85" t="s">
        <v>1260</v>
      </c>
      <c s="376"/>
    </row>
    <row customHeight="1" ht="17.25">
      <c s="73">
        <v>2040406</v>
      </c>
      <c s="85" t="s">
        <v>1261</v>
      </c>
      <c s="376"/>
    </row>
    <row customHeight="1" ht="17.25">
      <c s="73">
        <v>2040407</v>
      </c>
      <c s="85" t="s">
        <v>1262</v>
      </c>
      <c s="376"/>
    </row>
    <row customHeight="1" ht="17.25">
      <c s="73">
        <v>2040408</v>
      </c>
      <c s="85" t="s">
        <v>1263</v>
      </c>
      <c s="376"/>
    </row>
    <row customHeight="1" ht="17.25">
      <c s="73">
        <v>2040409</v>
      </c>
      <c s="85" t="s">
        <v>1264</v>
      </c>
      <c s="376"/>
    </row>
    <row customHeight="1" ht="17.25">
      <c s="73">
        <v>2040450</v>
      </c>
      <c s="85" t="s">
        <v>1029</v>
      </c>
      <c s="376"/>
    </row>
    <row customHeight="1" ht="17.25">
      <c s="73">
        <v>2040499</v>
      </c>
      <c s="85" t="s">
        <v>1265</v>
      </c>
      <c s="376">
        <v>5</v>
      </c>
    </row>
    <row customHeight="1" ht="17.25">
      <c s="73">
        <v>20405</v>
      </c>
      <c s="83" t="s">
        <v>1266</v>
      </c>
      <c s="372">
        <f>SUM(C385:C392)</f>
        <v>1128</v>
      </c>
    </row>
    <row customHeight="1" ht="17.25">
      <c s="73">
        <v>2040501</v>
      </c>
      <c s="85" t="s">
        <v>1020</v>
      </c>
      <c s="376">
        <v>421</v>
      </c>
    </row>
    <row customHeight="1" ht="17.25">
      <c s="73">
        <v>2040502</v>
      </c>
      <c s="85" t="s">
        <v>1021</v>
      </c>
      <c s="376"/>
    </row>
    <row customHeight="1" ht="17.25">
      <c s="73">
        <v>2040503</v>
      </c>
      <c s="85" t="s">
        <v>1022</v>
      </c>
      <c s="376"/>
    </row>
    <row customHeight="1" ht="17.25">
      <c s="73">
        <v>2040504</v>
      </c>
      <c s="85" t="s">
        <v>1267</v>
      </c>
      <c s="376"/>
    </row>
    <row customHeight="1" ht="17.25">
      <c s="73">
        <v>2040505</v>
      </c>
      <c s="85" t="s">
        <v>1268</v>
      </c>
      <c s="376"/>
    </row>
    <row customHeight="1" ht="17.25">
      <c s="73">
        <v>2040506</v>
      </c>
      <c s="85" t="s">
        <v>1269</v>
      </c>
      <c s="376">
        <v>705</v>
      </c>
    </row>
    <row customHeight="1" ht="17.25">
      <c s="73">
        <v>2040550</v>
      </c>
      <c s="85" t="s">
        <v>1029</v>
      </c>
      <c s="376"/>
    </row>
    <row customHeight="1" ht="17.25">
      <c s="73">
        <v>2040599</v>
      </c>
      <c s="85" t="s">
        <v>1270</v>
      </c>
      <c s="376">
        <v>2</v>
      </c>
    </row>
    <row customHeight="1" ht="17.25">
      <c s="73">
        <v>20406</v>
      </c>
      <c s="83" t="s">
        <v>1271</v>
      </c>
      <c s="372">
        <f>SUM(C394:C404)</f>
        <v>353</v>
      </c>
    </row>
    <row customHeight="1" ht="17.25">
      <c s="73">
        <v>2040601</v>
      </c>
      <c s="85" t="s">
        <v>1020</v>
      </c>
      <c s="376">
        <v>286</v>
      </c>
    </row>
    <row customHeight="1" ht="17.25">
      <c s="73">
        <v>2040602</v>
      </c>
      <c s="85" t="s">
        <v>1021</v>
      </c>
      <c s="376">
        <v>8</v>
      </c>
    </row>
    <row customHeight="1" ht="17.25">
      <c s="73">
        <v>2040603</v>
      </c>
      <c s="85" t="s">
        <v>1022</v>
      </c>
      <c s="376"/>
    </row>
    <row customHeight="1" ht="17.25">
      <c s="73">
        <v>2040604</v>
      </c>
      <c s="85" t="s">
        <v>1272</v>
      </c>
      <c s="376"/>
    </row>
    <row customHeight="1" ht="17.25">
      <c s="73">
        <v>2040605</v>
      </c>
      <c s="85" t="s">
        <v>1273</v>
      </c>
      <c s="376">
        <v>39</v>
      </c>
    </row>
    <row customHeight="1" ht="17.25">
      <c s="73">
        <v>2040606</v>
      </c>
      <c s="85" t="s">
        <v>1274</v>
      </c>
      <c s="376"/>
    </row>
    <row customHeight="1" ht="17.25">
      <c s="73">
        <v>2040607</v>
      </c>
      <c s="85" t="s">
        <v>1275</v>
      </c>
      <c s="376">
        <v>20</v>
      </c>
    </row>
    <row customHeight="1" ht="17.25">
      <c s="73">
        <v>2040608</v>
      </c>
      <c s="85" t="s">
        <v>1276</v>
      </c>
      <c s="376"/>
    </row>
    <row customHeight="1" ht="17.25">
      <c s="73">
        <v>2040609</v>
      </c>
      <c s="85" t="s">
        <v>1277</v>
      </c>
      <c s="376"/>
    </row>
    <row customHeight="1" ht="17.25">
      <c s="73">
        <v>2040650</v>
      </c>
      <c s="85" t="s">
        <v>1029</v>
      </c>
      <c s="376"/>
    </row>
    <row customHeight="1" ht="17.25">
      <c s="73">
        <v>2040699</v>
      </c>
      <c s="85" t="s">
        <v>1278</v>
      </c>
      <c s="376"/>
    </row>
    <row customHeight="1" ht="17.25">
      <c s="73">
        <v>20407</v>
      </c>
      <c s="83" t="s">
        <v>1279</v>
      </c>
      <c s="372">
        <f>SUM(C406:C413)</f>
        <v>0</v>
      </c>
    </row>
    <row customHeight="1" ht="17.25">
      <c s="73">
        <v>2040701</v>
      </c>
      <c s="85" t="s">
        <v>1020</v>
      </c>
      <c s="376"/>
    </row>
    <row customHeight="1" ht="17.25">
      <c s="73">
        <v>2040702</v>
      </c>
      <c s="85" t="s">
        <v>1021</v>
      </c>
      <c s="376"/>
    </row>
    <row customHeight="1" ht="17.25">
      <c s="73">
        <v>2040703</v>
      </c>
      <c s="85" t="s">
        <v>1022</v>
      </c>
      <c s="376"/>
    </row>
    <row customHeight="1" ht="17.25">
      <c s="73">
        <v>2040704</v>
      </c>
      <c s="85" t="s">
        <v>1280</v>
      </c>
      <c s="376"/>
    </row>
    <row customHeight="1" ht="17.25">
      <c s="73">
        <v>2040705</v>
      </c>
      <c s="85" t="s">
        <v>1281</v>
      </c>
      <c s="376"/>
    </row>
    <row customHeight="1" ht="17.25">
      <c s="73">
        <v>2040706</v>
      </c>
      <c s="85" t="s">
        <v>1282</v>
      </c>
      <c s="376"/>
    </row>
    <row customHeight="1" ht="17.25">
      <c s="73">
        <v>2040750</v>
      </c>
      <c s="85" t="s">
        <v>1029</v>
      </c>
      <c s="376"/>
    </row>
    <row customHeight="1" ht="17.25">
      <c s="73">
        <v>2040799</v>
      </c>
      <c s="85" t="s">
        <v>1283</v>
      </c>
      <c s="376"/>
    </row>
    <row customHeight="1" ht="17.25">
      <c s="73">
        <v>20408</v>
      </c>
      <c s="83" t="s">
        <v>1284</v>
      </c>
      <c s="372">
        <f>SUM(C415:C422)</f>
        <v>0</v>
      </c>
    </row>
    <row customHeight="1" ht="17.25">
      <c s="73">
        <v>2040801</v>
      </c>
      <c s="85" t="s">
        <v>1020</v>
      </c>
      <c s="376"/>
    </row>
    <row customHeight="1" ht="17.25">
      <c s="73">
        <v>2040802</v>
      </c>
      <c s="85" t="s">
        <v>1021</v>
      </c>
      <c s="376"/>
    </row>
    <row customHeight="1" ht="17.25">
      <c s="73">
        <v>2040803</v>
      </c>
      <c s="85" t="s">
        <v>1022</v>
      </c>
      <c s="376"/>
    </row>
    <row customHeight="1" ht="17.25">
      <c s="73">
        <v>2040804</v>
      </c>
      <c s="85" t="s">
        <v>1285</v>
      </c>
      <c s="376"/>
    </row>
    <row customHeight="1" ht="17.25">
      <c s="73">
        <v>2040805</v>
      </c>
      <c s="85" t="s">
        <v>1286</v>
      </c>
      <c s="376"/>
    </row>
    <row customHeight="1" ht="17.25">
      <c s="73">
        <v>2040806</v>
      </c>
      <c s="85" t="s">
        <v>1287</v>
      </c>
      <c s="376"/>
    </row>
    <row customHeight="1" ht="17.25">
      <c s="73">
        <v>2040850</v>
      </c>
      <c s="85" t="s">
        <v>1029</v>
      </c>
      <c s="376"/>
    </row>
    <row customHeight="1" ht="17.25">
      <c s="73">
        <v>2040899</v>
      </c>
      <c s="85" t="s">
        <v>1288</v>
      </c>
      <c s="376"/>
    </row>
    <row customHeight="1" ht="17.25">
      <c s="73">
        <v>20409</v>
      </c>
      <c s="83" t="s">
        <v>1289</v>
      </c>
      <c s="372">
        <f>SUM(C424:C430)</f>
        <v>0</v>
      </c>
    </row>
    <row customHeight="1" ht="17.25">
      <c s="73">
        <v>2040901</v>
      </c>
      <c s="85" t="s">
        <v>1020</v>
      </c>
      <c s="376"/>
    </row>
    <row customHeight="1" ht="17.25">
      <c s="73">
        <v>2040902</v>
      </c>
      <c s="85" t="s">
        <v>1021</v>
      </c>
      <c s="376"/>
    </row>
    <row customHeight="1" ht="17.25">
      <c s="73">
        <v>2040903</v>
      </c>
      <c s="85" t="s">
        <v>1022</v>
      </c>
      <c s="376"/>
    </row>
    <row customHeight="1" ht="17.25">
      <c s="73">
        <v>2040904</v>
      </c>
      <c s="85" t="s">
        <v>1290</v>
      </c>
      <c s="376"/>
    </row>
    <row customHeight="1" ht="17.25">
      <c s="73">
        <v>2040905</v>
      </c>
      <c s="85" t="s">
        <v>1291</v>
      </c>
      <c s="376"/>
    </row>
    <row customHeight="1" ht="17.25">
      <c s="73">
        <v>2040950</v>
      </c>
      <c s="85" t="s">
        <v>1029</v>
      </c>
      <c s="376"/>
    </row>
    <row customHeight="1" ht="17.25">
      <c s="73">
        <v>2040999</v>
      </c>
      <c s="85" t="s">
        <v>1292</v>
      </c>
      <c s="376"/>
    </row>
    <row customHeight="1" ht="17.25">
      <c s="73">
        <v>20410</v>
      </c>
      <c s="83" t="s">
        <v>1293</v>
      </c>
      <c s="372">
        <f>SUM(C432:C439)</f>
        <v>0</v>
      </c>
    </row>
    <row customHeight="1" ht="17.25">
      <c s="73">
        <v>2041001</v>
      </c>
      <c s="85" t="s">
        <v>1020</v>
      </c>
      <c s="376"/>
    </row>
    <row customHeight="1" ht="17.25">
      <c s="73">
        <v>2041002</v>
      </c>
      <c s="85" t="s">
        <v>1021</v>
      </c>
      <c s="376"/>
    </row>
    <row customHeight="1" ht="17.25">
      <c s="73">
        <v>2041003</v>
      </c>
      <c s="85" t="s">
        <v>1294</v>
      </c>
      <c s="376"/>
    </row>
    <row customHeight="1" ht="17.25">
      <c s="73">
        <v>2041004</v>
      </c>
      <c s="85" t="s">
        <v>1295</v>
      </c>
      <c s="376"/>
    </row>
    <row customHeight="1" ht="17.25">
      <c s="73">
        <v>2041005</v>
      </c>
      <c s="85" t="s">
        <v>1296</v>
      </c>
      <c s="376"/>
    </row>
    <row customHeight="1" ht="17.25">
      <c s="73">
        <v>2041006</v>
      </c>
      <c s="85" t="s">
        <v>1251</v>
      </c>
      <c s="376"/>
    </row>
    <row customHeight="1" ht="17.25">
      <c s="73">
        <v>2041007</v>
      </c>
      <c s="85" t="s">
        <v>1297</v>
      </c>
      <c s="376"/>
    </row>
    <row customHeight="1" ht="17.25">
      <c s="73">
        <v>2041099</v>
      </c>
      <c s="85" t="s">
        <v>1298</v>
      </c>
      <c s="376"/>
    </row>
    <row customHeight="1" ht="17.25">
      <c s="73">
        <v>20499</v>
      </c>
      <c s="83" t="s">
        <v>1299</v>
      </c>
      <c s="372">
        <f>C441+C442</f>
        <v>169</v>
      </c>
    </row>
    <row customHeight="1" ht="17.25">
      <c s="73">
        <v>2049901</v>
      </c>
      <c s="85" t="s">
        <v>1300</v>
      </c>
      <c s="376">
        <v>169</v>
      </c>
    </row>
    <row customHeight="1" ht="17.25">
      <c s="73">
        <v>2049902</v>
      </c>
      <c s="85" t="s">
        <v>1301</v>
      </c>
      <c s="376"/>
    </row>
    <row customHeight="1" ht="17.25">
      <c s="73">
        <v>205</v>
      </c>
      <c s="83" t="s">
        <v>1302</v>
      </c>
      <c s="372">
        <f>SUM(C444,C449,C457,C464,C470,C474,C478,C482,C486,C493)</f>
        <v>39806</v>
      </c>
    </row>
    <row customHeight="1" ht="17.25">
      <c s="73">
        <v>20501</v>
      </c>
      <c s="83" t="s">
        <v>1303</v>
      </c>
      <c s="372">
        <f>SUM(C445:C448)</f>
        <v>1525</v>
      </c>
    </row>
    <row customHeight="1" ht="17.25">
      <c s="73">
        <v>2050101</v>
      </c>
      <c s="85" t="s">
        <v>1020</v>
      </c>
      <c s="376">
        <v>169</v>
      </c>
    </row>
    <row customHeight="1" ht="17.25">
      <c s="73">
        <v>2050102</v>
      </c>
      <c s="85" t="s">
        <v>1021</v>
      </c>
      <c s="376"/>
    </row>
    <row customHeight="1" ht="17.25">
      <c s="73">
        <v>2050103</v>
      </c>
      <c s="85" t="s">
        <v>1022</v>
      </c>
      <c s="376"/>
    </row>
    <row customHeight="1" ht="17.25">
      <c s="73">
        <v>2050199</v>
      </c>
      <c s="85" t="s">
        <v>1304</v>
      </c>
      <c s="376">
        <v>1356</v>
      </c>
    </row>
    <row customHeight="1" ht="17.25">
      <c s="73">
        <v>20502</v>
      </c>
      <c s="83" t="s">
        <v>1305</v>
      </c>
      <c s="372">
        <f>SUM(C450:C456)</f>
        <v>36354</v>
      </c>
    </row>
    <row customHeight="1" ht="17.25">
      <c s="73">
        <v>2050201</v>
      </c>
      <c s="85" t="s">
        <v>1306</v>
      </c>
      <c s="376">
        <v>1478</v>
      </c>
    </row>
    <row customHeight="1" ht="17.25">
      <c s="73">
        <v>2050202</v>
      </c>
      <c s="85" t="s">
        <v>1307</v>
      </c>
      <c s="376">
        <v>5410</v>
      </c>
    </row>
    <row customHeight="1" ht="17.25">
      <c s="73">
        <v>2050203</v>
      </c>
      <c s="85" t="s">
        <v>1308</v>
      </c>
      <c s="376">
        <v>4864</v>
      </c>
    </row>
    <row customHeight="1" ht="17.25">
      <c s="73">
        <v>2050204</v>
      </c>
      <c s="85" t="s">
        <v>1309</v>
      </c>
      <c s="376">
        <v>2752</v>
      </c>
    </row>
    <row customHeight="1" ht="17.25">
      <c s="73">
        <v>2050205</v>
      </c>
      <c s="85" t="s">
        <v>1310</v>
      </c>
      <c s="376"/>
    </row>
    <row customHeight="1" ht="17.25">
      <c s="73">
        <v>2050206</v>
      </c>
      <c s="85" t="s">
        <v>1311</v>
      </c>
      <c s="376">
        <v>81</v>
      </c>
    </row>
    <row customHeight="1" ht="17.25">
      <c s="73">
        <v>2050299</v>
      </c>
      <c s="85" t="s">
        <v>1312</v>
      </c>
      <c s="376">
        <v>21769</v>
      </c>
    </row>
    <row customHeight="1" ht="17.25">
      <c s="73">
        <v>20503</v>
      </c>
      <c s="83" t="s">
        <v>1313</v>
      </c>
      <c s="372">
        <f>SUM(C458:C463)</f>
        <v>916</v>
      </c>
    </row>
    <row customHeight="1" ht="17.25">
      <c s="73">
        <v>2050301</v>
      </c>
      <c s="85" t="s">
        <v>1314</v>
      </c>
      <c s="376"/>
    </row>
    <row customHeight="1" ht="17.25">
      <c s="73">
        <v>2050302</v>
      </c>
      <c s="85" t="s">
        <v>1315</v>
      </c>
      <c s="376">
        <v>113</v>
      </c>
    </row>
    <row customHeight="1" ht="17.25">
      <c s="73">
        <v>2050303</v>
      </c>
      <c s="85" t="s">
        <v>1316</v>
      </c>
      <c s="376"/>
    </row>
    <row customHeight="1" ht="17.25">
      <c s="73">
        <v>2050304</v>
      </c>
      <c s="85" t="s">
        <v>1317</v>
      </c>
      <c s="376"/>
    </row>
    <row customHeight="1" ht="17.25">
      <c s="73">
        <v>2050305</v>
      </c>
      <c s="85" t="s">
        <v>1318</v>
      </c>
      <c s="376"/>
    </row>
    <row customHeight="1" ht="17.25">
      <c s="73">
        <v>2050399</v>
      </c>
      <c s="85" t="s">
        <v>1319</v>
      </c>
      <c s="376">
        <v>803</v>
      </c>
    </row>
    <row customHeight="1" ht="17.25">
      <c s="73">
        <v>20504</v>
      </c>
      <c s="83" t="s">
        <v>1320</v>
      </c>
      <c s="372">
        <f>SUM(C465:C469)</f>
        <v>0</v>
      </c>
    </row>
    <row customHeight="1" ht="17.25">
      <c s="73">
        <v>2050401</v>
      </c>
      <c s="85" t="s">
        <v>1321</v>
      </c>
      <c s="376"/>
    </row>
    <row customHeight="1" ht="17.25">
      <c s="73">
        <v>2050402</v>
      </c>
      <c s="85" t="s">
        <v>1322</v>
      </c>
      <c s="376"/>
    </row>
    <row customHeight="1" ht="17.25">
      <c s="73">
        <v>2050403</v>
      </c>
      <c s="85" t="s">
        <v>1323</v>
      </c>
      <c s="376"/>
    </row>
    <row customHeight="1" ht="17.25">
      <c s="73">
        <v>2050404</v>
      </c>
      <c s="85" t="s">
        <v>1324</v>
      </c>
      <c s="376"/>
    </row>
    <row customHeight="1" ht="17.25">
      <c s="73">
        <v>2050499</v>
      </c>
      <c s="85" t="s">
        <v>1325</v>
      </c>
      <c s="376"/>
    </row>
    <row customHeight="1" ht="17.25">
      <c s="73">
        <v>20505</v>
      </c>
      <c s="83" t="s">
        <v>1326</v>
      </c>
      <c s="372">
        <f>SUM(C471:C473)</f>
        <v>12</v>
      </c>
    </row>
    <row customHeight="1" ht="17.25">
      <c s="73">
        <v>2050501</v>
      </c>
      <c s="85" t="s">
        <v>1327</v>
      </c>
      <c s="376">
        <v>12</v>
      </c>
    </row>
    <row customHeight="1" ht="17.25">
      <c s="73">
        <v>2050502</v>
      </c>
      <c s="85" t="s">
        <v>1328</v>
      </c>
      <c s="376"/>
    </row>
    <row customHeight="1" ht="17.25">
      <c s="73">
        <v>2050599</v>
      </c>
      <c s="85" t="s">
        <v>1329</v>
      </c>
      <c s="376"/>
    </row>
    <row customHeight="1" ht="17.25">
      <c s="73">
        <v>20506</v>
      </c>
      <c s="83" t="s">
        <v>1330</v>
      </c>
      <c s="372">
        <f>SUM(C475:C477)</f>
        <v>0</v>
      </c>
    </row>
    <row customHeight="1" ht="17.25">
      <c s="73">
        <v>2050601</v>
      </c>
      <c s="85" t="s">
        <v>1331</v>
      </c>
      <c s="376"/>
    </row>
    <row customHeight="1" ht="17.25">
      <c s="73">
        <v>2050602</v>
      </c>
      <c s="85" t="s">
        <v>1332</v>
      </c>
      <c s="376"/>
    </row>
    <row customHeight="1" ht="17.25">
      <c s="73">
        <v>2050699</v>
      </c>
      <c s="85" t="s">
        <v>1333</v>
      </c>
      <c s="376"/>
    </row>
    <row customHeight="1" ht="17.25">
      <c s="73">
        <v>20507</v>
      </c>
      <c s="83" t="s">
        <v>1334</v>
      </c>
      <c s="372">
        <f>SUM(C479:C481)</f>
        <v>9</v>
      </c>
    </row>
    <row customHeight="1" ht="17.25">
      <c s="73">
        <v>2050701</v>
      </c>
      <c s="85" t="s">
        <v>1335</v>
      </c>
      <c s="376">
        <v>9</v>
      </c>
    </row>
    <row customHeight="1" ht="17.25">
      <c s="73">
        <v>2050702</v>
      </c>
      <c s="85" t="s">
        <v>1336</v>
      </c>
      <c s="376"/>
    </row>
    <row customHeight="1" ht="17.25">
      <c s="73">
        <v>2050799</v>
      </c>
      <c s="85" t="s">
        <v>1337</v>
      </c>
      <c s="376"/>
    </row>
    <row customHeight="1" ht="17.25">
      <c s="73">
        <v>20508</v>
      </c>
      <c s="83" t="s">
        <v>1338</v>
      </c>
      <c s="372">
        <f>SUM(C483:C485)</f>
        <v>276</v>
      </c>
    </row>
    <row customHeight="1" ht="17.25">
      <c s="73">
        <v>2050801</v>
      </c>
      <c s="85" t="s">
        <v>1339</v>
      </c>
      <c s="376">
        <v>16</v>
      </c>
    </row>
    <row customHeight="1" ht="17.25">
      <c s="73">
        <v>2050802</v>
      </c>
      <c s="85" t="s">
        <v>1340</v>
      </c>
      <c s="376">
        <v>245</v>
      </c>
    </row>
    <row customHeight="1" ht="17.25">
      <c s="73">
        <v>2050899</v>
      </c>
      <c s="85" t="s">
        <v>1341</v>
      </c>
      <c s="376">
        <v>15</v>
      </c>
    </row>
    <row customHeight="1" ht="17.25">
      <c s="73">
        <v>20509</v>
      </c>
      <c s="83" t="s">
        <v>1342</v>
      </c>
      <c s="372">
        <f>SUM(C487:C492)</f>
        <v>709</v>
      </c>
    </row>
    <row customHeight="1" ht="17.25">
      <c s="73">
        <v>2050901</v>
      </c>
      <c s="85" t="s">
        <v>1343</v>
      </c>
      <c s="376"/>
    </row>
    <row customHeight="1" ht="17.25">
      <c s="73">
        <v>2050902</v>
      </c>
      <c s="85" t="s">
        <v>1344</v>
      </c>
      <c s="376"/>
    </row>
    <row customHeight="1" ht="17.25">
      <c s="73">
        <v>2050903</v>
      </c>
      <c s="85" t="s">
        <v>1345</v>
      </c>
      <c s="376"/>
    </row>
    <row customHeight="1" ht="17.25">
      <c s="73">
        <v>2050904</v>
      </c>
      <c s="85" t="s">
        <v>1346</v>
      </c>
      <c s="376"/>
    </row>
    <row customHeight="1" ht="17.25">
      <c s="73">
        <v>2050905</v>
      </c>
      <c s="85" t="s">
        <v>1347</v>
      </c>
      <c s="376"/>
    </row>
    <row customHeight="1" ht="17.25">
      <c s="73">
        <v>2050999</v>
      </c>
      <c s="85" t="s">
        <v>1348</v>
      </c>
      <c s="376">
        <v>709</v>
      </c>
    </row>
    <row customHeight="1" ht="17.25">
      <c s="73">
        <v>20599</v>
      </c>
      <c s="83" t="s">
        <v>1349</v>
      </c>
      <c s="372">
        <f>C494</f>
        <v>5</v>
      </c>
    </row>
    <row customHeight="1" ht="17.25">
      <c s="73">
        <v>2059999</v>
      </c>
      <c s="85" t="s">
        <v>1350</v>
      </c>
      <c s="376">
        <v>5</v>
      </c>
    </row>
    <row customHeight="1" ht="17.25">
      <c s="73">
        <v>206</v>
      </c>
      <c s="83" t="s">
        <v>1351</v>
      </c>
      <c s="372">
        <f>SUM(C496,C501,C510,C516,C522,C527,C532,C539,C543,C545)</f>
        <v>650</v>
      </c>
    </row>
    <row customHeight="1" ht="17.25">
      <c s="73">
        <v>20601</v>
      </c>
      <c s="83" t="s">
        <v>1352</v>
      </c>
      <c s="372">
        <f>SUM(C497:C500)</f>
        <v>40</v>
      </c>
    </row>
    <row customHeight="1" ht="17.25">
      <c s="73">
        <v>2060101</v>
      </c>
      <c s="85" t="s">
        <v>1020</v>
      </c>
      <c s="376">
        <v>40</v>
      </c>
    </row>
    <row customHeight="1" ht="17.25">
      <c s="73">
        <v>2060102</v>
      </c>
      <c s="85" t="s">
        <v>1021</v>
      </c>
      <c s="376"/>
    </row>
    <row customHeight="1" ht="17.25">
      <c s="73">
        <v>2060103</v>
      </c>
      <c s="85" t="s">
        <v>1022</v>
      </c>
      <c s="376"/>
    </row>
    <row customHeight="1" ht="17.25">
      <c s="73">
        <v>2060199</v>
      </c>
      <c s="85" t="s">
        <v>1353</v>
      </c>
      <c s="376"/>
    </row>
    <row customHeight="1" ht="17.25">
      <c s="73">
        <v>20602</v>
      </c>
      <c s="83" t="s">
        <v>1354</v>
      </c>
      <c s="372">
        <f>SUM(C502:C509)</f>
        <v>0</v>
      </c>
    </row>
    <row customHeight="1" ht="17.25">
      <c s="73">
        <v>2060201</v>
      </c>
      <c s="85" t="s">
        <v>1355</v>
      </c>
      <c s="376"/>
    </row>
    <row customHeight="1" ht="17.25">
      <c s="73">
        <v>2060202</v>
      </c>
      <c s="85" t="s">
        <v>1356</v>
      </c>
      <c s="376"/>
    </row>
    <row customHeight="1" ht="17.25">
      <c s="73">
        <v>2060203</v>
      </c>
      <c s="85" t="s">
        <v>1357</v>
      </c>
      <c s="376"/>
    </row>
    <row customHeight="1" ht="17.25">
      <c s="73">
        <v>2060204</v>
      </c>
      <c s="85" t="s">
        <v>1358</v>
      </c>
      <c s="376"/>
    </row>
    <row customHeight="1" ht="17.25">
      <c s="73">
        <v>2060205</v>
      </c>
      <c s="85" t="s">
        <v>1359</v>
      </c>
      <c s="376"/>
    </row>
    <row customHeight="1" ht="17.25">
      <c s="73">
        <v>2060206</v>
      </c>
      <c s="85" t="s">
        <v>1360</v>
      </c>
      <c s="376"/>
    </row>
    <row customHeight="1" ht="17.25">
      <c s="73">
        <v>2060207</v>
      </c>
      <c s="85" t="s">
        <v>1361</v>
      </c>
      <c s="376"/>
    </row>
    <row customHeight="1" ht="17.25">
      <c s="73">
        <v>2060299</v>
      </c>
      <c s="85" t="s">
        <v>1362</v>
      </c>
      <c s="376"/>
    </row>
    <row customHeight="1" ht="17.25">
      <c s="73">
        <v>20603</v>
      </c>
      <c s="83" t="s">
        <v>1363</v>
      </c>
      <c s="372">
        <f>SUM(C511:C515)</f>
        <v>0</v>
      </c>
    </row>
    <row customHeight="1" ht="17.25">
      <c s="73">
        <v>2060301</v>
      </c>
      <c s="85" t="s">
        <v>1355</v>
      </c>
      <c s="376"/>
    </row>
    <row customHeight="1" ht="17.25">
      <c s="73">
        <v>2060302</v>
      </c>
      <c s="85" t="s">
        <v>1364</v>
      </c>
      <c s="376"/>
    </row>
    <row customHeight="1" ht="17.25">
      <c s="73">
        <v>2060303</v>
      </c>
      <c s="85" t="s">
        <v>1365</v>
      </c>
      <c s="376"/>
    </row>
    <row customHeight="1" ht="17.25">
      <c s="73">
        <v>2060304</v>
      </c>
      <c s="85" t="s">
        <v>1366</v>
      </c>
      <c s="376"/>
    </row>
    <row customHeight="1" ht="17.25">
      <c s="73">
        <v>2060399</v>
      </c>
      <c s="85" t="s">
        <v>1367</v>
      </c>
      <c s="376"/>
    </row>
    <row customHeight="1" ht="17.25">
      <c s="73">
        <v>20604</v>
      </c>
      <c s="83" t="s">
        <v>1368</v>
      </c>
      <c s="372">
        <f>SUM(C517:C521)</f>
        <v>534</v>
      </c>
    </row>
    <row customHeight="1" ht="17.25">
      <c s="73">
        <v>2060401</v>
      </c>
      <c s="85" t="s">
        <v>1355</v>
      </c>
      <c s="376"/>
    </row>
    <row customHeight="1" ht="17.25">
      <c s="73">
        <v>2060402</v>
      </c>
      <c s="85" t="s">
        <v>1369</v>
      </c>
      <c s="376">
        <v>22</v>
      </c>
    </row>
    <row customHeight="1" ht="17.25">
      <c s="73">
        <v>2060403</v>
      </c>
      <c s="85" t="s">
        <v>1370</v>
      </c>
      <c s="376">
        <v>10</v>
      </c>
    </row>
    <row customHeight="1" ht="17.25">
      <c s="73">
        <v>2060404</v>
      </c>
      <c s="85" t="s">
        <v>1371</v>
      </c>
      <c s="376"/>
    </row>
    <row customHeight="1" ht="17.25">
      <c s="73">
        <v>2060499</v>
      </c>
      <c s="85" t="s">
        <v>1372</v>
      </c>
      <c s="376">
        <v>502</v>
      </c>
    </row>
    <row customHeight="1" ht="17.25">
      <c s="73">
        <v>20605</v>
      </c>
      <c s="83" t="s">
        <v>1373</v>
      </c>
      <c s="372">
        <f>SUM(C523:C526)</f>
        <v>0</v>
      </c>
    </row>
    <row customHeight="1" ht="17.25">
      <c s="73">
        <v>2060501</v>
      </c>
      <c s="85" t="s">
        <v>1355</v>
      </c>
      <c s="376"/>
    </row>
    <row customHeight="1" ht="17.25">
      <c s="73">
        <v>2060502</v>
      </c>
      <c s="85" t="s">
        <v>1374</v>
      </c>
      <c s="376"/>
    </row>
    <row customHeight="1" ht="17.25">
      <c s="73">
        <v>2060503</v>
      </c>
      <c s="85" t="s">
        <v>1375</v>
      </c>
      <c s="376"/>
    </row>
    <row customHeight="1" ht="17.25">
      <c s="73">
        <v>2060599</v>
      </c>
      <c s="85" t="s">
        <v>1376</v>
      </c>
      <c s="376"/>
    </row>
    <row customHeight="1" ht="17.25">
      <c s="73">
        <v>20606</v>
      </c>
      <c s="83" t="s">
        <v>1377</v>
      </c>
      <c s="372">
        <f>SUM(C528:C531)</f>
        <v>0</v>
      </c>
    </row>
    <row customHeight="1" ht="17.25">
      <c s="73">
        <v>2060601</v>
      </c>
      <c s="85" t="s">
        <v>1378</v>
      </c>
      <c s="376"/>
    </row>
    <row customHeight="1" ht="17.25">
      <c s="73">
        <v>2060602</v>
      </c>
      <c s="85" t="s">
        <v>1379</v>
      </c>
      <c s="376"/>
    </row>
    <row customHeight="1" ht="17.25">
      <c s="73">
        <v>2060603</v>
      </c>
      <c s="85" t="s">
        <v>1380</v>
      </c>
      <c s="376"/>
    </row>
    <row customHeight="1" ht="17.25">
      <c s="73">
        <v>2060699</v>
      </c>
      <c s="85" t="s">
        <v>1381</v>
      </c>
      <c s="376"/>
    </row>
    <row customHeight="1" ht="17.25">
      <c s="73">
        <v>20607</v>
      </c>
      <c s="83" t="s">
        <v>1382</v>
      </c>
      <c s="372">
        <f>SUM(C533:C538)</f>
        <v>71</v>
      </c>
    </row>
    <row customHeight="1" ht="17.25">
      <c s="73">
        <v>2060701</v>
      </c>
      <c s="85" t="s">
        <v>1355</v>
      </c>
      <c s="376"/>
    </row>
    <row customHeight="1" ht="17.25">
      <c s="73">
        <v>2060702</v>
      </c>
      <c s="85" t="s">
        <v>1383</v>
      </c>
      <c s="376">
        <v>31</v>
      </c>
    </row>
    <row customHeight="1" ht="17.25">
      <c s="73">
        <v>2060703</v>
      </c>
      <c s="85" t="s">
        <v>1384</v>
      </c>
      <c s="376"/>
    </row>
    <row customHeight="1" ht="17.25">
      <c s="73">
        <v>2060704</v>
      </c>
      <c s="85" t="s">
        <v>1385</v>
      </c>
      <c s="376"/>
    </row>
    <row customHeight="1" ht="17.25">
      <c s="73">
        <v>2060705</v>
      </c>
      <c s="85" t="s">
        <v>1386</v>
      </c>
      <c s="376"/>
    </row>
    <row customHeight="1" ht="17.25">
      <c s="73">
        <v>2060799</v>
      </c>
      <c s="85" t="s">
        <v>1387</v>
      </c>
      <c s="376">
        <v>40</v>
      </c>
    </row>
    <row customHeight="1" ht="17.25">
      <c s="73">
        <v>20608</v>
      </c>
      <c s="83" t="s">
        <v>1388</v>
      </c>
      <c s="372">
        <f>SUM(C540:C542)</f>
        <v>0</v>
      </c>
    </row>
    <row customHeight="1" ht="17.25">
      <c s="73">
        <v>2060801</v>
      </c>
      <c s="85" t="s">
        <v>1389</v>
      </c>
      <c s="376"/>
    </row>
    <row customHeight="1" ht="17.25">
      <c s="73">
        <v>2060802</v>
      </c>
      <c s="85" t="s">
        <v>1390</v>
      </c>
      <c s="376"/>
    </row>
    <row customHeight="1" ht="17.25">
      <c s="73">
        <v>2060899</v>
      </c>
      <c s="85" t="s">
        <v>1391</v>
      </c>
      <c s="376"/>
    </row>
    <row customHeight="1" ht="17.25">
      <c s="73">
        <v>20609</v>
      </c>
      <c s="83" t="s">
        <v>1392</v>
      </c>
      <c s="372">
        <f>C544</f>
        <v>0</v>
      </c>
    </row>
    <row customHeight="1" ht="17.25">
      <c s="73">
        <v>2060901</v>
      </c>
      <c s="85" t="s">
        <v>1393</v>
      </c>
      <c s="376"/>
    </row>
    <row customHeight="1" ht="17.25">
      <c s="73">
        <v>20699</v>
      </c>
      <c s="83" t="s">
        <v>1394</v>
      </c>
      <c s="372">
        <f>SUM(C546:C549)</f>
        <v>5</v>
      </c>
    </row>
    <row customHeight="1" ht="17.25">
      <c s="73">
        <v>2069901</v>
      </c>
      <c s="85" t="s">
        <v>1395</v>
      </c>
      <c s="376"/>
    </row>
    <row customHeight="1" ht="17.25">
      <c s="73">
        <v>2069902</v>
      </c>
      <c s="85" t="s">
        <v>1396</v>
      </c>
      <c s="376"/>
    </row>
    <row customHeight="1" ht="17.25">
      <c s="73">
        <v>2069903</v>
      </c>
      <c s="85" t="s">
        <v>1397</v>
      </c>
      <c s="376"/>
    </row>
    <row customHeight="1" ht="17.25">
      <c s="73">
        <v>2069999</v>
      </c>
      <c s="85" t="s">
        <v>1398</v>
      </c>
      <c s="376">
        <v>5</v>
      </c>
    </row>
    <row customHeight="1" ht="17.25">
      <c s="73">
        <v>207</v>
      </c>
      <c s="83" t="s">
        <v>1399</v>
      </c>
      <c s="372">
        <f>SUM(C551,C565,C573,C584,C593,C602)</f>
        <v>4393</v>
      </c>
    </row>
    <row customHeight="1" ht="17.25">
      <c s="73">
        <v>20701</v>
      </c>
      <c s="83" t="s">
        <v>1400</v>
      </c>
      <c s="372">
        <f>SUM(C552:C564)</f>
        <v>863</v>
      </c>
    </row>
    <row customHeight="1" ht="17.25">
      <c s="73">
        <v>2070101</v>
      </c>
      <c s="85" t="s">
        <v>1020</v>
      </c>
      <c s="376">
        <v>333</v>
      </c>
    </row>
    <row customHeight="1" ht="17.25">
      <c s="73">
        <v>2070102</v>
      </c>
      <c s="85" t="s">
        <v>1021</v>
      </c>
      <c s="376"/>
    </row>
    <row customHeight="1" ht="17.25">
      <c s="73">
        <v>2070103</v>
      </c>
      <c s="85" t="s">
        <v>1022</v>
      </c>
      <c s="376"/>
    </row>
    <row customHeight="1" ht="17.25">
      <c s="73">
        <v>2070104</v>
      </c>
      <c s="85" t="s">
        <v>1401</v>
      </c>
      <c s="376">
        <v>49</v>
      </c>
    </row>
    <row customHeight="1" ht="17.25">
      <c s="73">
        <v>2070105</v>
      </c>
      <c s="85" t="s">
        <v>1402</v>
      </c>
      <c s="376">
        <v>120</v>
      </c>
    </row>
    <row customHeight="1" ht="17.25">
      <c s="73">
        <v>2070106</v>
      </c>
      <c s="85" t="s">
        <v>1403</v>
      </c>
      <c s="376"/>
    </row>
    <row customHeight="1" ht="17.25">
      <c s="73">
        <v>2070107</v>
      </c>
      <c s="85" t="s">
        <v>1404</v>
      </c>
      <c s="376"/>
    </row>
    <row customHeight="1" ht="17.25">
      <c s="73">
        <v>2070108</v>
      </c>
      <c s="85" t="s">
        <v>1405</v>
      </c>
      <c s="376"/>
    </row>
    <row customHeight="1" ht="17.25">
      <c s="73">
        <v>2070109</v>
      </c>
      <c s="85" t="s">
        <v>1406</v>
      </c>
      <c s="376">
        <v>13</v>
      </c>
    </row>
    <row customHeight="1" ht="17.25">
      <c s="73">
        <v>2070110</v>
      </c>
      <c s="85" t="s">
        <v>1407</v>
      </c>
      <c s="376"/>
    </row>
    <row customHeight="1" ht="17.25">
      <c s="73">
        <v>2070111</v>
      </c>
      <c s="85" t="s">
        <v>1408</v>
      </c>
      <c s="376"/>
    </row>
    <row customHeight="1" ht="17.25">
      <c s="73">
        <v>2070112</v>
      </c>
      <c s="85" t="s">
        <v>1409</v>
      </c>
      <c s="376">
        <v>111</v>
      </c>
    </row>
    <row customHeight="1" ht="17.25">
      <c s="73">
        <v>2070199</v>
      </c>
      <c s="85" t="s">
        <v>1410</v>
      </c>
      <c s="376">
        <v>237</v>
      </c>
    </row>
    <row customHeight="1" ht="17.25">
      <c s="73">
        <v>20702</v>
      </c>
      <c s="83" t="s">
        <v>1411</v>
      </c>
      <c s="372">
        <f>SUM(C566:C572)</f>
        <v>972</v>
      </c>
    </row>
    <row customHeight="1" ht="17.25">
      <c s="73">
        <v>2070201</v>
      </c>
      <c s="85" t="s">
        <v>1020</v>
      </c>
      <c s="376">
        <v>59</v>
      </c>
    </row>
    <row customHeight="1" ht="17.25">
      <c s="73">
        <v>2070202</v>
      </c>
      <c s="85" t="s">
        <v>1021</v>
      </c>
      <c s="376"/>
    </row>
    <row customHeight="1" ht="17.25">
      <c s="73">
        <v>2070203</v>
      </c>
      <c s="85" t="s">
        <v>1022</v>
      </c>
      <c s="376"/>
    </row>
    <row customHeight="1" ht="17.25">
      <c s="73">
        <v>2070204</v>
      </c>
      <c s="85" t="s">
        <v>1412</v>
      </c>
      <c s="376">
        <v>480</v>
      </c>
    </row>
    <row customHeight="1" ht="17.25">
      <c s="73">
        <v>2070205</v>
      </c>
      <c s="85" t="s">
        <v>1413</v>
      </c>
      <c s="376">
        <v>433</v>
      </c>
    </row>
    <row customHeight="1" ht="17.25">
      <c s="73">
        <v>2070206</v>
      </c>
      <c s="85" t="s">
        <v>1414</v>
      </c>
      <c s="376"/>
    </row>
    <row customHeight="1" ht="17.25">
      <c s="73">
        <v>2070299</v>
      </c>
      <c s="85" t="s">
        <v>1415</v>
      </c>
      <c s="376"/>
    </row>
    <row customHeight="1" ht="17.25">
      <c s="73">
        <v>20703</v>
      </c>
      <c s="83" t="s">
        <v>1416</v>
      </c>
      <c s="372">
        <f>SUM(C574:C583)</f>
        <v>585</v>
      </c>
    </row>
    <row customHeight="1" ht="17.25">
      <c s="73">
        <v>2070301</v>
      </c>
      <c s="85" t="s">
        <v>1020</v>
      </c>
      <c s="376">
        <v>166</v>
      </c>
    </row>
    <row customHeight="1" ht="17.25">
      <c s="73">
        <v>2070302</v>
      </c>
      <c s="85" t="s">
        <v>1021</v>
      </c>
      <c s="376"/>
    </row>
    <row customHeight="1" ht="17.25">
      <c s="73">
        <v>2070303</v>
      </c>
      <c s="85" t="s">
        <v>1022</v>
      </c>
      <c s="376"/>
    </row>
    <row customHeight="1" ht="17.25">
      <c s="73">
        <v>2070304</v>
      </c>
      <c s="85" t="s">
        <v>1417</v>
      </c>
      <c s="376"/>
    </row>
    <row customHeight="1" ht="17.25">
      <c s="73">
        <v>2070305</v>
      </c>
      <c s="85" t="s">
        <v>1418</v>
      </c>
      <c s="376">
        <v>65</v>
      </c>
    </row>
    <row customHeight="1" ht="17.25">
      <c s="73">
        <v>2070306</v>
      </c>
      <c s="85" t="s">
        <v>1419</v>
      </c>
      <c s="376">
        <v>5</v>
      </c>
    </row>
    <row customHeight="1" ht="17.25">
      <c s="73">
        <v>2070307</v>
      </c>
      <c s="85" t="s">
        <v>1420</v>
      </c>
      <c s="376">
        <v>310</v>
      </c>
    </row>
    <row customHeight="1" ht="17.25">
      <c s="73">
        <v>2070308</v>
      </c>
      <c s="85" t="s">
        <v>1421</v>
      </c>
      <c s="376">
        <v>14</v>
      </c>
    </row>
    <row customHeight="1" ht="17.25">
      <c s="73">
        <v>2070309</v>
      </c>
      <c s="85" t="s">
        <v>1422</v>
      </c>
      <c s="376"/>
    </row>
    <row customHeight="1" ht="17.25">
      <c s="73">
        <v>2070399</v>
      </c>
      <c s="85" t="s">
        <v>1423</v>
      </c>
      <c s="376">
        <v>25</v>
      </c>
    </row>
    <row customHeight="1" ht="17.25">
      <c s="73">
        <v>20704</v>
      </c>
      <c s="83" t="s">
        <v>1424</v>
      </c>
      <c s="372">
        <f>SUM(C585:C592)</f>
        <v>707</v>
      </c>
    </row>
    <row customHeight="1" ht="17.25">
      <c s="73">
        <v>2070401</v>
      </c>
      <c s="85" t="s">
        <v>1020</v>
      </c>
      <c s="376">
        <v>570</v>
      </c>
    </row>
    <row customHeight="1" ht="17.25">
      <c s="73">
        <v>2070402</v>
      </c>
      <c s="85" t="s">
        <v>1021</v>
      </c>
      <c s="376"/>
    </row>
    <row customHeight="1" ht="17.25">
      <c s="73">
        <v>2070403</v>
      </c>
      <c s="85" t="s">
        <v>1022</v>
      </c>
      <c s="376"/>
    </row>
    <row customHeight="1" ht="17.25">
      <c s="73">
        <v>2070404</v>
      </c>
      <c s="85" t="s">
        <v>1425</v>
      </c>
      <c s="376"/>
    </row>
    <row customHeight="1" ht="17.25">
      <c s="73">
        <v>2070405</v>
      </c>
      <c s="85" t="s">
        <v>1426</v>
      </c>
      <c s="376"/>
    </row>
    <row customHeight="1" ht="17.25">
      <c s="73">
        <v>2070406</v>
      </c>
      <c s="85" t="s">
        <v>1427</v>
      </c>
      <c s="376">
        <v>72</v>
      </c>
    </row>
    <row customHeight="1" ht="17.25">
      <c s="73">
        <v>2070407</v>
      </c>
      <c s="85" t="s">
        <v>1428</v>
      </c>
      <c s="376"/>
    </row>
    <row customHeight="1" ht="17.25">
      <c s="73">
        <v>2070499</v>
      </c>
      <c s="85" t="s">
        <v>1429</v>
      </c>
      <c s="376">
        <v>65</v>
      </c>
    </row>
    <row customHeight="1" ht="17.25">
      <c s="73">
        <v>20705</v>
      </c>
      <c s="83" t="s">
        <v>1430</v>
      </c>
      <c s="372">
        <f>SUM(C594:C601)</f>
        <v>0</v>
      </c>
    </row>
    <row customHeight="1" ht="17.25">
      <c s="73">
        <v>2070501</v>
      </c>
      <c s="85" t="s">
        <v>1020</v>
      </c>
      <c s="376"/>
    </row>
    <row customHeight="1" ht="17.25">
      <c s="73">
        <v>2070502</v>
      </c>
      <c s="85" t="s">
        <v>1021</v>
      </c>
      <c s="376"/>
    </row>
    <row customHeight="1" ht="17.25">
      <c s="73">
        <v>2070503</v>
      </c>
      <c s="85" t="s">
        <v>1022</v>
      </c>
      <c s="376"/>
    </row>
    <row customHeight="1" ht="17.25">
      <c s="73">
        <v>2070504</v>
      </c>
      <c s="85" t="s">
        <v>1431</v>
      </c>
      <c s="376"/>
    </row>
    <row customHeight="1" ht="17.25">
      <c s="73">
        <v>2070505</v>
      </c>
      <c s="85" t="s">
        <v>1432</v>
      </c>
      <c s="376"/>
    </row>
    <row customHeight="1" ht="17.25">
      <c s="73">
        <v>2070506</v>
      </c>
      <c s="85" t="s">
        <v>1433</v>
      </c>
      <c s="376"/>
    </row>
    <row customHeight="1" ht="17.25">
      <c s="73">
        <v>2070507</v>
      </c>
      <c s="85" t="s">
        <v>1434</v>
      </c>
      <c s="376"/>
    </row>
    <row customHeight="1" ht="17.25">
      <c s="73">
        <v>2070599</v>
      </c>
      <c s="85" t="s">
        <v>1435</v>
      </c>
      <c s="376"/>
    </row>
    <row customHeight="1" ht="17.25">
      <c s="73">
        <v>20799</v>
      </c>
      <c s="83" t="s">
        <v>1436</v>
      </c>
      <c s="372">
        <f>SUM(C603:C604)</f>
        <v>1266</v>
      </c>
    </row>
    <row customHeight="1" ht="17.25">
      <c s="73">
        <v>2079902</v>
      </c>
      <c s="85" t="s">
        <v>1437</v>
      </c>
      <c s="376"/>
    </row>
    <row customHeight="1" ht="17.25">
      <c s="73">
        <v>2079999</v>
      </c>
      <c s="85" t="s">
        <v>1438</v>
      </c>
      <c s="376">
        <v>1266</v>
      </c>
    </row>
    <row customHeight="1" ht="17.25">
      <c s="73">
        <v>208</v>
      </c>
      <c s="83" t="s">
        <v>1439</v>
      </c>
      <c s="372">
        <f>SUM(C606,C620,C631,C640,C642,C648,C652,C665,C673,C679,C686,C694,C697,C700,C705,C710,C713,C716,C719)</f>
        <v>25006</v>
      </c>
    </row>
    <row customHeight="1" ht="17.25">
      <c s="73">
        <v>20801</v>
      </c>
      <c s="83" t="s">
        <v>1440</v>
      </c>
      <c s="372">
        <f>SUM(C607:C619)</f>
        <v>668</v>
      </c>
    </row>
    <row customHeight="1" ht="17.25">
      <c s="73">
        <v>2080101</v>
      </c>
      <c s="85" t="s">
        <v>1020</v>
      </c>
      <c s="376">
        <v>378</v>
      </c>
    </row>
    <row customHeight="1" ht="17.25">
      <c s="73">
        <v>2080102</v>
      </c>
      <c s="85" t="s">
        <v>1021</v>
      </c>
      <c s="376"/>
    </row>
    <row customHeight="1" ht="17.25">
      <c s="73">
        <v>2080103</v>
      </c>
      <c s="85" t="s">
        <v>1022</v>
      </c>
      <c s="376"/>
    </row>
    <row customHeight="1" ht="17.25">
      <c s="73">
        <v>2080104</v>
      </c>
      <c s="85" t="s">
        <v>1441</v>
      </c>
      <c s="376"/>
    </row>
    <row customHeight="1" ht="17.25">
      <c s="73">
        <v>2080105</v>
      </c>
      <c s="85" t="s">
        <v>1442</v>
      </c>
      <c s="376"/>
    </row>
    <row customHeight="1" ht="17.25">
      <c s="73">
        <v>2080106</v>
      </c>
      <c s="85" t="s">
        <v>1443</v>
      </c>
      <c s="376"/>
    </row>
    <row customHeight="1" ht="17.25">
      <c s="73">
        <v>2080107</v>
      </c>
      <c s="85" t="s">
        <v>1444</v>
      </c>
      <c s="376"/>
    </row>
    <row customHeight="1" ht="17.25">
      <c s="73">
        <v>2080108</v>
      </c>
      <c s="85" t="s">
        <v>1062</v>
      </c>
      <c s="376"/>
    </row>
    <row customHeight="1" ht="17.25">
      <c s="73">
        <v>2080109</v>
      </c>
      <c s="85" t="s">
        <v>1445</v>
      </c>
      <c s="376">
        <v>258</v>
      </c>
    </row>
    <row customHeight="1" ht="17.25">
      <c s="73">
        <v>2080110</v>
      </c>
      <c s="85" t="s">
        <v>1446</v>
      </c>
      <c s="376"/>
    </row>
    <row customHeight="1" ht="17.25">
      <c s="73">
        <v>2080111</v>
      </c>
      <c s="85" t="s">
        <v>1447</v>
      </c>
      <c s="376"/>
    </row>
    <row customHeight="1" ht="17.25">
      <c s="73">
        <v>2080112</v>
      </c>
      <c s="85" t="s">
        <v>1448</v>
      </c>
      <c s="376"/>
    </row>
    <row customHeight="1" ht="17.25">
      <c s="73">
        <v>2080199</v>
      </c>
      <c s="85" t="s">
        <v>1449</v>
      </c>
      <c s="376">
        <v>32</v>
      </c>
    </row>
    <row customHeight="1" ht="17.25">
      <c s="73">
        <v>20802</v>
      </c>
      <c s="83" t="s">
        <v>1450</v>
      </c>
      <c s="372">
        <f>SUM(C621:C630)</f>
        <v>278</v>
      </c>
    </row>
    <row customHeight="1" ht="17.25">
      <c s="73">
        <v>2080201</v>
      </c>
      <c s="85" t="s">
        <v>1020</v>
      </c>
      <c s="376">
        <v>256</v>
      </c>
    </row>
    <row customHeight="1" ht="17.25">
      <c s="73">
        <v>2080202</v>
      </c>
      <c s="85" t="s">
        <v>1021</v>
      </c>
      <c s="376"/>
    </row>
    <row customHeight="1" ht="17.25">
      <c s="73">
        <v>2080203</v>
      </c>
      <c s="85" t="s">
        <v>1022</v>
      </c>
      <c s="376"/>
    </row>
    <row customHeight="1" ht="17.25">
      <c s="73">
        <v>2080204</v>
      </c>
      <c s="85" t="s">
        <v>1451</v>
      </c>
      <c s="376"/>
    </row>
    <row customHeight="1" ht="17.25">
      <c s="73">
        <v>2080205</v>
      </c>
      <c s="85" t="s">
        <v>1452</v>
      </c>
      <c s="376">
        <v>11</v>
      </c>
    </row>
    <row customHeight="1" ht="17.25">
      <c s="73">
        <v>2080206</v>
      </c>
      <c s="85" t="s">
        <v>1453</v>
      </c>
      <c s="376"/>
    </row>
    <row customHeight="1" ht="17.25">
      <c s="73">
        <v>2080207</v>
      </c>
      <c s="85" t="s">
        <v>1454</v>
      </c>
      <c s="376"/>
    </row>
    <row customHeight="1" ht="17.25">
      <c s="73">
        <v>2080208</v>
      </c>
      <c s="85" t="s">
        <v>1455</v>
      </c>
      <c s="376">
        <v>5</v>
      </c>
    </row>
    <row customHeight="1" ht="17.25">
      <c s="73">
        <v>2080209</v>
      </c>
      <c s="85" t="s">
        <v>1456</v>
      </c>
      <c s="376"/>
    </row>
    <row customHeight="1" ht="17.25">
      <c s="73">
        <v>2080299</v>
      </c>
      <c s="85" t="s">
        <v>1457</v>
      </c>
      <c s="376">
        <v>6</v>
      </c>
    </row>
    <row customHeight="1" ht="17.25">
      <c s="73">
        <v>20803</v>
      </c>
      <c s="83" t="s">
        <v>1458</v>
      </c>
      <c s="372">
        <f>SUM(C632:C639)</f>
        <v>7417</v>
      </c>
    </row>
    <row customHeight="1" ht="17.25">
      <c s="73">
        <v>2080301</v>
      </c>
      <c s="85" t="s">
        <v>1459</v>
      </c>
      <c s="376">
        <v>3254</v>
      </c>
    </row>
    <row customHeight="1" ht="17.25">
      <c s="73">
        <v>2080302</v>
      </c>
      <c s="85" t="s">
        <v>1460</v>
      </c>
      <c s="376"/>
    </row>
    <row customHeight="1" ht="17.25">
      <c s="73">
        <v>2080303</v>
      </c>
      <c s="85" t="s">
        <v>1461</v>
      </c>
      <c s="376"/>
    </row>
    <row customHeight="1" ht="17.25">
      <c s="73">
        <v>2080304</v>
      </c>
      <c s="85" t="s">
        <v>1462</v>
      </c>
      <c s="376">
        <v>6</v>
      </c>
    </row>
    <row customHeight="1" ht="17.25">
      <c s="73">
        <v>2080305</v>
      </c>
      <c s="85" t="s">
        <v>1463</v>
      </c>
      <c s="376"/>
    </row>
    <row customHeight="1" ht="17.25">
      <c s="73">
        <v>2080306</v>
      </c>
      <c s="85" t="s">
        <v>1464</v>
      </c>
      <c s="376">
        <v>4138</v>
      </c>
    </row>
    <row customHeight="1" ht="17.25">
      <c s="73">
        <v>2080307</v>
      </c>
      <c s="85" t="s">
        <v>1465</v>
      </c>
      <c s="376">
        <v>1</v>
      </c>
    </row>
    <row customHeight="1" ht="17.25">
      <c s="73">
        <v>2080399</v>
      </c>
      <c s="85" t="s">
        <v>1466</v>
      </c>
      <c s="376">
        <v>18</v>
      </c>
    </row>
    <row customHeight="1" ht="17.25">
      <c s="73">
        <v>20804</v>
      </c>
      <c s="83" t="s">
        <v>1467</v>
      </c>
      <c s="372">
        <f>C641</f>
        <v>0</v>
      </c>
    </row>
    <row customHeight="1" ht="17.25">
      <c s="73">
        <v>2080402</v>
      </c>
      <c s="85" t="s">
        <v>1468</v>
      </c>
      <c s="377"/>
    </row>
    <row customHeight="1" ht="17.25">
      <c s="73">
        <v>20805</v>
      </c>
      <c s="83" t="s">
        <v>1469</v>
      </c>
      <c s="372">
        <f>SUM(C643:C647)</f>
        <v>4238</v>
      </c>
    </row>
    <row customHeight="1" ht="17.25">
      <c s="73">
        <v>2080501</v>
      </c>
      <c s="85" t="s">
        <v>1470</v>
      </c>
      <c s="378">
        <v>4238</v>
      </c>
    </row>
    <row customHeight="1" ht="17.25">
      <c s="73">
        <v>2080502</v>
      </c>
      <c s="85" t="s">
        <v>1471</v>
      </c>
      <c s="376"/>
    </row>
    <row customHeight="1" ht="17.25">
      <c s="73">
        <v>2080503</v>
      </c>
      <c s="85" t="s">
        <v>1472</v>
      </c>
      <c s="376"/>
    </row>
    <row customHeight="1" ht="17.25">
      <c s="73">
        <v>2080504</v>
      </c>
      <c s="85" t="s">
        <v>1473</v>
      </c>
      <c s="376"/>
    </row>
    <row customHeight="1" ht="17.25">
      <c s="73">
        <v>2080599</v>
      </c>
      <c s="85" t="s">
        <v>1474</v>
      </c>
      <c s="376"/>
    </row>
    <row customHeight="1" ht="17.25">
      <c s="73">
        <v>20806</v>
      </c>
      <c s="83" t="s">
        <v>1475</v>
      </c>
      <c s="372">
        <f>SUM(C649:C651)</f>
        <v>328</v>
      </c>
    </row>
    <row customHeight="1" ht="17.25">
      <c s="73">
        <v>2080601</v>
      </c>
      <c s="85" t="s">
        <v>1476</v>
      </c>
      <c s="376">
        <v>328</v>
      </c>
    </row>
    <row customHeight="1" ht="17.25">
      <c s="73">
        <v>2080602</v>
      </c>
      <c s="85" t="s">
        <v>1477</v>
      </c>
      <c s="376"/>
    </row>
    <row customHeight="1" ht="17.25">
      <c s="73">
        <v>2080699</v>
      </c>
      <c s="85" t="s">
        <v>1478</v>
      </c>
      <c s="376"/>
    </row>
    <row customHeight="1" ht="17.25">
      <c s="73">
        <v>20807</v>
      </c>
      <c s="83" t="s">
        <v>1479</v>
      </c>
      <c s="372">
        <f>SUM(C653:C664)</f>
        <v>2748</v>
      </c>
    </row>
    <row customHeight="1" ht="17.25">
      <c s="73">
        <v>2080701</v>
      </c>
      <c s="85" t="s">
        <v>1480</v>
      </c>
      <c s="376">
        <v>71</v>
      </c>
    </row>
    <row customHeight="1" ht="17.25">
      <c s="73">
        <v>2080702</v>
      </c>
      <c s="85" t="s">
        <v>1481</v>
      </c>
      <c s="376"/>
    </row>
    <row customHeight="1" ht="17.25">
      <c s="73">
        <v>2080703</v>
      </c>
      <c s="85" t="s">
        <v>1482</v>
      </c>
      <c s="376"/>
    </row>
    <row customHeight="1" ht="17.25">
      <c s="73">
        <v>2080704</v>
      </c>
      <c s="85" t="s">
        <v>1483</v>
      </c>
      <c s="376"/>
    </row>
    <row customHeight="1" ht="17.25">
      <c s="73">
        <v>2080705</v>
      </c>
      <c s="85" t="s">
        <v>1484</v>
      </c>
      <c s="376"/>
    </row>
    <row customHeight="1" ht="17.25">
      <c s="73">
        <v>2080706</v>
      </c>
      <c s="85" t="s">
        <v>1485</v>
      </c>
      <c s="376">
        <v>818</v>
      </c>
    </row>
    <row customHeight="1" ht="17.25">
      <c s="73">
        <v>2080707</v>
      </c>
      <c s="85" t="s">
        <v>1486</v>
      </c>
      <c s="376"/>
    </row>
    <row customHeight="1" ht="17.25">
      <c s="73">
        <v>2080709</v>
      </c>
      <c s="85" t="s">
        <v>1487</v>
      </c>
      <c s="376"/>
    </row>
    <row customHeight="1" ht="17.25">
      <c s="73">
        <v>2080710</v>
      </c>
      <c s="85" t="s">
        <v>1488</v>
      </c>
      <c s="376"/>
    </row>
    <row customHeight="1" ht="17.25">
      <c s="73">
        <v>2080711</v>
      </c>
      <c s="85" t="s">
        <v>1489</v>
      </c>
      <c s="376"/>
    </row>
    <row customHeight="1" ht="17.25">
      <c s="73">
        <v>2080712</v>
      </c>
      <c s="85" t="s">
        <v>1490</v>
      </c>
      <c s="376"/>
    </row>
    <row customHeight="1" ht="17.25">
      <c s="73">
        <v>2080799</v>
      </c>
      <c s="85" t="s">
        <v>1491</v>
      </c>
      <c s="376">
        <v>1859</v>
      </c>
    </row>
    <row customHeight="1" ht="17.25">
      <c s="73">
        <v>20808</v>
      </c>
      <c s="83" t="s">
        <v>1492</v>
      </c>
      <c s="372">
        <f>SUM(C666:C672)</f>
        <v>3461</v>
      </c>
    </row>
    <row customHeight="1" ht="17.25">
      <c s="73">
        <v>2080801</v>
      </c>
      <c s="85" t="s">
        <v>1493</v>
      </c>
      <c s="376">
        <v>973</v>
      </c>
    </row>
    <row customHeight="1" ht="17.25">
      <c s="73">
        <v>2080802</v>
      </c>
      <c s="85" t="s">
        <v>1494</v>
      </c>
      <c s="376"/>
    </row>
    <row customHeight="1" ht="17.25">
      <c s="73">
        <v>2080803</v>
      </c>
      <c s="85" t="s">
        <v>1495</v>
      </c>
      <c s="376">
        <v>1634</v>
      </c>
    </row>
    <row customHeight="1" ht="17.25">
      <c s="73">
        <v>2080804</v>
      </c>
      <c s="85" t="s">
        <v>1496</v>
      </c>
      <c s="376">
        <v>90</v>
      </c>
    </row>
    <row customHeight="1" ht="17.25">
      <c s="73">
        <v>2080805</v>
      </c>
      <c s="85" t="s">
        <v>1497</v>
      </c>
      <c s="376">
        <v>62</v>
      </c>
    </row>
    <row customHeight="1" ht="17.25">
      <c s="73">
        <v>2080806</v>
      </c>
      <c s="85" t="s">
        <v>1498</v>
      </c>
      <c s="376"/>
    </row>
    <row customHeight="1" ht="17.25">
      <c s="73">
        <v>2080899</v>
      </c>
      <c s="85" t="s">
        <v>1499</v>
      </c>
      <c s="376">
        <v>702</v>
      </c>
    </row>
    <row customHeight="1" ht="17.25">
      <c s="73">
        <v>20809</v>
      </c>
      <c s="83" t="s">
        <v>1500</v>
      </c>
      <c s="372">
        <f>SUM(C674:C678)</f>
        <v>229</v>
      </c>
    </row>
    <row customHeight="1" ht="17.25">
      <c s="73">
        <v>2080901</v>
      </c>
      <c s="85" t="s">
        <v>1501</v>
      </c>
      <c s="376">
        <v>98</v>
      </c>
    </row>
    <row customHeight="1" ht="17.25">
      <c s="73">
        <v>2080902</v>
      </c>
      <c s="85" t="s">
        <v>1502</v>
      </c>
      <c s="376">
        <v>6</v>
      </c>
    </row>
    <row customHeight="1" ht="17.25">
      <c s="73">
        <v>2080903</v>
      </c>
      <c s="85" t="s">
        <v>1503</v>
      </c>
      <c s="376"/>
    </row>
    <row customHeight="1" ht="17.25">
      <c s="73">
        <v>2080904</v>
      </c>
      <c s="85" t="s">
        <v>1504</v>
      </c>
      <c s="376">
        <v>27</v>
      </c>
    </row>
    <row customHeight="1" ht="17.25">
      <c s="73">
        <v>2080999</v>
      </c>
      <c s="85" t="s">
        <v>1505</v>
      </c>
      <c s="376">
        <v>98</v>
      </c>
    </row>
    <row customHeight="1" ht="17.25">
      <c s="73">
        <v>20810</v>
      </c>
      <c s="83" t="s">
        <v>1506</v>
      </c>
      <c s="372">
        <f>SUM(C680:C685)</f>
        <v>286</v>
      </c>
    </row>
    <row customHeight="1" ht="17.25">
      <c s="73">
        <v>2081001</v>
      </c>
      <c s="85" t="s">
        <v>1507</v>
      </c>
      <c s="376">
        <v>100</v>
      </c>
    </row>
    <row customHeight="1" ht="17.25">
      <c s="73">
        <v>2081002</v>
      </c>
      <c s="85" t="s">
        <v>1508</v>
      </c>
      <c s="376">
        <v>165</v>
      </c>
    </row>
    <row customHeight="1" ht="17.25">
      <c s="73">
        <v>2081003</v>
      </c>
      <c s="85" t="s">
        <v>1509</v>
      </c>
      <c s="376"/>
    </row>
    <row customHeight="1" ht="17.25">
      <c s="73">
        <v>2081004</v>
      </c>
      <c s="85" t="s">
        <v>1510</v>
      </c>
      <c s="376"/>
    </row>
    <row customHeight="1" ht="17.25">
      <c s="73">
        <v>2081005</v>
      </c>
      <c s="85" t="s">
        <v>1511</v>
      </c>
      <c s="376"/>
    </row>
    <row customHeight="1" ht="17.25">
      <c s="73">
        <v>2081099</v>
      </c>
      <c s="85" t="s">
        <v>1512</v>
      </c>
      <c s="376">
        <v>21</v>
      </c>
    </row>
    <row customHeight="1" ht="17.25">
      <c s="73">
        <v>20811</v>
      </c>
      <c s="83" t="s">
        <v>1513</v>
      </c>
      <c s="372">
        <f>SUM(C687:C693)</f>
        <v>104</v>
      </c>
    </row>
    <row customHeight="1" ht="17.25">
      <c s="73">
        <v>2081101</v>
      </c>
      <c s="85" t="s">
        <v>1020</v>
      </c>
      <c s="376">
        <v>74</v>
      </c>
    </row>
    <row customHeight="1" ht="17.25">
      <c s="73">
        <v>2081102</v>
      </c>
      <c s="85" t="s">
        <v>1021</v>
      </c>
      <c s="376"/>
    </row>
    <row customHeight="1" ht="17.25">
      <c s="73">
        <v>2081103</v>
      </c>
      <c s="85" t="s">
        <v>1022</v>
      </c>
      <c s="376"/>
    </row>
    <row customHeight="1" ht="17.25">
      <c s="73">
        <v>2081104</v>
      </c>
      <c s="85" t="s">
        <v>1514</v>
      </c>
      <c s="376">
        <v>5</v>
      </c>
    </row>
    <row customHeight="1" ht="17.25">
      <c s="73">
        <v>2081105</v>
      </c>
      <c s="85" t="s">
        <v>1515</v>
      </c>
      <c s="376">
        <v>9</v>
      </c>
    </row>
    <row customHeight="1" ht="17.25">
      <c s="73">
        <v>2081106</v>
      </c>
      <c s="85" t="s">
        <v>1516</v>
      </c>
      <c s="376">
        <v>3</v>
      </c>
    </row>
    <row customHeight="1" ht="17.25">
      <c s="73">
        <v>2081199</v>
      </c>
      <c s="85" t="s">
        <v>1517</v>
      </c>
      <c s="376">
        <v>13</v>
      </c>
    </row>
    <row customHeight="1" ht="17.25">
      <c s="73">
        <v>20812</v>
      </c>
      <c s="83" t="s">
        <v>1518</v>
      </c>
      <c s="372">
        <f>SUM(C695:C696)</f>
        <v>1474</v>
      </c>
    </row>
    <row customHeight="1" ht="17.25">
      <c s="73">
        <v>2081201</v>
      </c>
      <c s="85" t="s">
        <v>1519</v>
      </c>
      <c s="376">
        <v>1339</v>
      </c>
    </row>
    <row customHeight="1" ht="17.25">
      <c s="73">
        <v>2081202</v>
      </c>
      <c s="85" t="s">
        <v>1520</v>
      </c>
      <c s="376">
        <v>135</v>
      </c>
    </row>
    <row customHeight="1" ht="17.25">
      <c s="73">
        <v>20813</v>
      </c>
      <c s="83" t="s">
        <v>1521</v>
      </c>
      <c s="372">
        <f>SUM(C698:C699)</f>
        <v>50</v>
      </c>
    </row>
    <row customHeight="1" ht="17.25">
      <c s="73">
        <v>2081301</v>
      </c>
      <c s="85" t="s">
        <v>1522</v>
      </c>
      <c s="376">
        <v>40</v>
      </c>
    </row>
    <row customHeight="1" ht="17.25">
      <c s="73">
        <v>2081399</v>
      </c>
      <c s="85" t="s">
        <v>1523</v>
      </c>
      <c s="376">
        <v>10</v>
      </c>
    </row>
    <row customHeight="1" ht="17.25">
      <c s="73">
        <v>20815</v>
      </c>
      <c s="83" t="s">
        <v>1524</v>
      </c>
      <c s="372">
        <f>SUM(C701:C704)</f>
        <v>380</v>
      </c>
    </row>
    <row customHeight="1" ht="17.25">
      <c s="73">
        <v>2081501</v>
      </c>
      <c s="85" t="s">
        <v>1525</v>
      </c>
      <c s="376">
        <v>320</v>
      </c>
    </row>
    <row customHeight="1" ht="17.25">
      <c s="73">
        <v>2081502</v>
      </c>
      <c s="85" t="s">
        <v>1526</v>
      </c>
      <c s="376">
        <v>35</v>
      </c>
    </row>
    <row customHeight="1" ht="17.25">
      <c s="73">
        <v>2081503</v>
      </c>
      <c s="85" t="s">
        <v>1527</v>
      </c>
      <c s="376">
        <v>25</v>
      </c>
    </row>
    <row customHeight="1" ht="17.25">
      <c s="73">
        <v>2081599</v>
      </c>
      <c s="85" t="s">
        <v>1528</v>
      </c>
      <c s="376"/>
    </row>
    <row customHeight="1" ht="17.25">
      <c s="73">
        <v>20816</v>
      </c>
      <c s="83" t="s">
        <v>1529</v>
      </c>
      <c s="372">
        <f>SUM(C706:C709)</f>
        <v>78</v>
      </c>
    </row>
    <row customHeight="1" ht="17.25">
      <c s="73">
        <v>2081601</v>
      </c>
      <c s="85" t="s">
        <v>1020</v>
      </c>
      <c s="376">
        <v>78</v>
      </c>
    </row>
    <row customHeight="1" ht="17.25">
      <c s="73">
        <v>2081602</v>
      </c>
      <c s="85" t="s">
        <v>1021</v>
      </c>
      <c s="376"/>
    </row>
    <row customHeight="1" ht="17.25">
      <c s="73">
        <v>2081603</v>
      </c>
      <c s="85" t="s">
        <v>1022</v>
      </c>
      <c s="376"/>
    </row>
    <row customHeight="1" ht="17.25">
      <c s="73">
        <v>2081699</v>
      </c>
      <c s="85" t="s">
        <v>1530</v>
      </c>
      <c s="377"/>
    </row>
    <row customHeight="1" ht="17.25">
      <c s="73">
        <v>20817</v>
      </c>
      <c s="83" t="s">
        <v>1531</v>
      </c>
      <c s="372">
        <f>SUM(C711:C712)</f>
        <v>2461</v>
      </c>
    </row>
    <row customHeight="1" ht="17.25">
      <c s="73">
        <v>2081701</v>
      </c>
      <c s="85" t="s">
        <v>1532</v>
      </c>
      <c s="378">
        <v>2171</v>
      </c>
    </row>
    <row customHeight="1" ht="17.25">
      <c s="73">
        <v>2081702</v>
      </c>
      <c s="85" t="s">
        <v>1533</v>
      </c>
      <c s="378">
        <v>290</v>
      </c>
    </row>
    <row customHeight="1" ht="17.25">
      <c s="73">
        <v>20818</v>
      </c>
      <c s="83" t="s">
        <v>1534</v>
      </c>
      <c s="372">
        <f>SUM(C714:C715)</f>
        <v>532</v>
      </c>
    </row>
    <row customHeight="1" ht="17.25">
      <c s="99">
        <v>2081801</v>
      </c>
      <c s="100" t="s">
        <v>1535</v>
      </c>
      <c s="376">
        <v>377</v>
      </c>
    </row>
    <row customHeight="1" ht="17.25">
      <c s="73">
        <v>2081899</v>
      </c>
      <c s="85" t="s">
        <v>1536</v>
      </c>
      <c s="377">
        <v>155</v>
      </c>
    </row>
    <row customHeight="1" ht="17.25">
      <c s="73">
        <v>20824</v>
      </c>
      <c s="87" t="s">
        <v>1537</v>
      </c>
      <c s="372">
        <f>SUM(C717:C718)</f>
        <v>0</v>
      </c>
    </row>
    <row customHeight="1" ht="17.25">
      <c s="73">
        <v>2082401</v>
      </c>
      <c s="84" t="s">
        <v>1538</v>
      </c>
      <c s="378"/>
    </row>
    <row customHeight="1" ht="17.25">
      <c s="73">
        <v>2082402</v>
      </c>
      <c s="84" t="s">
        <v>1539</v>
      </c>
      <c s="376"/>
    </row>
    <row customHeight="1" ht="17.25">
      <c s="101">
        <v>20899</v>
      </c>
      <c s="102" t="s">
        <v>1540</v>
      </c>
      <c s="372">
        <f>C720</f>
        <v>274</v>
      </c>
    </row>
    <row customHeight="1" ht="17.25">
      <c s="101">
        <v>2089901</v>
      </c>
      <c s="120" t="s">
        <v>1541</v>
      </c>
      <c s="376">
        <v>274</v>
      </c>
    </row>
    <row customHeight="1" ht="17.25">
      <c s="73">
        <v>210</v>
      </c>
      <c s="83" t="s">
        <v>1542</v>
      </c>
      <c s="372">
        <f>SUM(C722,C727,C740,C744,C756,C766,C769,C780)</f>
        <v>16388</v>
      </c>
    </row>
    <row customHeight="1" ht="17.25">
      <c s="73">
        <v>21001</v>
      </c>
      <c s="83" t="s">
        <v>1543</v>
      </c>
      <c s="372">
        <f>SUM(C723:C726)</f>
        <v>430</v>
      </c>
    </row>
    <row customHeight="1" ht="17.25">
      <c s="73">
        <v>2100101</v>
      </c>
      <c s="85" t="s">
        <v>1020</v>
      </c>
      <c s="376">
        <v>284</v>
      </c>
    </row>
    <row customHeight="1" ht="17.25">
      <c s="73">
        <v>2100102</v>
      </c>
      <c s="85" t="s">
        <v>1021</v>
      </c>
      <c s="376"/>
    </row>
    <row customHeight="1" ht="17.25">
      <c s="73">
        <v>2100103</v>
      </c>
      <c s="85" t="s">
        <v>1022</v>
      </c>
      <c s="376"/>
    </row>
    <row customHeight="1" ht="17.25">
      <c s="73">
        <v>2100199</v>
      </c>
      <c s="85" t="s">
        <v>1544</v>
      </c>
      <c s="376">
        <v>146</v>
      </c>
    </row>
    <row customHeight="1" ht="17.25">
      <c s="73">
        <v>21002</v>
      </c>
      <c s="83" t="s">
        <v>1545</v>
      </c>
      <c s="372">
        <f>SUM(C728:C739)</f>
        <v>251</v>
      </c>
    </row>
    <row customHeight="1" ht="17.25">
      <c s="73">
        <v>2100201</v>
      </c>
      <c s="85" t="s">
        <v>1546</v>
      </c>
      <c s="376">
        <v>166</v>
      </c>
    </row>
    <row customHeight="1" ht="17.25">
      <c s="73">
        <v>2100202</v>
      </c>
      <c s="85" t="s">
        <v>1547</v>
      </c>
      <c s="376">
        <v>85</v>
      </c>
    </row>
    <row customHeight="1" ht="17.25">
      <c s="73">
        <v>2100203</v>
      </c>
      <c s="85" t="s">
        <v>1548</v>
      </c>
      <c s="376"/>
    </row>
    <row customHeight="1" ht="17.25">
      <c s="73">
        <v>2100204</v>
      </c>
      <c s="85" t="s">
        <v>1549</v>
      </c>
      <c s="376"/>
    </row>
    <row customHeight="1" ht="17.25">
      <c s="73">
        <v>2100205</v>
      </c>
      <c s="85" t="s">
        <v>1550</v>
      </c>
      <c s="376"/>
    </row>
    <row customHeight="1" ht="17.25">
      <c s="73">
        <v>2100206</v>
      </c>
      <c s="85" t="s">
        <v>1551</v>
      </c>
      <c s="376"/>
    </row>
    <row customHeight="1" ht="17.25">
      <c s="73">
        <v>2100207</v>
      </c>
      <c s="85" t="s">
        <v>1552</v>
      </c>
      <c s="376"/>
    </row>
    <row customHeight="1" ht="17.25">
      <c s="73">
        <v>2100208</v>
      </c>
      <c s="85" t="s">
        <v>1553</v>
      </c>
      <c s="376"/>
    </row>
    <row customHeight="1" ht="17.25">
      <c s="73">
        <v>2100209</v>
      </c>
      <c s="85" t="s">
        <v>1554</v>
      </c>
      <c s="376"/>
    </row>
    <row customHeight="1" ht="17.25">
      <c s="73">
        <v>2100210</v>
      </c>
      <c s="85" t="s">
        <v>1555</v>
      </c>
      <c s="376"/>
    </row>
    <row customHeight="1" ht="17.25">
      <c s="73">
        <v>2100211</v>
      </c>
      <c s="85" t="s">
        <v>1556</v>
      </c>
      <c s="376"/>
    </row>
    <row customHeight="1" ht="17.25">
      <c s="73">
        <v>2100299</v>
      </c>
      <c s="85" t="s">
        <v>1557</v>
      </c>
      <c s="376"/>
    </row>
    <row customHeight="1" ht="17.25">
      <c s="73">
        <v>21003</v>
      </c>
      <c s="83" t="s">
        <v>1558</v>
      </c>
      <c s="372">
        <f>SUM(C741:C743)</f>
        <v>2022</v>
      </c>
    </row>
    <row customHeight="1" ht="17.25">
      <c s="73">
        <v>2100301</v>
      </c>
      <c s="85" t="s">
        <v>1559</v>
      </c>
      <c s="376"/>
    </row>
    <row customHeight="1" ht="17.25">
      <c s="73">
        <v>2100302</v>
      </c>
      <c s="85" t="s">
        <v>1560</v>
      </c>
      <c s="376">
        <v>1162</v>
      </c>
    </row>
    <row customHeight="1" ht="17.25">
      <c s="73">
        <v>2100399</v>
      </c>
      <c s="85" t="s">
        <v>1561</v>
      </c>
      <c s="376">
        <v>860</v>
      </c>
    </row>
    <row customHeight="1" ht="17.25">
      <c s="73">
        <v>21004</v>
      </c>
      <c s="83" t="s">
        <v>1562</v>
      </c>
      <c s="372">
        <f>SUM(C745:C755)</f>
        <v>2640</v>
      </c>
    </row>
    <row customHeight="1" ht="17.25">
      <c s="73">
        <v>2100401</v>
      </c>
      <c s="85" t="s">
        <v>1563</v>
      </c>
      <c s="376">
        <v>204</v>
      </c>
    </row>
    <row customHeight="1" ht="17.25">
      <c s="73">
        <v>2100402</v>
      </c>
      <c s="85" t="s">
        <v>1564</v>
      </c>
      <c s="376">
        <v>91</v>
      </c>
    </row>
    <row customHeight="1" ht="17.25">
      <c s="73">
        <v>2100403</v>
      </c>
      <c s="85" t="s">
        <v>1565</v>
      </c>
      <c s="376">
        <v>823</v>
      </c>
    </row>
    <row customHeight="1" ht="17.25">
      <c s="73">
        <v>2100404</v>
      </c>
      <c s="85" t="s">
        <v>1566</v>
      </c>
      <c s="376"/>
    </row>
    <row customHeight="1" ht="17.25">
      <c s="73">
        <v>2100405</v>
      </c>
      <c s="85" t="s">
        <v>1567</v>
      </c>
      <c s="376"/>
    </row>
    <row customHeight="1" ht="17.25">
      <c s="73">
        <v>2100406</v>
      </c>
      <c s="85" t="s">
        <v>1568</v>
      </c>
      <c s="376"/>
    </row>
    <row customHeight="1" ht="17.25">
      <c s="73">
        <v>2100407</v>
      </c>
      <c s="85" t="s">
        <v>1569</v>
      </c>
      <c s="376"/>
    </row>
    <row customHeight="1" ht="17.25">
      <c s="73">
        <v>2100408</v>
      </c>
      <c s="85" t="s">
        <v>1570</v>
      </c>
      <c s="376">
        <v>1001</v>
      </c>
    </row>
    <row customHeight="1" ht="17.25">
      <c s="73">
        <v>2100409</v>
      </c>
      <c s="85" t="s">
        <v>1571</v>
      </c>
      <c s="376">
        <v>498</v>
      </c>
    </row>
    <row customHeight="1" ht="17.25">
      <c s="73">
        <v>2100410</v>
      </c>
      <c s="85" t="s">
        <v>1572</v>
      </c>
      <c s="376"/>
    </row>
    <row customHeight="1" ht="17.25">
      <c s="73">
        <v>2100499</v>
      </c>
      <c s="85" t="s">
        <v>1573</v>
      </c>
      <c s="376">
        <v>23</v>
      </c>
    </row>
    <row customHeight="1" ht="17.25">
      <c s="73">
        <v>21005</v>
      </c>
      <c s="83" t="s">
        <v>1574</v>
      </c>
      <c s="372">
        <f>SUM(C757:C765)</f>
        <v>10596</v>
      </c>
    </row>
    <row customHeight="1" ht="17.25">
      <c s="73">
        <v>2100501</v>
      </c>
      <c s="85" t="s">
        <v>1575</v>
      </c>
      <c s="376">
        <v>565</v>
      </c>
    </row>
    <row customHeight="1" ht="17.25">
      <c s="73">
        <v>2100502</v>
      </c>
      <c s="85" t="s">
        <v>1576</v>
      </c>
      <c s="376"/>
    </row>
    <row customHeight="1" ht="17.25">
      <c s="73">
        <v>2100503</v>
      </c>
      <c s="85" t="s">
        <v>1577</v>
      </c>
      <c s="376"/>
    </row>
    <row customHeight="1" ht="17.25">
      <c s="73">
        <v>2100504</v>
      </c>
      <c s="85" t="s">
        <v>1578</v>
      </c>
      <c s="376">
        <v>100</v>
      </c>
    </row>
    <row customHeight="1" ht="17.25">
      <c s="73">
        <v>2100505</v>
      </c>
      <c s="85" t="s">
        <v>1579</v>
      </c>
      <c s="376">
        <v>117</v>
      </c>
    </row>
    <row customHeight="1" ht="17.25">
      <c s="73">
        <v>2100506</v>
      </c>
      <c s="85" t="s">
        <v>1580</v>
      </c>
      <c s="376">
        <v>8497</v>
      </c>
    </row>
    <row customHeight="1" ht="17.25">
      <c s="73">
        <v>2100507</v>
      </c>
      <c s="85" t="s">
        <v>1581</v>
      </c>
      <c s="376">
        <v>293</v>
      </c>
    </row>
    <row customHeight="1" ht="17.25">
      <c s="73">
        <v>2100508</v>
      </c>
      <c s="85" t="s">
        <v>1582</v>
      </c>
      <c s="376">
        <v>892</v>
      </c>
    </row>
    <row customHeight="1" ht="17.25">
      <c s="73">
        <v>2100599</v>
      </c>
      <c s="85" t="s">
        <v>1583</v>
      </c>
      <c s="376">
        <v>132</v>
      </c>
    </row>
    <row customHeight="1" ht="17.25">
      <c s="73">
        <v>21006</v>
      </c>
      <c s="83" t="s">
        <v>1584</v>
      </c>
      <c s="372">
        <f>SUM(C767:C768)</f>
        <v>0</v>
      </c>
    </row>
    <row customHeight="1" ht="17.25">
      <c s="73">
        <v>2100601</v>
      </c>
      <c s="85" t="s">
        <v>1585</v>
      </c>
      <c s="376"/>
    </row>
    <row customHeight="1" ht="17.25">
      <c s="73">
        <v>2100699</v>
      </c>
      <c s="85" t="s">
        <v>1586</v>
      </c>
      <c s="376"/>
    </row>
    <row customHeight="1" ht="17.25">
      <c s="73">
        <v>21010</v>
      </c>
      <c s="83" t="s">
        <v>1587</v>
      </c>
      <c s="372">
        <f>SUM(C770:C779)</f>
        <v>271</v>
      </c>
    </row>
    <row customHeight="1" ht="17.25">
      <c s="73">
        <v>2101001</v>
      </c>
      <c s="85" t="s">
        <v>1020</v>
      </c>
      <c s="376">
        <v>211</v>
      </c>
    </row>
    <row customHeight="1" ht="17.25">
      <c s="73">
        <v>2101002</v>
      </c>
      <c s="85" t="s">
        <v>1021</v>
      </c>
      <c s="376"/>
    </row>
    <row customHeight="1" ht="17.25">
      <c s="73">
        <v>2101003</v>
      </c>
      <c s="85" t="s">
        <v>1022</v>
      </c>
      <c s="376"/>
    </row>
    <row customHeight="1" ht="17.25">
      <c s="73">
        <v>2101012</v>
      </c>
      <c s="85" t="s">
        <v>1588</v>
      </c>
      <c s="376"/>
    </row>
    <row customHeight="1" ht="17.25">
      <c s="73">
        <v>2101013</v>
      </c>
      <c s="85" t="s">
        <v>1589</v>
      </c>
      <c s="376"/>
    </row>
    <row customHeight="1" ht="17.25">
      <c s="73">
        <v>2101014</v>
      </c>
      <c s="85" t="s">
        <v>1590</v>
      </c>
      <c s="376"/>
    </row>
    <row customHeight="1" ht="17.25">
      <c s="73">
        <v>2101015</v>
      </c>
      <c s="85" t="s">
        <v>1591</v>
      </c>
      <c s="376"/>
    </row>
    <row customHeight="1" ht="17.25">
      <c s="73">
        <v>2101016</v>
      </c>
      <c s="85" t="s">
        <v>1592</v>
      </c>
      <c s="376">
        <v>26</v>
      </c>
    </row>
    <row customHeight="1" ht="17.25">
      <c s="73">
        <v>2101050</v>
      </c>
      <c s="85" t="s">
        <v>1029</v>
      </c>
      <c s="376"/>
    </row>
    <row customHeight="1" ht="17.25">
      <c s="73">
        <v>2101099</v>
      </c>
      <c s="85" t="s">
        <v>1593</v>
      </c>
      <c s="376">
        <v>34</v>
      </c>
    </row>
    <row customHeight="1" ht="17.25">
      <c s="73">
        <v>21099</v>
      </c>
      <c s="83" t="s">
        <v>1594</v>
      </c>
      <c s="372">
        <f>C781</f>
        <v>178</v>
      </c>
    </row>
    <row customHeight="1" ht="17.25">
      <c s="73">
        <v>2109901</v>
      </c>
      <c s="85" t="s">
        <v>1595</v>
      </c>
      <c s="376">
        <v>178</v>
      </c>
    </row>
    <row customHeight="1" ht="17.25">
      <c s="73">
        <v>211</v>
      </c>
      <c s="83" t="s">
        <v>1596</v>
      </c>
      <c s="372">
        <f>SUM(C783,C792,C796,C805,C812,C820,C827,C833,C839,C841,C843,C849,C851,C853,C867)</f>
        <v>3106</v>
      </c>
    </row>
    <row customHeight="1" ht="17.25">
      <c s="73">
        <v>21101</v>
      </c>
      <c s="83" t="s">
        <v>1597</v>
      </c>
      <c s="372">
        <f>SUM(C784:C791)</f>
        <v>0</v>
      </c>
    </row>
    <row customHeight="1" ht="17.25">
      <c s="73">
        <v>2110101</v>
      </c>
      <c s="85" t="s">
        <v>1020</v>
      </c>
      <c s="376"/>
    </row>
    <row customHeight="1" ht="17.25">
      <c s="73">
        <v>2110102</v>
      </c>
      <c s="85" t="s">
        <v>1021</v>
      </c>
      <c s="376"/>
    </row>
    <row customHeight="1" ht="17.25">
      <c s="73">
        <v>2110103</v>
      </c>
      <c s="85" t="s">
        <v>1022</v>
      </c>
      <c s="376"/>
    </row>
    <row customHeight="1" ht="17.25">
      <c s="73">
        <v>2110104</v>
      </c>
      <c s="85" t="s">
        <v>1598</v>
      </c>
      <c s="376"/>
    </row>
    <row customHeight="1" ht="17.25">
      <c s="73">
        <v>2110105</v>
      </c>
      <c s="85" t="s">
        <v>1599</v>
      </c>
      <c s="376"/>
    </row>
    <row customHeight="1" ht="17.25">
      <c s="73">
        <v>2110106</v>
      </c>
      <c s="85" t="s">
        <v>1600</v>
      </c>
      <c s="376"/>
    </row>
    <row customHeight="1" ht="17.25">
      <c s="73">
        <v>2110107</v>
      </c>
      <c s="85" t="s">
        <v>1601</v>
      </c>
      <c s="376"/>
    </row>
    <row customHeight="1" ht="17.25">
      <c s="73">
        <v>2110199</v>
      </c>
      <c s="85" t="s">
        <v>1602</v>
      </c>
      <c s="376"/>
    </row>
    <row customHeight="1" ht="17.25">
      <c s="73">
        <v>21102</v>
      </c>
      <c s="83" t="s">
        <v>1603</v>
      </c>
      <c s="372">
        <f>SUM(C793:C795)</f>
        <v>5</v>
      </c>
    </row>
    <row customHeight="1" ht="17.25">
      <c s="73">
        <v>2110203</v>
      </c>
      <c s="85" t="s">
        <v>1604</v>
      </c>
      <c s="376"/>
    </row>
    <row customHeight="1" ht="17.25">
      <c s="73">
        <v>2110204</v>
      </c>
      <c s="85" t="s">
        <v>1605</v>
      </c>
      <c s="376"/>
    </row>
    <row customHeight="1" ht="17.25">
      <c s="73">
        <v>2110299</v>
      </c>
      <c s="85" t="s">
        <v>1606</v>
      </c>
      <c s="376">
        <v>5</v>
      </c>
    </row>
    <row customHeight="1" ht="17.25">
      <c s="73">
        <v>21103</v>
      </c>
      <c s="83" t="s">
        <v>1607</v>
      </c>
      <c s="372">
        <f>SUM(C797:C804)</f>
        <v>766</v>
      </c>
    </row>
    <row customHeight="1" ht="17.25">
      <c s="73">
        <v>2110301</v>
      </c>
      <c s="85" t="s">
        <v>1608</v>
      </c>
      <c s="376"/>
    </row>
    <row customHeight="1" ht="17.25">
      <c s="73">
        <v>2110302</v>
      </c>
      <c s="85" t="s">
        <v>1609</v>
      </c>
      <c s="376"/>
    </row>
    <row customHeight="1" ht="17.25">
      <c s="73">
        <v>2110303</v>
      </c>
      <c s="85" t="s">
        <v>1610</v>
      </c>
      <c s="376"/>
    </row>
    <row customHeight="1" ht="17.25">
      <c s="73">
        <v>2110304</v>
      </c>
      <c s="85" t="s">
        <v>1611</v>
      </c>
      <c s="376">
        <v>700</v>
      </c>
    </row>
    <row customHeight="1" ht="17.25">
      <c s="73">
        <v>2110305</v>
      </c>
      <c s="85" t="s">
        <v>1612</v>
      </c>
      <c s="376"/>
    </row>
    <row customHeight="1" ht="17.25">
      <c s="73">
        <v>2110306</v>
      </c>
      <c s="85" t="s">
        <v>1613</v>
      </c>
      <c s="376"/>
    </row>
    <row customHeight="1" ht="17.25">
      <c s="73">
        <v>2110307</v>
      </c>
      <c s="85" t="s">
        <v>1614</v>
      </c>
      <c s="376">
        <v>66</v>
      </c>
    </row>
    <row customHeight="1" ht="17.25">
      <c s="73">
        <v>2110399</v>
      </c>
      <c s="85" t="s">
        <v>1615</v>
      </c>
      <c s="376"/>
    </row>
    <row customHeight="1" ht="17.25">
      <c s="73">
        <v>21104</v>
      </c>
      <c s="83" t="s">
        <v>1616</v>
      </c>
      <c s="372">
        <f>SUM(C806:C811)</f>
        <v>200</v>
      </c>
    </row>
    <row customHeight="1" ht="17.25">
      <c s="73">
        <v>2110401</v>
      </c>
      <c s="85" t="s">
        <v>1617</v>
      </c>
      <c s="376"/>
    </row>
    <row customHeight="1" ht="17.25">
      <c s="73">
        <v>2110402</v>
      </c>
      <c s="85" t="s">
        <v>1618</v>
      </c>
      <c s="376"/>
    </row>
    <row customHeight="1" ht="17.25">
      <c s="73">
        <v>2110403</v>
      </c>
      <c s="85" t="s">
        <v>1619</v>
      </c>
      <c s="376"/>
    </row>
    <row customHeight="1" ht="17.25">
      <c s="73">
        <v>2110404</v>
      </c>
      <c s="85" t="s">
        <v>1620</v>
      </c>
      <c s="376"/>
    </row>
    <row customHeight="1" ht="17.25">
      <c s="73">
        <v>2110405</v>
      </c>
      <c s="85" t="s">
        <v>1621</v>
      </c>
      <c s="376"/>
    </row>
    <row customHeight="1" ht="17.25">
      <c s="73">
        <v>2110499</v>
      </c>
      <c s="85" t="s">
        <v>1622</v>
      </c>
      <c s="376">
        <v>200</v>
      </c>
    </row>
    <row customHeight="1" ht="17.25">
      <c s="73">
        <v>21105</v>
      </c>
      <c s="83" t="s">
        <v>1623</v>
      </c>
      <c s="372">
        <f>SUM(C813:C819)</f>
        <v>0</v>
      </c>
    </row>
    <row customHeight="1" ht="17.25">
      <c s="73">
        <v>2110501</v>
      </c>
      <c s="85" t="s">
        <v>1624</v>
      </c>
      <c s="376"/>
    </row>
    <row customHeight="1" ht="17.25">
      <c s="73">
        <v>2110502</v>
      </c>
      <c s="85" t="s">
        <v>1625</v>
      </c>
      <c s="376"/>
    </row>
    <row customHeight="1" ht="17.25">
      <c s="73">
        <v>2110503</v>
      </c>
      <c s="85" t="s">
        <v>1626</v>
      </c>
      <c s="376"/>
    </row>
    <row customHeight="1" ht="17.25">
      <c s="73">
        <v>2110504</v>
      </c>
      <c s="85" t="s">
        <v>1627</v>
      </c>
      <c s="376"/>
    </row>
    <row customHeight="1" ht="17.25">
      <c s="73">
        <v>2110505</v>
      </c>
      <c s="85" t="s">
        <v>1628</v>
      </c>
      <c s="376"/>
    </row>
    <row customHeight="1" ht="17.25">
      <c s="73">
        <v>2110506</v>
      </c>
      <c s="85" t="s">
        <v>1629</v>
      </c>
      <c s="376"/>
    </row>
    <row customHeight="1" ht="17.25">
      <c s="73">
        <v>2110599</v>
      </c>
      <c s="85" t="s">
        <v>1630</v>
      </c>
      <c s="376"/>
    </row>
    <row customHeight="1" ht="17.25">
      <c s="73">
        <v>21106</v>
      </c>
      <c s="83" t="s">
        <v>1631</v>
      </c>
      <c s="372">
        <f>SUM(C821:C826)</f>
        <v>1682</v>
      </c>
    </row>
    <row customHeight="1" ht="17.25">
      <c s="73">
        <v>2110601</v>
      </c>
      <c s="85" t="s">
        <v>1632</v>
      </c>
      <c s="376"/>
    </row>
    <row customHeight="1" ht="17.25">
      <c s="73">
        <v>2110602</v>
      </c>
      <c s="85" t="s">
        <v>1633</v>
      </c>
      <c s="376">
        <v>843</v>
      </c>
    </row>
    <row customHeight="1" ht="17.25">
      <c s="73">
        <v>2110603</v>
      </c>
      <c s="85" t="s">
        <v>1634</v>
      </c>
      <c s="376"/>
    </row>
    <row customHeight="1" ht="17.25">
      <c s="73">
        <v>2110604</v>
      </c>
      <c s="85" t="s">
        <v>1635</v>
      </c>
      <c s="376"/>
    </row>
    <row customHeight="1" ht="17.25">
      <c s="73">
        <v>2110605</v>
      </c>
      <c s="85" t="s">
        <v>1636</v>
      </c>
      <c s="376">
        <v>75</v>
      </c>
    </row>
    <row customHeight="1" ht="17.25">
      <c s="73">
        <v>2110699</v>
      </c>
      <c s="85" t="s">
        <v>1637</v>
      </c>
      <c s="376">
        <v>764</v>
      </c>
    </row>
    <row customHeight="1" ht="17.25">
      <c s="73">
        <v>21107</v>
      </c>
      <c s="83" t="s">
        <v>1638</v>
      </c>
      <c s="372">
        <f>SUM(C828:C832)</f>
        <v>0</v>
      </c>
    </row>
    <row customHeight="1" ht="17.25">
      <c s="73">
        <v>2110701</v>
      </c>
      <c s="85" t="s">
        <v>1639</v>
      </c>
      <c s="376"/>
    </row>
    <row customHeight="1" ht="17.25">
      <c s="73">
        <v>2110702</v>
      </c>
      <c s="85" t="s">
        <v>1640</v>
      </c>
      <c s="376"/>
    </row>
    <row customHeight="1" ht="17.25">
      <c s="73">
        <v>2110703</v>
      </c>
      <c s="85" t="s">
        <v>1641</v>
      </c>
      <c s="376"/>
    </row>
    <row customHeight="1" ht="17.25">
      <c s="73">
        <v>2110704</v>
      </c>
      <c s="85" t="s">
        <v>1642</v>
      </c>
      <c s="376"/>
    </row>
    <row customHeight="1" ht="17.25">
      <c s="73">
        <v>2110799</v>
      </c>
      <c s="85" t="s">
        <v>1643</v>
      </c>
      <c s="376"/>
    </row>
    <row customHeight="1" ht="17.25">
      <c s="73">
        <v>21108</v>
      </c>
      <c s="83" t="s">
        <v>1644</v>
      </c>
      <c s="372">
        <f>SUM(C834:C838)</f>
        <v>0</v>
      </c>
    </row>
    <row customHeight="1" ht="17.25">
      <c s="73">
        <v>2110801</v>
      </c>
      <c s="85" t="s">
        <v>1645</v>
      </c>
      <c s="376"/>
    </row>
    <row customHeight="1" ht="17.25">
      <c s="73">
        <v>2110802</v>
      </c>
      <c s="85" t="s">
        <v>1646</v>
      </c>
      <c s="376"/>
    </row>
    <row customHeight="1" ht="17.25">
      <c s="73">
        <v>2110803</v>
      </c>
      <c s="85" t="s">
        <v>1647</v>
      </c>
      <c s="376"/>
    </row>
    <row customHeight="1" ht="17.25">
      <c s="73">
        <v>2110804</v>
      </c>
      <c s="85" t="s">
        <v>1648</v>
      </c>
      <c s="376"/>
    </row>
    <row customHeight="1" ht="17.25">
      <c s="73">
        <v>2110899</v>
      </c>
      <c s="85" t="s">
        <v>1649</v>
      </c>
      <c s="376"/>
    </row>
    <row customHeight="1" ht="17.25">
      <c s="73">
        <v>21109</v>
      </c>
      <c s="83" t="s">
        <v>1650</v>
      </c>
      <c s="372">
        <f>C840</f>
        <v>0</v>
      </c>
    </row>
    <row customHeight="1" ht="17.25">
      <c s="73">
        <v>2110901</v>
      </c>
      <c s="85" t="s">
        <v>1651</v>
      </c>
      <c s="377"/>
    </row>
    <row customHeight="1" ht="17.25">
      <c s="73">
        <v>21110</v>
      </c>
      <c s="83" t="s">
        <v>1652</v>
      </c>
      <c s="372">
        <f>C842</f>
        <v>332</v>
      </c>
    </row>
    <row customHeight="1" ht="17.25">
      <c s="73">
        <v>2111001</v>
      </c>
      <c s="85" t="s">
        <v>1653</v>
      </c>
      <c s="378">
        <v>332</v>
      </c>
    </row>
    <row customHeight="1" ht="17.25">
      <c s="73">
        <v>21111</v>
      </c>
      <c s="83" t="s">
        <v>1654</v>
      </c>
      <c s="372">
        <f>SUM(C844:C848)</f>
        <v>10</v>
      </c>
    </row>
    <row customHeight="1" ht="17.25">
      <c s="73">
        <v>2111101</v>
      </c>
      <c s="85" t="s">
        <v>1655</v>
      </c>
      <c s="376"/>
    </row>
    <row customHeight="1" ht="17.25">
      <c s="73">
        <v>2111102</v>
      </c>
      <c s="85" t="s">
        <v>1656</v>
      </c>
      <c s="376">
        <v>10</v>
      </c>
    </row>
    <row customHeight="1" ht="17.25">
      <c s="73">
        <v>2111103</v>
      </c>
      <c s="85" t="s">
        <v>1657</v>
      </c>
      <c s="376"/>
    </row>
    <row customHeight="1" ht="17.25">
      <c s="73">
        <v>2111104</v>
      </c>
      <c s="85" t="s">
        <v>1658</v>
      </c>
      <c s="376"/>
    </row>
    <row customHeight="1" ht="17.25">
      <c s="73">
        <v>2111199</v>
      </c>
      <c s="85" t="s">
        <v>1659</v>
      </c>
      <c s="376"/>
    </row>
    <row customHeight="1" ht="17.25">
      <c s="73">
        <v>21112</v>
      </c>
      <c s="83" t="s">
        <v>1660</v>
      </c>
      <c s="372">
        <f>C850</f>
        <v>111</v>
      </c>
    </row>
    <row customHeight="1" ht="17.25">
      <c s="73">
        <v>2111201</v>
      </c>
      <c s="85" t="s">
        <v>1661</v>
      </c>
      <c s="376">
        <v>111</v>
      </c>
    </row>
    <row customHeight="1" ht="17.25">
      <c s="73">
        <v>21113</v>
      </c>
      <c s="83" t="s">
        <v>1662</v>
      </c>
      <c s="372">
        <f>C852</f>
        <v>0</v>
      </c>
    </row>
    <row customHeight="1" ht="17.25">
      <c s="73">
        <v>2111301</v>
      </c>
      <c s="85" t="s">
        <v>1663</v>
      </c>
      <c s="376"/>
    </row>
    <row customHeight="1" ht="17.25">
      <c s="73">
        <v>21114</v>
      </c>
      <c s="83" t="s">
        <v>1664</v>
      </c>
      <c s="372">
        <f>SUM(C854:C866)</f>
        <v>0</v>
      </c>
    </row>
    <row customHeight="1" ht="17.25">
      <c s="73">
        <v>2111401</v>
      </c>
      <c s="85" t="s">
        <v>1020</v>
      </c>
      <c s="376"/>
    </row>
    <row customHeight="1" ht="17.25">
      <c s="73">
        <v>2111402</v>
      </c>
      <c s="85" t="s">
        <v>1021</v>
      </c>
      <c s="376"/>
    </row>
    <row customHeight="1" ht="17.25">
      <c s="73">
        <v>2111403</v>
      </c>
      <c s="85" t="s">
        <v>1022</v>
      </c>
      <c s="376"/>
    </row>
    <row customHeight="1" ht="17.25">
      <c s="73">
        <v>2111404</v>
      </c>
      <c s="85" t="s">
        <v>1665</v>
      </c>
      <c s="376"/>
    </row>
    <row customHeight="1" ht="17.25">
      <c s="73">
        <v>2111405</v>
      </c>
      <c s="85" t="s">
        <v>1666</v>
      </c>
      <c s="376"/>
    </row>
    <row customHeight="1" ht="17.25">
      <c s="73">
        <v>2111406</v>
      </c>
      <c s="85" t="s">
        <v>1667</v>
      </c>
      <c s="376"/>
    </row>
    <row customHeight="1" ht="17.25">
      <c s="73">
        <v>2111407</v>
      </c>
      <c s="85" t="s">
        <v>1668</v>
      </c>
      <c s="376"/>
    </row>
    <row customHeight="1" ht="17.25">
      <c s="73">
        <v>2111408</v>
      </c>
      <c s="85" t="s">
        <v>1669</v>
      </c>
      <c s="376"/>
    </row>
    <row customHeight="1" ht="17.25">
      <c s="73">
        <v>2111409</v>
      </c>
      <c s="85" t="s">
        <v>1670</v>
      </c>
      <c s="376"/>
    </row>
    <row customHeight="1" ht="17.25">
      <c s="73">
        <v>2111410</v>
      </c>
      <c s="85" t="s">
        <v>1671</v>
      </c>
      <c s="376"/>
    </row>
    <row customHeight="1" ht="17.25">
      <c s="73">
        <v>2111411</v>
      </c>
      <c s="85" t="s">
        <v>1062</v>
      </c>
      <c s="376"/>
    </row>
    <row customHeight="1" ht="17.25">
      <c s="73">
        <v>2111450</v>
      </c>
      <c s="85" t="s">
        <v>1029</v>
      </c>
      <c s="376"/>
    </row>
    <row customHeight="1" ht="17.25">
      <c s="73">
        <v>2111499</v>
      </c>
      <c s="85" t="s">
        <v>1672</v>
      </c>
      <c s="376"/>
    </row>
    <row customHeight="1" ht="17.25">
      <c s="73">
        <v>21199</v>
      </c>
      <c s="83" t="s">
        <v>1673</v>
      </c>
      <c s="372">
        <f>C868</f>
        <v>0</v>
      </c>
    </row>
    <row customHeight="1" ht="17.25">
      <c s="73">
        <v>2119901</v>
      </c>
      <c s="85" t="s">
        <v>1674</v>
      </c>
      <c s="376"/>
    </row>
    <row customHeight="1" ht="17.25">
      <c s="73">
        <v>212</v>
      </c>
      <c s="83" t="s">
        <v>1675</v>
      </c>
      <c s="372">
        <f>SUM(C870,C882,C884,C887,C889,C891)</f>
        <v>2873</v>
      </c>
    </row>
    <row customHeight="1" ht="17.25">
      <c s="73">
        <v>21201</v>
      </c>
      <c s="83" t="s">
        <v>1676</v>
      </c>
      <c s="372">
        <f>SUM(C871:C881)</f>
        <v>1495</v>
      </c>
    </row>
    <row customHeight="1" ht="17.25">
      <c s="73">
        <v>2120101</v>
      </c>
      <c s="85" t="s">
        <v>1020</v>
      </c>
      <c s="376">
        <v>802</v>
      </c>
    </row>
    <row customHeight="1" ht="17.25">
      <c s="73">
        <v>2120102</v>
      </c>
      <c s="85" t="s">
        <v>1021</v>
      </c>
      <c s="376"/>
    </row>
    <row customHeight="1" ht="17.25">
      <c s="73">
        <v>2120103</v>
      </c>
      <c s="85" t="s">
        <v>1022</v>
      </c>
      <c s="376"/>
    </row>
    <row customHeight="1" ht="17.25">
      <c s="73">
        <v>2120104</v>
      </c>
      <c s="85" t="s">
        <v>1677</v>
      </c>
      <c s="376">
        <v>473</v>
      </c>
    </row>
    <row customHeight="1" ht="17.25">
      <c s="73">
        <v>2120105</v>
      </c>
      <c s="85" t="s">
        <v>1678</v>
      </c>
      <c s="376"/>
    </row>
    <row customHeight="1" ht="17.25">
      <c s="73">
        <v>2120106</v>
      </c>
      <c s="85" t="s">
        <v>1679</v>
      </c>
      <c s="376"/>
    </row>
    <row customHeight="1" ht="17.25">
      <c s="73">
        <v>2120107</v>
      </c>
      <c s="85" t="s">
        <v>1680</v>
      </c>
      <c s="376"/>
    </row>
    <row customHeight="1" ht="17.25">
      <c s="73">
        <v>2120108</v>
      </c>
      <c s="85" t="s">
        <v>1681</v>
      </c>
      <c s="376"/>
    </row>
    <row customHeight="1" ht="17.25">
      <c s="73">
        <v>2120109</v>
      </c>
      <c s="85" t="s">
        <v>1682</v>
      </c>
      <c s="376"/>
    </row>
    <row customHeight="1" ht="17.25">
      <c s="73">
        <v>2120110</v>
      </c>
      <c s="85" t="s">
        <v>1683</v>
      </c>
      <c s="376"/>
    </row>
    <row customHeight="1" ht="17.25">
      <c s="73">
        <v>2120199</v>
      </c>
      <c s="85" t="s">
        <v>1684</v>
      </c>
      <c s="376">
        <v>220</v>
      </c>
    </row>
    <row customHeight="1" ht="17.25">
      <c s="73">
        <v>21202</v>
      </c>
      <c s="83" t="s">
        <v>1685</v>
      </c>
      <c s="372">
        <f>C883</f>
        <v>126</v>
      </c>
    </row>
    <row customHeight="1" ht="17.25">
      <c s="73">
        <v>2120201</v>
      </c>
      <c s="85" t="s">
        <v>1686</v>
      </c>
      <c s="376">
        <v>126</v>
      </c>
    </row>
    <row customHeight="1" ht="17.25">
      <c s="73">
        <v>21203</v>
      </c>
      <c s="83" t="s">
        <v>1687</v>
      </c>
      <c s="372">
        <f>SUM(C885:C886)</f>
        <v>694</v>
      </c>
    </row>
    <row customHeight="1" ht="17.25">
      <c s="73">
        <v>2120303</v>
      </c>
      <c s="85" t="s">
        <v>1688</v>
      </c>
      <c s="376">
        <v>22</v>
      </c>
    </row>
    <row customHeight="1" ht="17.25">
      <c s="73">
        <v>2120399</v>
      </c>
      <c s="85" t="s">
        <v>1689</v>
      </c>
      <c s="376">
        <v>672</v>
      </c>
    </row>
    <row customHeight="1" ht="17.25">
      <c s="73">
        <v>21205</v>
      </c>
      <c s="83" t="s">
        <v>1690</v>
      </c>
      <c s="372">
        <f>C888</f>
        <v>558</v>
      </c>
    </row>
    <row customHeight="1" ht="17.25">
      <c s="73">
        <v>2120501</v>
      </c>
      <c s="85" t="s">
        <v>1691</v>
      </c>
      <c s="376">
        <v>558</v>
      </c>
    </row>
    <row customHeight="1" ht="17.25">
      <c s="73">
        <v>21206</v>
      </c>
      <c s="83" t="s">
        <v>1692</v>
      </c>
      <c s="372">
        <f>C890</f>
        <v>0</v>
      </c>
    </row>
    <row customHeight="1" ht="17.25">
      <c s="73">
        <v>2120601</v>
      </c>
      <c s="85" t="s">
        <v>1693</v>
      </c>
      <c s="376"/>
    </row>
    <row customHeight="1" ht="17.25">
      <c s="73">
        <v>21299</v>
      </c>
      <c s="83" t="s">
        <v>1694</v>
      </c>
      <c s="372">
        <f>C892</f>
        <v>0</v>
      </c>
    </row>
    <row customHeight="1" ht="17.25">
      <c s="73">
        <v>2129999</v>
      </c>
      <c s="85" t="s">
        <v>1695</v>
      </c>
      <c s="376"/>
    </row>
    <row customHeight="1" ht="17.25">
      <c s="73">
        <v>213</v>
      </c>
      <c s="83" t="s">
        <v>1696</v>
      </c>
      <c s="372">
        <f>SUM(C894,C923,C955,C983,C994,C1005,C1011,C1019,C1023)</f>
        <v>30772</v>
      </c>
    </row>
    <row customHeight="1" ht="17.25">
      <c s="73">
        <v>21301</v>
      </c>
      <c s="83" t="s">
        <v>1697</v>
      </c>
      <c s="372">
        <f>SUM(C895:C922)</f>
        <v>10835</v>
      </c>
    </row>
    <row customHeight="1" ht="17.25">
      <c s="73">
        <v>2130101</v>
      </c>
      <c s="85" t="s">
        <v>1020</v>
      </c>
      <c s="376">
        <v>2178</v>
      </c>
    </row>
    <row customHeight="1" ht="17.25">
      <c s="73">
        <v>2130102</v>
      </c>
      <c s="85" t="s">
        <v>1021</v>
      </c>
      <c s="376">
        <v>3</v>
      </c>
    </row>
    <row customHeight="1" ht="17.25">
      <c s="73">
        <v>2130103</v>
      </c>
      <c s="85" t="s">
        <v>1022</v>
      </c>
      <c s="376"/>
    </row>
    <row customHeight="1" ht="17.25">
      <c s="73">
        <v>2130104</v>
      </c>
      <c s="85" t="s">
        <v>1029</v>
      </c>
      <c s="376">
        <v>497</v>
      </c>
    </row>
    <row customHeight="1" ht="17.25">
      <c s="73">
        <v>2130105</v>
      </c>
      <c s="85" t="s">
        <v>1698</v>
      </c>
      <c s="376"/>
    </row>
    <row customHeight="1" ht="17.25">
      <c s="73">
        <v>2130106</v>
      </c>
      <c s="85" t="s">
        <v>1699</v>
      </c>
      <c s="376">
        <v>382</v>
      </c>
    </row>
    <row customHeight="1" ht="17.25">
      <c s="73">
        <v>2130108</v>
      </c>
      <c s="85" t="s">
        <v>1700</v>
      </c>
      <c s="376"/>
    </row>
    <row customHeight="1" ht="17.25">
      <c s="73">
        <v>2130109</v>
      </c>
      <c s="85" t="s">
        <v>1701</v>
      </c>
      <c s="376">
        <v>165</v>
      </c>
    </row>
    <row customHeight="1" ht="17.25">
      <c s="73">
        <v>2130110</v>
      </c>
      <c s="85" t="s">
        <v>1702</v>
      </c>
      <c s="376">
        <v>24</v>
      </c>
    </row>
    <row customHeight="1" ht="17.25">
      <c s="73">
        <v>2130111</v>
      </c>
      <c s="85" t="s">
        <v>1703</v>
      </c>
      <c s="376">
        <v>12</v>
      </c>
    </row>
    <row customHeight="1" ht="17.25">
      <c s="73">
        <v>2130112</v>
      </c>
      <c s="85" t="s">
        <v>1704</v>
      </c>
      <c s="376"/>
    </row>
    <row customHeight="1" ht="17.25">
      <c s="73">
        <v>2130114</v>
      </c>
      <c s="85" t="s">
        <v>1705</v>
      </c>
      <c s="376"/>
    </row>
    <row customHeight="1" ht="17.25">
      <c s="73">
        <v>2130119</v>
      </c>
      <c s="85" t="s">
        <v>1706</v>
      </c>
      <c s="376">
        <v>50</v>
      </c>
    </row>
    <row customHeight="1" ht="17.25">
      <c s="73">
        <v>2130120</v>
      </c>
      <c s="85" t="s">
        <v>1707</v>
      </c>
      <c s="376"/>
    </row>
    <row customHeight="1" ht="17.25">
      <c s="73">
        <v>2130121</v>
      </c>
      <c s="85" t="s">
        <v>1708</v>
      </c>
      <c s="376"/>
    </row>
    <row customHeight="1" ht="17.25">
      <c s="73">
        <v>2130122</v>
      </c>
      <c s="85" t="s">
        <v>1709</v>
      </c>
      <c s="376">
        <v>1125</v>
      </c>
    </row>
    <row customHeight="1" ht="17.25">
      <c s="73">
        <v>2130123</v>
      </c>
      <c s="85" t="s">
        <v>1710</v>
      </c>
      <c s="376">
        <v>562</v>
      </c>
    </row>
    <row customHeight="1" ht="17.25">
      <c s="73">
        <v>2130124</v>
      </c>
      <c s="85" t="s">
        <v>1711</v>
      </c>
      <c s="376">
        <v>106</v>
      </c>
    </row>
    <row customHeight="1" ht="17.25">
      <c s="73">
        <v>2130125</v>
      </c>
      <c s="85" t="s">
        <v>1712</v>
      </c>
      <c s="376"/>
    </row>
    <row customHeight="1" ht="17.25">
      <c s="73">
        <v>2130126</v>
      </c>
      <c s="85" t="s">
        <v>1713</v>
      </c>
      <c s="376">
        <v>89</v>
      </c>
    </row>
    <row customHeight="1" ht="17.25">
      <c s="73">
        <v>2130129</v>
      </c>
      <c s="85" t="s">
        <v>1714</v>
      </c>
      <c s="376"/>
    </row>
    <row customHeight="1" ht="17.25">
      <c s="73">
        <v>2130135</v>
      </c>
      <c s="85" t="s">
        <v>1715</v>
      </c>
      <c s="376">
        <v>80</v>
      </c>
    </row>
    <row customHeight="1" ht="17.25">
      <c s="73">
        <v>2130142</v>
      </c>
      <c s="85" t="s">
        <v>1716</v>
      </c>
      <c s="376">
        <v>1</v>
      </c>
    </row>
    <row customHeight="1" ht="17.25">
      <c s="73">
        <v>2130147</v>
      </c>
      <c s="85" t="s">
        <v>1717</v>
      </c>
      <c s="376">
        <v>2617</v>
      </c>
    </row>
    <row customHeight="1" ht="17.25">
      <c s="73">
        <v>2130148</v>
      </c>
      <c s="85" t="s">
        <v>1718</v>
      </c>
      <c s="376">
        <v>38</v>
      </c>
    </row>
    <row customHeight="1" ht="17.25">
      <c s="73">
        <v>2130152</v>
      </c>
      <c s="85" t="s">
        <v>1719</v>
      </c>
      <c s="376">
        <v>147</v>
      </c>
    </row>
    <row customHeight="1" ht="17.25">
      <c s="73">
        <v>2130153</v>
      </c>
      <c s="85" t="s">
        <v>1720</v>
      </c>
      <c s="376"/>
    </row>
    <row customHeight="1" ht="17.25">
      <c s="73">
        <v>2130199</v>
      </c>
      <c s="85" t="s">
        <v>1721</v>
      </c>
      <c s="376">
        <v>2759</v>
      </c>
    </row>
    <row customHeight="1" ht="17.25">
      <c s="73">
        <v>21302</v>
      </c>
      <c s="83" t="s">
        <v>1722</v>
      </c>
      <c s="372">
        <f>SUM(C924:C954)</f>
        <v>3330</v>
      </c>
    </row>
    <row customHeight="1" ht="17.25">
      <c s="73">
        <v>2130201</v>
      </c>
      <c s="85" t="s">
        <v>1020</v>
      </c>
      <c s="376">
        <v>1478</v>
      </c>
    </row>
    <row customHeight="1" ht="17.25">
      <c s="73">
        <v>2130202</v>
      </c>
      <c s="85" t="s">
        <v>1021</v>
      </c>
      <c s="376"/>
    </row>
    <row customHeight="1" ht="17.25">
      <c s="73">
        <v>2130203</v>
      </c>
      <c s="85" t="s">
        <v>1022</v>
      </c>
      <c s="376"/>
    </row>
    <row customHeight="1" ht="17.25">
      <c s="73">
        <v>2130204</v>
      </c>
      <c s="85" t="s">
        <v>1723</v>
      </c>
      <c s="376">
        <v>100</v>
      </c>
    </row>
    <row customHeight="1" ht="17.25">
      <c s="73">
        <v>2130205</v>
      </c>
      <c s="85" t="s">
        <v>1724</v>
      </c>
      <c s="376">
        <v>258</v>
      </c>
    </row>
    <row customHeight="1" ht="17.25">
      <c s="73">
        <v>2130206</v>
      </c>
      <c s="85" t="s">
        <v>1725</v>
      </c>
      <c s="376"/>
    </row>
    <row customHeight="1" ht="17.25">
      <c s="73">
        <v>2130207</v>
      </c>
      <c s="85" t="s">
        <v>1726</v>
      </c>
      <c s="376"/>
    </row>
    <row customHeight="1" ht="17.25">
      <c s="73">
        <v>2130208</v>
      </c>
      <c s="85" t="s">
        <v>1727</v>
      </c>
      <c s="376">
        <v>133</v>
      </c>
    </row>
    <row customHeight="1" ht="17.25">
      <c s="73">
        <v>2130209</v>
      </c>
      <c s="85" t="s">
        <v>1728</v>
      </c>
      <c s="376">
        <v>1039</v>
      </c>
    </row>
    <row customHeight="1" ht="17.25">
      <c s="73">
        <v>2130210</v>
      </c>
      <c s="85" t="s">
        <v>1729</v>
      </c>
      <c s="376"/>
    </row>
    <row customHeight="1" ht="17.25">
      <c s="73">
        <v>2130211</v>
      </c>
      <c s="85" t="s">
        <v>1730</v>
      </c>
      <c s="376">
        <v>5</v>
      </c>
    </row>
    <row customHeight="1" ht="17.25">
      <c s="73">
        <v>2130212</v>
      </c>
      <c s="85" t="s">
        <v>1731</v>
      </c>
      <c s="376"/>
    </row>
    <row customHeight="1" ht="17.25">
      <c s="73">
        <v>2130213</v>
      </c>
      <c s="85" t="s">
        <v>1732</v>
      </c>
      <c s="376">
        <v>21</v>
      </c>
    </row>
    <row customHeight="1" ht="17.25">
      <c s="73">
        <v>2130214</v>
      </c>
      <c s="85" t="s">
        <v>1733</v>
      </c>
      <c s="376">
        <v>47</v>
      </c>
    </row>
    <row customHeight="1" ht="17.25">
      <c s="73">
        <v>2130215</v>
      </c>
      <c s="85" t="s">
        <v>1734</v>
      </c>
      <c s="376">
        <v>15</v>
      </c>
    </row>
    <row customHeight="1" ht="17.25">
      <c s="73">
        <v>2130216</v>
      </c>
      <c s="85" t="s">
        <v>1735</v>
      </c>
      <c s="376"/>
    </row>
    <row customHeight="1" ht="17.25">
      <c s="73">
        <v>2130217</v>
      </c>
      <c s="85" t="s">
        <v>1736</v>
      </c>
      <c s="376"/>
    </row>
    <row customHeight="1" ht="17.25">
      <c s="73">
        <v>2130218</v>
      </c>
      <c s="85" t="s">
        <v>1737</v>
      </c>
      <c s="376"/>
    </row>
    <row customHeight="1" ht="17.25">
      <c s="73">
        <v>2130219</v>
      </c>
      <c s="85" t="s">
        <v>1738</v>
      </c>
      <c s="376"/>
    </row>
    <row customHeight="1" ht="17.25">
      <c s="73">
        <v>2130220</v>
      </c>
      <c s="85" t="s">
        <v>1739</v>
      </c>
      <c s="376"/>
    </row>
    <row customHeight="1" ht="17.25">
      <c s="73">
        <v>2130221</v>
      </c>
      <c s="85" t="s">
        <v>1740</v>
      </c>
      <c s="376"/>
    </row>
    <row customHeight="1" ht="17.25">
      <c s="73">
        <v>2130222</v>
      </c>
      <c s="85" t="s">
        <v>1741</v>
      </c>
      <c s="376"/>
    </row>
    <row customHeight="1" ht="17.25">
      <c s="73">
        <v>2130223</v>
      </c>
      <c s="85" t="s">
        <v>1742</v>
      </c>
      <c s="376"/>
    </row>
    <row customHeight="1" ht="17.25">
      <c s="73">
        <v>2130224</v>
      </c>
      <c s="85" t="s">
        <v>1743</v>
      </c>
      <c s="376"/>
    </row>
    <row customHeight="1" ht="17.25">
      <c s="73">
        <v>2130225</v>
      </c>
      <c s="85" t="s">
        <v>1744</v>
      </c>
      <c s="376"/>
    </row>
    <row customHeight="1" ht="17.25">
      <c s="73">
        <v>2130226</v>
      </c>
      <c s="85" t="s">
        <v>1745</v>
      </c>
      <c s="376"/>
    </row>
    <row customHeight="1" ht="17.25">
      <c s="73">
        <v>2130227</v>
      </c>
      <c s="85" t="s">
        <v>1746</v>
      </c>
      <c s="376"/>
    </row>
    <row customHeight="1" ht="17.25">
      <c s="73">
        <v>2130231</v>
      </c>
      <c s="85" t="s">
        <v>1747</v>
      </c>
      <c s="376"/>
    </row>
    <row customHeight="1" ht="17.25">
      <c s="73">
        <v>2130232</v>
      </c>
      <c s="85" t="s">
        <v>1748</v>
      </c>
      <c s="376">
        <v>116</v>
      </c>
    </row>
    <row customHeight="1" ht="17.25">
      <c s="73">
        <v>2130233</v>
      </c>
      <c s="85" t="s">
        <v>1749</v>
      </c>
      <c s="376">
        <v>99</v>
      </c>
    </row>
    <row customHeight="1" ht="17.25">
      <c s="73">
        <v>2130299</v>
      </c>
      <c s="85" t="s">
        <v>1750</v>
      </c>
      <c s="376">
        <v>19</v>
      </c>
    </row>
    <row customHeight="1" ht="17.25">
      <c s="73">
        <v>21303</v>
      </c>
      <c s="83" t="s">
        <v>1751</v>
      </c>
      <c s="372">
        <f>SUM(C956:C982)</f>
        <v>9013</v>
      </c>
    </row>
    <row customHeight="1" ht="17.25">
      <c s="73">
        <v>2130301</v>
      </c>
      <c s="85" t="s">
        <v>1020</v>
      </c>
      <c s="376">
        <v>841</v>
      </c>
    </row>
    <row customHeight="1" ht="17.25">
      <c s="73">
        <v>2130302</v>
      </c>
      <c s="85" t="s">
        <v>1021</v>
      </c>
      <c s="376"/>
    </row>
    <row customHeight="1" ht="17.25">
      <c s="73">
        <v>2130303</v>
      </c>
      <c s="85" t="s">
        <v>1022</v>
      </c>
      <c s="376">
        <v>2</v>
      </c>
    </row>
    <row customHeight="1" ht="17.25">
      <c s="73">
        <v>2130304</v>
      </c>
      <c s="85" t="s">
        <v>1752</v>
      </c>
      <c s="376"/>
    </row>
    <row customHeight="1" ht="17.25">
      <c s="73">
        <v>2130305</v>
      </c>
      <c s="85" t="s">
        <v>1753</v>
      </c>
      <c s="376">
        <v>3082</v>
      </c>
    </row>
    <row customHeight="1" ht="17.25">
      <c s="73">
        <v>2130306</v>
      </c>
      <c s="85" t="s">
        <v>1754</v>
      </c>
      <c s="376"/>
    </row>
    <row customHeight="1" ht="17.25">
      <c s="73">
        <v>2130307</v>
      </c>
      <c s="85" t="s">
        <v>1755</v>
      </c>
      <c s="376"/>
    </row>
    <row customHeight="1" ht="17.25">
      <c s="73">
        <v>2130308</v>
      </c>
      <c s="85" t="s">
        <v>1756</v>
      </c>
      <c s="376"/>
    </row>
    <row customHeight="1" ht="17.25">
      <c s="73">
        <v>2130309</v>
      </c>
      <c s="85" t="s">
        <v>1757</v>
      </c>
      <c s="376"/>
    </row>
    <row customHeight="1" ht="17.25">
      <c s="73">
        <v>2130310</v>
      </c>
      <c s="85" t="s">
        <v>1758</v>
      </c>
      <c s="376">
        <v>5</v>
      </c>
    </row>
    <row customHeight="1" ht="17.25">
      <c s="73">
        <v>2130311</v>
      </c>
      <c s="85" t="s">
        <v>1759</v>
      </c>
      <c s="376"/>
    </row>
    <row customHeight="1" ht="17.25">
      <c s="73">
        <v>2130312</v>
      </c>
      <c s="85" t="s">
        <v>1760</v>
      </c>
      <c s="376"/>
    </row>
    <row customHeight="1" ht="17.25">
      <c s="73">
        <v>2130313</v>
      </c>
      <c s="85" t="s">
        <v>1761</v>
      </c>
      <c s="376">
        <v>22</v>
      </c>
    </row>
    <row customHeight="1" ht="17.25">
      <c s="73">
        <v>2130314</v>
      </c>
      <c s="85" t="s">
        <v>1762</v>
      </c>
      <c s="376">
        <v>148</v>
      </c>
    </row>
    <row customHeight="1" ht="17.25">
      <c s="73">
        <v>2130315</v>
      </c>
      <c s="85" t="s">
        <v>1763</v>
      </c>
      <c s="376">
        <v>496</v>
      </c>
    </row>
    <row customHeight="1" ht="17.25">
      <c s="73">
        <v>2130316</v>
      </c>
      <c s="85" t="s">
        <v>1764</v>
      </c>
      <c s="376">
        <v>3258</v>
      </c>
    </row>
    <row customHeight="1" ht="17.25">
      <c s="73">
        <v>2130317</v>
      </c>
      <c s="85" t="s">
        <v>1765</v>
      </c>
      <c s="376"/>
    </row>
    <row customHeight="1" ht="17.25">
      <c s="73">
        <v>2130318</v>
      </c>
      <c s="85" t="s">
        <v>1766</v>
      </c>
      <c s="376"/>
    </row>
    <row customHeight="1" ht="17.25">
      <c s="73">
        <v>2130319</v>
      </c>
      <c s="85" t="s">
        <v>1767</v>
      </c>
      <c s="376"/>
    </row>
    <row customHeight="1" ht="17.25">
      <c s="73">
        <v>2130321</v>
      </c>
      <c s="85" t="s">
        <v>1768</v>
      </c>
      <c s="376">
        <v>105</v>
      </c>
    </row>
    <row customHeight="1" ht="17.25">
      <c s="73">
        <v>2130322</v>
      </c>
      <c s="85" t="s">
        <v>1769</v>
      </c>
      <c s="376"/>
    </row>
    <row customHeight="1" ht="17.25">
      <c s="73">
        <v>2130331</v>
      </c>
      <c s="85" t="s">
        <v>1770</v>
      </c>
      <c s="376">
        <v>7</v>
      </c>
    </row>
    <row customHeight="1" ht="17.25">
      <c s="73">
        <v>2130332</v>
      </c>
      <c s="85" t="s">
        <v>1771</v>
      </c>
      <c s="376"/>
    </row>
    <row customHeight="1" ht="17.25">
      <c s="73">
        <v>2130333</v>
      </c>
      <c s="85" t="s">
        <v>1742</v>
      </c>
      <c s="376"/>
    </row>
    <row customHeight="1" ht="17.25">
      <c s="73">
        <v>2130334</v>
      </c>
      <c s="85" t="s">
        <v>1772</v>
      </c>
      <c s="376"/>
    </row>
    <row customHeight="1" ht="17.25">
      <c s="73">
        <v>2130335</v>
      </c>
      <c s="85" t="s">
        <v>1773</v>
      </c>
      <c s="376">
        <v>1047</v>
      </c>
    </row>
    <row customHeight="1" ht="17.25">
      <c s="73">
        <v>2130399</v>
      </c>
      <c s="85" t="s">
        <v>1774</v>
      </c>
      <c s="376"/>
    </row>
    <row customHeight="1" ht="17.25">
      <c s="73">
        <v>21304</v>
      </c>
      <c s="83" t="s">
        <v>1775</v>
      </c>
      <c s="372">
        <f>SUM(C984:C993)</f>
        <v>0</v>
      </c>
    </row>
    <row customHeight="1" ht="17.25">
      <c s="73">
        <v>2130401</v>
      </c>
      <c s="85" t="s">
        <v>1020</v>
      </c>
      <c s="376"/>
    </row>
    <row customHeight="1" ht="17.25">
      <c s="73">
        <v>2130402</v>
      </c>
      <c s="85" t="s">
        <v>1021</v>
      </c>
      <c s="376"/>
    </row>
    <row customHeight="1" ht="17.25">
      <c s="73">
        <v>2130403</v>
      </c>
      <c s="85" t="s">
        <v>1022</v>
      </c>
      <c s="376"/>
    </row>
    <row customHeight="1" ht="17.25">
      <c s="73">
        <v>2130404</v>
      </c>
      <c s="85" t="s">
        <v>1776</v>
      </c>
      <c s="376"/>
    </row>
    <row customHeight="1" ht="17.25">
      <c s="73">
        <v>2130405</v>
      </c>
      <c s="85" t="s">
        <v>1777</v>
      </c>
      <c s="376"/>
    </row>
    <row customHeight="1" ht="17.25">
      <c s="73">
        <v>2130406</v>
      </c>
      <c s="85" t="s">
        <v>1778</v>
      </c>
      <c s="376"/>
    </row>
    <row customHeight="1" ht="17.25">
      <c s="73">
        <v>2130407</v>
      </c>
      <c s="85" t="s">
        <v>1779</v>
      </c>
      <c s="376"/>
    </row>
    <row customHeight="1" ht="17.25">
      <c s="73">
        <v>2130408</v>
      </c>
      <c s="85" t="s">
        <v>1780</v>
      </c>
      <c s="376"/>
    </row>
    <row customHeight="1" ht="17.25">
      <c s="73">
        <v>2130409</v>
      </c>
      <c s="85" t="s">
        <v>1781</v>
      </c>
      <c s="376"/>
    </row>
    <row customHeight="1" ht="17.25">
      <c s="73">
        <v>2130499</v>
      </c>
      <c s="85" t="s">
        <v>1782</v>
      </c>
      <c s="376"/>
    </row>
    <row customHeight="1" ht="17.25">
      <c s="73">
        <v>21305</v>
      </c>
      <c s="83" t="s">
        <v>1783</v>
      </c>
      <c s="372">
        <f>SUM(C995:C1004)</f>
        <v>3195</v>
      </c>
    </row>
    <row customHeight="1" ht="17.25">
      <c s="73">
        <v>2130501</v>
      </c>
      <c s="85" t="s">
        <v>1020</v>
      </c>
      <c s="376">
        <v>157</v>
      </c>
    </row>
    <row customHeight="1" ht="17.25">
      <c s="73">
        <v>2130502</v>
      </c>
      <c s="85" t="s">
        <v>1021</v>
      </c>
      <c s="376">
        <v>43</v>
      </c>
    </row>
    <row customHeight="1" ht="17.25">
      <c s="73">
        <v>2130503</v>
      </c>
      <c s="85" t="s">
        <v>1022</v>
      </c>
      <c s="376"/>
    </row>
    <row customHeight="1" ht="17.25">
      <c s="73">
        <v>2130504</v>
      </c>
      <c s="85" t="s">
        <v>1784</v>
      </c>
      <c s="376">
        <v>1402</v>
      </c>
    </row>
    <row customHeight="1" ht="17.25">
      <c s="73">
        <v>2130505</v>
      </c>
      <c s="85" t="s">
        <v>1785</v>
      </c>
      <c s="376">
        <v>1481</v>
      </c>
    </row>
    <row customHeight="1" ht="17.25">
      <c s="73">
        <v>2130506</v>
      </c>
      <c s="85" t="s">
        <v>1786</v>
      </c>
      <c s="376"/>
    </row>
    <row customHeight="1" ht="17.25">
      <c s="73">
        <v>2130507</v>
      </c>
      <c s="85" t="s">
        <v>1787</v>
      </c>
      <c s="376"/>
    </row>
    <row customHeight="1" ht="17.25">
      <c s="73">
        <v>2130508</v>
      </c>
      <c s="85" t="s">
        <v>1788</v>
      </c>
      <c s="376"/>
    </row>
    <row customHeight="1" ht="17.25">
      <c s="73">
        <v>2130550</v>
      </c>
      <c s="85" t="s">
        <v>1789</v>
      </c>
      <c s="376"/>
    </row>
    <row customHeight="1" ht="17.25">
      <c s="73">
        <v>2130599</v>
      </c>
      <c s="85" t="s">
        <v>1790</v>
      </c>
      <c s="376">
        <v>112</v>
      </c>
    </row>
    <row customHeight="1" ht="17.25">
      <c s="73">
        <v>21306</v>
      </c>
      <c s="83" t="s">
        <v>1791</v>
      </c>
      <c s="372">
        <f>SUM(C1006:C1010)</f>
        <v>123</v>
      </c>
    </row>
    <row customHeight="1" ht="17.25">
      <c s="73">
        <v>2130601</v>
      </c>
      <c s="85" t="s">
        <v>1355</v>
      </c>
      <c s="376">
        <v>117</v>
      </c>
    </row>
    <row customHeight="1" ht="17.25">
      <c s="73">
        <v>2130602</v>
      </c>
      <c s="85" t="s">
        <v>1792</v>
      </c>
      <c s="376">
        <v>6</v>
      </c>
    </row>
    <row customHeight="1" ht="17.25">
      <c s="73">
        <v>2130603</v>
      </c>
      <c s="85" t="s">
        <v>1793</v>
      </c>
      <c s="376"/>
    </row>
    <row customHeight="1" ht="17.25">
      <c s="73">
        <v>2130604</v>
      </c>
      <c s="85" t="s">
        <v>1794</v>
      </c>
      <c s="376"/>
    </row>
    <row customHeight="1" ht="17.25">
      <c s="73">
        <v>2130699</v>
      </c>
      <c s="85" t="s">
        <v>1795</v>
      </c>
      <c s="376"/>
    </row>
    <row customHeight="1" ht="17.25">
      <c s="73">
        <v>21307</v>
      </c>
      <c s="83" t="s">
        <v>1796</v>
      </c>
      <c s="372">
        <f>SUM(C1012:C1018)</f>
        <v>3896</v>
      </c>
    </row>
    <row customHeight="1" ht="17.25">
      <c s="73">
        <v>2130701</v>
      </c>
      <c s="85" t="s">
        <v>1797</v>
      </c>
      <c s="376">
        <v>2047</v>
      </c>
    </row>
    <row customHeight="1" ht="17.25">
      <c s="73">
        <v>2130703</v>
      </c>
      <c s="85" t="s">
        <v>1798</v>
      </c>
      <c s="376"/>
    </row>
    <row customHeight="1" ht="17.25">
      <c s="73">
        <v>2130704</v>
      </c>
      <c s="85" t="s">
        <v>1799</v>
      </c>
      <c s="376"/>
    </row>
    <row customHeight="1" ht="17.25">
      <c s="73">
        <v>2130705</v>
      </c>
      <c s="85" t="s">
        <v>1800</v>
      </c>
      <c s="376">
        <v>1849</v>
      </c>
    </row>
    <row customHeight="1" ht="17.25">
      <c s="73">
        <v>2130706</v>
      </c>
      <c s="85" t="s">
        <v>1801</v>
      </c>
      <c s="376"/>
    </row>
    <row customHeight="1" ht="17.25">
      <c s="73">
        <v>2130707</v>
      </c>
      <c s="85" t="s">
        <v>1802</v>
      </c>
      <c s="376"/>
    </row>
    <row customHeight="1" ht="17.25">
      <c s="73">
        <v>2130799</v>
      </c>
      <c s="85" t="s">
        <v>1803</v>
      </c>
      <c s="376"/>
    </row>
    <row customHeight="1" ht="17.25">
      <c s="73">
        <v>21308</v>
      </c>
      <c s="83" t="s">
        <v>1804</v>
      </c>
      <c s="372">
        <f>SUM(C1020:C1022)</f>
        <v>178</v>
      </c>
    </row>
    <row customHeight="1" ht="17.25">
      <c s="73">
        <v>2130801</v>
      </c>
      <c s="85" t="s">
        <v>1805</v>
      </c>
      <c s="376"/>
    </row>
    <row customHeight="1" ht="17.25">
      <c s="73">
        <v>2130802</v>
      </c>
      <c s="85" t="s">
        <v>1806</v>
      </c>
      <c s="376">
        <v>178</v>
      </c>
    </row>
    <row customHeight="1" ht="17.25">
      <c s="73">
        <v>2130899</v>
      </c>
      <c s="85" t="s">
        <v>1807</v>
      </c>
      <c s="376"/>
    </row>
    <row customHeight="1" ht="17.25">
      <c s="73">
        <v>21399</v>
      </c>
      <c s="83" t="s">
        <v>1808</v>
      </c>
      <c s="372">
        <f>C1024+C1025</f>
        <v>202</v>
      </c>
    </row>
    <row customHeight="1" ht="17.25">
      <c s="73">
        <v>2139901</v>
      </c>
      <c s="85" t="s">
        <v>1809</v>
      </c>
      <c s="376"/>
    </row>
    <row customHeight="1" ht="17.25">
      <c s="73">
        <v>2139999</v>
      </c>
      <c s="85" t="s">
        <v>1810</v>
      </c>
      <c s="376">
        <v>202</v>
      </c>
    </row>
    <row customHeight="1" ht="17.25">
      <c s="73">
        <v>214</v>
      </c>
      <c s="83" t="s">
        <v>1811</v>
      </c>
      <c s="372">
        <f>SUM(C1027,C1057,C1066,C1077,C1082,C1089,C1095)</f>
        <v>3248</v>
      </c>
    </row>
    <row customHeight="1" ht="17.25">
      <c s="73">
        <v>21401</v>
      </c>
      <c s="83" t="s">
        <v>1812</v>
      </c>
      <c s="372">
        <f>SUM(C1028:C1056)</f>
        <v>2716</v>
      </c>
    </row>
    <row customHeight="1" ht="17.25">
      <c s="73">
        <v>2140101</v>
      </c>
      <c s="85" t="s">
        <v>1020</v>
      </c>
      <c s="376">
        <v>372</v>
      </c>
    </row>
    <row customHeight="1" ht="17.25">
      <c s="73">
        <v>2140102</v>
      </c>
      <c s="85" t="s">
        <v>1021</v>
      </c>
      <c s="376">
        <v>2</v>
      </c>
    </row>
    <row customHeight="1" ht="17.25">
      <c s="73">
        <v>2140103</v>
      </c>
      <c s="85" t="s">
        <v>1022</v>
      </c>
      <c s="376"/>
    </row>
    <row customHeight="1" ht="17.25">
      <c s="73">
        <v>2140104</v>
      </c>
      <c s="85" t="s">
        <v>1813</v>
      </c>
      <c s="376"/>
    </row>
    <row customHeight="1" ht="17.25">
      <c s="73">
        <v>2140105</v>
      </c>
      <c s="85" t="s">
        <v>1814</v>
      </c>
      <c s="376">
        <v>267</v>
      </c>
    </row>
    <row customHeight="1" ht="17.25">
      <c s="73">
        <v>2140106</v>
      </c>
      <c s="85" t="s">
        <v>1815</v>
      </c>
      <c s="376">
        <v>1108</v>
      </c>
    </row>
    <row customHeight="1" ht="17.25">
      <c s="73">
        <v>2140107</v>
      </c>
      <c s="85" t="s">
        <v>1816</v>
      </c>
      <c s="376"/>
    </row>
    <row customHeight="1" ht="17.25">
      <c s="73">
        <v>2140108</v>
      </c>
      <c s="85" t="s">
        <v>1817</v>
      </c>
      <c s="376"/>
    </row>
    <row customHeight="1" ht="17.25">
      <c s="73">
        <v>2140109</v>
      </c>
      <c s="85" t="s">
        <v>1818</v>
      </c>
      <c s="376"/>
    </row>
    <row customHeight="1" ht="17.25">
      <c s="73">
        <v>2140110</v>
      </c>
      <c s="85" t="s">
        <v>1819</v>
      </c>
      <c s="376">
        <v>237</v>
      </c>
    </row>
    <row customHeight="1" ht="17.25">
      <c s="73">
        <v>2140111</v>
      </c>
      <c s="85" t="s">
        <v>1820</v>
      </c>
      <c s="376"/>
    </row>
    <row customHeight="1" ht="17.25">
      <c s="73">
        <v>2140112</v>
      </c>
      <c s="85" t="s">
        <v>1821</v>
      </c>
      <c s="376">
        <v>380</v>
      </c>
    </row>
    <row customHeight="1" ht="17.25">
      <c s="73">
        <v>2140113</v>
      </c>
      <c s="85" t="s">
        <v>1822</v>
      </c>
      <c s="376"/>
    </row>
    <row customHeight="1" ht="17.25">
      <c s="73">
        <v>2140114</v>
      </c>
      <c s="85" t="s">
        <v>1823</v>
      </c>
      <c s="376"/>
    </row>
    <row customHeight="1" ht="17.25">
      <c s="73">
        <v>2140122</v>
      </c>
      <c s="85" t="s">
        <v>1824</v>
      </c>
      <c s="376"/>
    </row>
    <row customHeight="1" ht="17.25">
      <c s="73">
        <v>2140123</v>
      </c>
      <c s="85" t="s">
        <v>1825</v>
      </c>
      <c s="376"/>
    </row>
    <row customHeight="1" ht="17.25">
      <c s="73">
        <v>2140124</v>
      </c>
      <c s="85" t="s">
        <v>1826</v>
      </c>
      <c s="376"/>
    </row>
    <row customHeight="1" ht="17.25">
      <c s="73">
        <v>2140125</v>
      </c>
      <c s="85" t="s">
        <v>1827</v>
      </c>
      <c s="376"/>
    </row>
    <row customHeight="1" ht="17.25">
      <c s="73">
        <v>2140126</v>
      </c>
      <c s="85" t="s">
        <v>1828</v>
      </c>
      <c s="376"/>
    </row>
    <row customHeight="1" ht="17.25">
      <c s="73">
        <v>2140127</v>
      </c>
      <c s="85" t="s">
        <v>1829</v>
      </c>
      <c s="376"/>
    </row>
    <row customHeight="1" ht="17.25">
      <c s="73">
        <v>2140128</v>
      </c>
      <c s="85" t="s">
        <v>1830</v>
      </c>
      <c s="376"/>
    </row>
    <row customHeight="1" ht="17.25">
      <c s="73">
        <v>2140129</v>
      </c>
      <c s="85" t="s">
        <v>1831</v>
      </c>
      <c s="376"/>
    </row>
    <row customHeight="1" ht="17.25">
      <c s="73">
        <v>2140130</v>
      </c>
      <c s="85" t="s">
        <v>1832</v>
      </c>
      <c s="376"/>
    </row>
    <row customHeight="1" ht="17.25">
      <c s="73">
        <v>2140131</v>
      </c>
      <c s="85" t="s">
        <v>1833</v>
      </c>
      <c s="376">
        <v>138</v>
      </c>
    </row>
    <row customHeight="1" ht="17.25">
      <c s="73">
        <v>2140133</v>
      </c>
      <c s="85" t="s">
        <v>1834</v>
      </c>
      <c s="376"/>
    </row>
    <row customHeight="1" ht="17.25">
      <c s="73">
        <v>2140136</v>
      </c>
      <c s="85" t="s">
        <v>1835</v>
      </c>
      <c s="376"/>
    </row>
    <row customHeight="1" ht="17.25">
      <c s="73">
        <v>2140138</v>
      </c>
      <c s="85" t="s">
        <v>1836</v>
      </c>
      <c s="376"/>
    </row>
    <row customHeight="1" ht="17.25">
      <c s="73">
        <v>2140139</v>
      </c>
      <c s="85" t="s">
        <v>1837</v>
      </c>
      <c s="376"/>
    </row>
    <row customHeight="1" ht="17.25">
      <c s="73">
        <v>2140199</v>
      </c>
      <c s="85" t="s">
        <v>1838</v>
      </c>
      <c s="376">
        <v>212</v>
      </c>
    </row>
    <row customHeight="1" ht="17.25">
      <c s="73">
        <v>21402</v>
      </c>
      <c s="83" t="s">
        <v>1839</v>
      </c>
      <c s="372">
        <f>SUM(C1058:C1065)</f>
        <v>0</v>
      </c>
    </row>
    <row customHeight="1" ht="17.25">
      <c s="73">
        <v>2140201</v>
      </c>
      <c s="85" t="s">
        <v>1020</v>
      </c>
      <c s="376"/>
    </row>
    <row customHeight="1" ht="17.25">
      <c s="73">
        <v>2140202</v>
      </c>
      <c s="85" t="s">
        <v>1021</v>
      </c>
      <c s="376"/>
    </row>
    <row customHeight="1" ht="17.25">
      <c s="73">
        <v>2140203</v>
      </c>
      <c s="85" t="s">
        <v>1022</v>
      </c>
      <c s="376"/>
    </row>
    <row customHeight="1" ht="17.25">
      <c s="73">
        <v>2140204</v>
      </c>
      <c s="85" t="s">
        <v>1840</v>
      </c>
      <c s="376"/>
    </row>
    <row customHeight="1" ht="17.25">
      <c s="73">
        <v>2140205</v>
      </c>
      <c s="85" t="s">
        <v>1841</v>
      </c>
      <c s="376"/>
    </row>
    <row customHeight="1" ht="17.25">
      <c s="73">
        <v>2140206</v>
      </c>
      <c s="85" t="s">
        <v>1842</v>
      </c>
      <c s="376"/>
    </row>
    <row customHeight="1" ht="17.25">
      <c s="73">
        <v>2140207</v>
      </c>
      <c s="85" t="s">
        <v>1843</v>
      </c>
      <c s="376"/>
    </row>
    <row customHeight="1" ht="17.25">
      <c s="73">
        <v>2140299</v>
      </c>
      <c s="85" t="s">
        <v>1844</v>
      </c>
      <c s="376"/>
    </row>
    <row customHeight="1" ht="17.25">
      <c s="73">
        <v>21403</v>
      </c>
      <c s="83" t="s">
        <v>1845</v>
      </c>
      <c s="372">
        <f>SUM(C1067:C1076)</f>
        <v>0</v>
      </c>
    </row>
    <row customHeight="1" ht="17.25">
      <c s="73">
        <v>2140301</v>
      </c>
      <c s="85" t="s">
        <v>1020</v>
      </c>
      <c s="376"/>
    </row>
    <row customHeight="1" ht="17.25">
      <c s="73">
        <v>2140302</v>
      </c>
      <c s="85" t="s">
        <v>1021</v>
      </c>
      <c s="376"/>
    </row>
    <row customHeight="1" ht="17.25">
      <c s="73">
        <v>2140303</v>
      </c>
      <c s="85" t="s">
        <v>1022</v>
      </c>
      <c s="376"/>
    </row>
    <row customHeight="1" ht="17.25">
      <c s="73">
        <v>2140304</v>
      </c>
      <c s="85" t="s">
        <v>1846</v>
      </c>
      <c s="376"/>
    </row>
    <row customHeight="1" ht="17.25">
      <c s="73">
        <v>2140305</v>
      </c>
      <c s="85" t="s">
        <v>1847</v>
      </c>
      <c s="376"/>
    </row>
    <row customHeight="1" ht="17.25">
      <c s="73">
        <v>2140306</v>
      </c>
      <c s="85" t="s">
        <v>1848</v>
      </c>
      <c s="376"/>
    </row>
    <row customHeight="1" ht="17.25">
      <c s="73">
        <v>2140307</v>
      </c>
      <c s="85" t="s">
        <v>1849</v>
      </c>
      <c s="376"/>
    </row>
    <row customHeight="1" ht="17.25">
      <c s="73">
        <v>2140308</v>
      </c>
      <c s="85" t="s">
        <v>1850</v>
      </c>
      <c s="376"/>
    </row>
    <row customHeight="1" ht="17.25">
      <c s="73">
        <v>2140309</v>
      </c>
      <c s="85" t="s">
        <v>1851</v>
      </c>
      <c s="376"/>
    </row>
    <row customHeight="1" ht="17.25">
      <c s="73">
        <v>2140399</v>
      </c>
      <c s="85" t="s">
        <v>1852</v>
      </c>
      <c s="376"/>
    </row>
    <row customHeight="1" ht="17.25">
      <c s="73">
        <v>21404</v>
      </c>
      <c s="83" t="s">
        <v>1853</v>
      </c>
      <c s="372">
        <f>SUM(C1078:C1081)</f>
        <v>502</v>
      </c>
    </row>
    <row customHeight="1" ht="17.25">
      <c s="73">
        <v>2140401</v>
      </c>
      <c s="85" t="s">
        <v>1854</v>
      </c>
      <c s="376">
        <v>67</v>
      </c>
    </row>
    <row customHeight="1" ht="17.25">
      <c s="73">
        <v>2140402</v>
      </c>
      <c s="85" t="s">
        <v>1855</v>
      </c>
      <c s="376">
        <v>387</v>
      </c>
    </row>
    <row customHeight="1" ht="17.25">
      <c s="73">
        <v>2140403</v>
      </c>
      <c s="85" t="s">
        <v>1856</v>
      </c>
      <c s="376">
        <v>42</v>
      </c>
    </row>
    <row customHeight="1" ht="17.25">
      <c s="73">
        <v>2140499</v>
      </c>
      <c s="85" t="s">
        <v>1857</v>
      </c>
      <c s="376">
        <v>6</v>
      </c>
    </row>
    <row customHeight="1" ht="17.25">
      <c s="73">
        <v>21405</v>
      </c>
      <c s="83" t="s">
        <v>1858</v>
      </c>
      <c s="372">
        <f>SUM(C1083:C1088)</f>
        <v>0</v>
      </c>
    </row>
    <row customHeight="1" ht="17.25">
      <c s="73">
        <v>2140501</v>
      </c>
      <c s="85" t="s">
        <v>1020</v>
      </c>
      <c s="376"/>
    </row>
    <row customHeight="1" ht="17.25">
      <c s="73">
        <v>2140502</v>
      </c>
      <c s="85" t="s">
        <v>1021</v>
      </c>
      <c s="376"/>
    </row>
    <row customHeight="1" ht="17.25">
      <c s="73">
        <v>2140503</v>
      </c>
      <c s="85" t="s">
        <v>1022</v>
      </c>
      <c s="376"/>
    </row>
    <row customHeight="1" ht="17.25">
      <c s="73">
        <v>2140504</v>
      </c>
      <c s="85" t="s">
        <v>1859</v>
      </c>
      <c s="376"/>
    </row>
    <row customHeight="1" ht="17.25">
      <c s="73">
        <v>2140505</v>
      </c>
      <c s="85" t="s">
        <v>1860</v>
      </c>
      <c s="376"/>
    </row>
    <row customHeight="1" ht="17.25">
      <c s="73">
        <v>2140599</v>
      </c>
      <c s="85" t="s">
        <v>1861</v>
      </c>
      <c s="376"/>
    </row>
    <row customHeight="1" ht="17.25">
      <c s="73">
        <v>21406</v>
      </c>
      <c s="83" t="s">
        <v>1862</v>
      </c>
      <c s="372">
        <f>SUM(C1090:C1094)</f>
        <v>30</v>
      </c>
    </row>
    <row customHeight="1" ht="17.25">
      <c s="73">
        <v>2140601</v>
      </c>
      <c s="85" t="s">
        <v>1863</v>
      </c>
      <c s="376"/>
    </row>
    <row customHeight="1" ht="17.25">
      <c s="73">
        <v>2140602</v>
      </c>
      <c s="85" t="s">
        <v>1864</v>
      </c>
      <c s="376">
        <v>30</v>
      </c>
    </row>
    <row customHeight="1" ht="17.25">
      <c s="73">
        <v>2140603</v>
      </c>
      <c s="85" t="s">
        <v>1865</v>
      </c>
      <c s="376"/>
    </row>
    <row customHeight="1" ht="17.25">
      <c s="73">
        <v>2140604</v>
      </c>
      <c s="85" t="s">
        <v>1866</v>
      </c>
      <c s="376"/>
    </row>
    <row customHeight="1" ht="17.25">
      <c s="73">
        <v>2140699</v>
      </c>
      <c s="85" t="s">
        <v>1867</v>
      </c>
      <c s="376"/>
    </row>
    <row customHeight="1" ht="17.25">
      <c s="73">
        <v>21499</v>
      </c>
      <c s="83" t="s">
        <v>1868</v>
      </c>
      <c s="372">
        <f>SUM(C1096:C1097)</f>
        <v>0</v>
      </c>
    </row>
    <row customHeight="1" ht="17.25">
      <c s="73">
        <v>2149901</v>
      </c>
      <c s="85" t="s">
        <v>1869</v>
      </c>
      <c s="376"/>
    </row>
    <row customHeight="1" ht="17.25">
      <c s="73">
        <v>2149999</v>
      </c>
      <c s="85" t="s">
        <v>1870</v>
      </c>
      <c s="376"/>
    </row>
    <row customHeight="1" ht="17.25">
      <c s="73">
        <v>215</v>
      </c>
      <c s="83" t="s">
        <v>1871</v>
      </c>
      <c s="372">
        <f>SUM(C1099,C1109,C1125,C1130,C1145,C1160,C1169,C1176,C1183)</f>
        <v>1628</v>
      </c>
    </row>
    <row customHeight="1" ht="17.25">
      <c s="73">
        <v>21501</v>
      </c>
      <c s="83" t="s">
        <v>1872</v>
      </c>
      <c s="372">
        <f>SUM(C1100:C1108)</f>
        <v>0</v>
      </c>
    </row>
    <row customHeight="1" ht="17.25">
      <c s="73">
        <v>2150101</v>
      </c>
      <c s="85" t="s">
        <v>1020</v>
      </c>
      <c s="376"/>
    </row>
    <row customHeight="1" ht="17.25">
      <c s="73">
        <v>2150102</v>
      </c>
      <c s="85" t="s">
        <v>1021</v>
      </c>
      <c s="376"/>
    </row>
    <row customHeight="1" ht="17.25">
      <c s="73">
        <v>2150103</v>
      </c>
      <c s="85" t="s">
        <v>1022</v>
      </c>
      <c s="376"/>
    </row>
    <row customHeight="1" ht="17.25">
      <c s="73">
        <v>2150104</v>
      </c>
      <c s="85" t="s">
        <v>1873</v>
      </c>
      <c s="376"/>
    </row>
    <row customHeight="1" ht="17.25">
      <c s="73">
        <v>2150105</v>
      </c>
      <c s="85" t="s">
        <v>1874</v>
      </c>
      <c s="376"/>
    </row>
    <row customHeight="1" ht="17.25">
      <c s="73">
        <v>2150106</v>
      </c>
      <c s="85" t="s">
        <v>1875</v>
      </c>
      <c s="376"/>
    </row>
    <row customHeight="1" ht="17.25">
      <c s="73">
        <v>2150107</v>
      </c>
      <c s="85" t="s">
        <v>1876</v>
      </c>
      <c s="376"/>
    </row>
    <row customHeight="1" ht="17.25">
      <c s="73">
        <v>2150108</v>
      </c>
      <c s="85" t="s">
        <v>1877</v>
      </c>
      <c s="376"/>
    </row>
    <row customHeight="1" ht="17.25">
      <c s="73">
        <v>2150199</v>
      </c>
      <c s="85" t="s">
        <v>1878</v>
      </c>
      <c s="376"/>
    </row>
    <row customHeight="1" ht="17.25">
      <c s="73">
        <v>21502</v>
      </c>
      <c s="83" t="s">
        <v>1879</v>
      </c>
      <c s="372">
        <f>SUM(C1110:C1124)</f>
        <v>90</v>
      </c>
    </row>
    <row customHeight="1" ht="17.25">
      <c s="73">
        <v>2150201</v>
      </c>
      <c s="85" t="s">
        <v>1020</v>
      </c>
      <c s="376">
        <v>73</v>
      </c>
    </row>
    <row customHeight="1" ht="17.25">
      <c s="73">
        <v>2150202</v>
      </c>
      <c s="85" t="s">
        <v>1021</v>
      </c>
      <c s="376"/>
    </row>
    <row customHeight="1" ht="17.25">
      <c s="73">
        <v>2150203</v>
      </c>
      <c s="85" t="s">
        <v>1022</v>
      </c>
      <c s="376"/>
    </row>
    <row customHeight="1" ht="17.25">
      <c s="73">
        <v>2150204</v>
      </c>
      <c s="85" t="s">
        <v>1880</v>
      </c>
      <c s="376"/>
    </row>
    <row customHeight="1" ht="17.25">
      <c s="73">
        <v>2150205</v>
      </c>
      <c s="85" t="s">
        <v>1881</v>
      </c>
      <c s="376"/>
    </row>
    <row customHeight="1" ht="17.25">
      <c s="73">
        <v>2150206</v>
      </c>
      <c s="85" t="s">
        <v>1882</v>
      </c>
      <c s="376"/>
    </row>
    <row customHeight="1" ht="17.25">
      <c s="73">
        <v>2150207</v>
      </c>
      <c s="85" t="s">
        <v>1883</v>
      </c>
      <c s="376"/>
    </row>
    <row customHeight="1" ht="17.25">
      <c s="73">
        <v>2150208</v>
      </c>
      <c s="85" t="s">
        <v>1884</v>
      </c>
      <c s="376"/>
    </row>
    <row customHeight="1" ht="17.25">
      <c s="73">
        <v>2150209</v>
      </c>
      <c s="85" t="s">
        <v>1885</v>
      </c>
      <c s="376"/>
    </row>
    <row customHeight="1" ht="17.25">
      <c s="73">
        <v>2150210</v>
      </c>
      <c s="85" t="s">
        <v>1886</v>
      </c>
      <c s="376"/>
    </row>
    <row customHeight="1" ht="17.25">
      <c s="73">
        <v>2150212</v>
      </c>
      <c s="85" t="s">
        <v>1887</v>
      </c>
      <c s="376"/>
    </row>
    <row customHeight="1" ht="17.25">
      <c s="73">
        <v>2150213</v>
      </c>
      <c s="85" t="s">
        <v>1888</v>
      </c>
      <c s="376"/>
    </row>
    <row customHeight="1" ht="17.25">
      <c s="73">
        <v>2150214</v>
      </c>
      <c s="85" t="s">
        <v>1889</v>
      </c>
      <c s="376"/>
    </row>
    <row customHeight="1" ht="17.25">
      <c s="73">
        <v>2150215</v>
      </c>
      <c s="85" t="s">
        <v>1890</v>
      </c>
      <c s="376"/>
    </row>
    <row customHeight="1" ht="17.25">
      <c s="73">
        <v>2150299</v>
      </c>
      <c s="85" t="s">
        <v>1891</v>
      </c>
      <c s="376">
        <v>17</v>
      </c>
    </row>
    <row customHeight="1" ht="17.25">
      <c s="73">
        <v>21503</v>
      </c>
      <c s="83" t="s">
        <v>1892</v>
      </c>
      <c s="372">
        <f>SUM(C1126:C1129)</f>
        <v>0</v>
      </c>
    </row>
    <row customHeight="1" ht="17.25">
      <c s="73">
        <v>2150301</v>
      </c>
      <c s="85" t="s">
        <v>1020</v>
      </c>
      <c s="376"/>
    </row>
    <row customHeight="1" ht="17.25">
      <c s="73">
        <v>2150302</v>
      </c>
      <c s="85" t="s">
        <v>1021</v>
      </c>
      <c s="376"/>
    </row>
    <row customHeight="1" ht="17.25">
      <c s="73">
        <v>2150303</v>
      </c>
      <c s="85" t="s">
        <v>1022</v>
      </c>
      <c s="376"/>
    </row>
    <row customHeight="1" ht="17.25">
      <c s="73">
        <v>2150399</v>
      </c>
      <c s="85" t="s">
        <v>1893</v>
      </c>
      <c s="376"/>
    </row>
    <row customHeight="1" ht="17.25">
      <c s="73">
        <v>21504</v>
      </c>
      <c s="83" t="s">
        <v>1894</v>
      </c>
      <c s="372">
        <f>SUM(C1131:C1144)</f>
        <v>0</v>
      </c>
    </row>
    <row customHeight="1" ht="17.25">
      <c s="73">
        <v>2150401</v>
      </c>
      <c s="85" t="s">
        <v>1020</v>
      </c>
      <c s="376"/>
    </row>
    <row customHeight="1" ht="17.25">
      <c s="73">
        <v>2150402</v>
      </c>
      <c s="85" t="s">
        <v>1021</v>
      </c>
      <c s="376"/>
    </row>
    <row customHeight="1" ht="17.25">
      <c s="73">
        <v>2150403</v>
      </c>
      <c s="85" t="s">
        <v>1022</v>
      </c>
      <c s="376"/>
    </row>
    <row customHeight="1" ht="17.25">
      <c s="73">
        <v>2150404</v>
      </c>
      <c s="85" t="s">
        <v>1895</v>
      </c>
      <c s="376"/>
    </row>
    <row customHeight="1" ht="17.25">
      <c s="73">
        <v>2150405</v>
      </c>
      <c s="85" t="s">
        <v>1896</v>
      </c>
      <c s="376"/>
    </row>
    <row customHeight="1" ht="17.25">
      <c s="73">
        <v>2150406</v>
      </c>
      <c s="85" t="s">
        <v>1897</v>
      </c>
      <c s="376"/>
    </row>
    <row customHeight="1" ht="17.25">
      <c s="73">
        <v>2150407</v>
      </c>
      <c s="85" t="s">
        <v>1898</v>
      </c>
      <c s="376"/>
    </row>
    <row customHeight="1" ht="17.25">
      <c s="73">
        <v>2150408</v>
      </c>
      <c s="85" t="s">
        <v>1899</v>
      </c>
      <c s="376"/>
    </row>
    <row customHeight="1" ht="17.25">
      <c s="73">
        <v>2150409</v>
      </c>
      <c s="85" t="s">
        <v>1900</v>
      </c>
      <c s="376"/>
    </row>
    <row customHeight="1" ht="17.25">
      <c s="73">
        <v>2150410</v>
      </c>
      <c s="85" t="s">
        <v>1901</v>
      </c>
      <c s="376"/>
    </row>
    <row customHeight="1" ht="17.25">
      <c s="73">
        <v>2150416</v>
      </c>
      <c s="85" t="s">
        <v>1902</v>
      </c>
      <c s="376"/>
    </row>
    <row customHeight="1" ht="17.25">
      <c s="73">
        <v>2150418</v>
      </c>
      <c s="85" t="s">
        <v>1903</v>
      </c>
      <c s="376"/>
    </row>
    <row customHeight="1" ht="17.25">
      <c s="73">
        <v>2150450</v>
      </c>
      <c s="85" t="s">
        <v>1029</v>
      </c>
      <c s="376"/>
    </row>
    <row customHeight="1" ht="17.25">
      <c s="73">
        <v>2150499</v>
      </c>
      <c s="85" t="s">
        <v>1904</v>
      </c>
      <c s="376"/>
    </row>
    <row customHeight="1" ht="17.25">
      <c s="73">
        <v>21505</v>
      </c>
      <c s="83" t="s">
        <v>1905</v>
      </c>
      <c s="372">
        <f>SUM(C1146:C1159)</f>
        <v>37</v>
      </c>
    </row>
    <row customHeight="1" ht="17.25">
      <c s="73">
        <v>2150501</v>
      </c>
      <c s="85" t="s">
        <v>1020</v>
      </c>
      <c s="376">
        <v>3</v>
      </c>
    </row>
    <row customHeight="1" ht="17.25">
      <c s="73">
        <v>2150502</v>
      </c>
      <c s="85" t="s">
        <v>1021</v>
      </c>
      <c s="376"/>
    </row>
    <row customHeight="1" ht="17.25">
      <c s="73">
        <v>2150503</v>
      </c>
      <c s="85" t="s">
        <v>1022</v>
      </c>
      <c s="376"/>
    </row>
    <row customHeight="1" ht="17.25">
      <c s="73">
        <v>2150505</v>
      </c>
      <c s="85" t="s">
        <v>1906</v>
      </c>
      <c s="376"/>
    </row>
    <row customHeight="1" ht="17.25">
      <c s="73">
        <v>2150506</v>
      </c>
      <c s="85" t="s">
        <v>1907</v>
      </c>
      <c s="376"/>
    </row>
    <row customHeight="1" ht="17.25">
      <c s="73">
        <v>2150507</v>
      </c>
      <c s="85" t="s">
        <v>1908</v>
      </c>
      <c s="377"/>
    </row>
    <row customHeight="1" ht="17.25">
      <c s="73">
        <v>2150508</v>
      </c>
      <c s="85" t="s">
        <v>1909</v>
      </c>
      <c s="376"/>
    </row>
    <row customHeight="1" ht="17.25">
      <c s="73">
        <v>2150509</v>
      </c>
      <c s="85" t="s">
        <v>1910</v>
      </c>
      <c s="378"/>
    </row>
    <row customHeight="1" ht="17.25">
      <c s="73">
        <v>2150510</v>
      </c>
      <c s="85" t="s">
        <v>1911</v>
      </c>
      <c s="376">
        <v>10</v>
      </c>
    </row>
    <row customHeight="1" ht="17.25">
      <c s="73">
        <v>2150511</v>
      </c>
      <c s="85" t="s">
        <v>1912</v>
      </c>
      <c s="376"/>
    </row>
    <row customHeight="1" ht="17.25">
      <c s="73">
        <v>2150513</v>
      </c>
      <c s="85" t="s">
        <v>1859</v>
      </c>
      <c s="376"/>
    </row>
    <row customHeight="1" ht="17.25">
      <c s="73">
        <v>2150514</v>
      </c>
      <c s="85" t="s">
        <v>1913</v>
      </c>
      <c s="376"/>
    </row>
    <row customHeight="1" ht="17.25">
      <c s="73">
        <v>2150515</v>
      </c>
      <c s="85" t="s">
        <v>1914</v>
      </c>
      <c s="376"/>
    </row>
    <row customHeight="1" ht="17.25">
      <c s="73">
        <v>2150599</v>
      </c>
      <c s="85" t="s">
        <v>1915</v>
      </c>
      <c s="376">
        <v>24</v>
      </c>
    </row>
    <row customHeight="1" ht="17.25">
      <c s="73">
        <v>21506</v>
      </c>
      <c s="83" t="s">
        <v>1916</v>
      </c>
      <c s="372">
        <f>SUM(C1161:C1168)</f>
        <v>540</v>
      </c>
    </row>
    <row customHeight="1" ht="17.25">
      <c s="73">
        <v>2150601</v>
      </c>
      <c s="85" t="s">
        <v>1020</v>
      </c>
      <c s="376">
        <v>340</v>
      </c>
    </row>
    <row customHeight="1" ht="17.25">
      <c s="73">
        <v>2150602</v>
      </c>
      <c s="85" t="s">
        <v>1021</v>
      </c>
      <c s="376"/>
    </row>
    <row customHeight="1" ht="17.25">
      <c s="73">
        <v>2150603</v>
      </c>
      <c s="85" t="s">
        <v>1022</v>
      </c>
      <c s="376"/>
    </row>
    <row customHeight="1" ht="17.25">
      <c s="73">
        <v>2150604</v>
      </c>
      <c s="85" t="s">
        <v>1917</v>
      </c>
      <c s="376"/>
    </row>
    <row customHeight="1" ht="17.25">
      <c s="73">
        <v>2150605</v>
      </c>
      <c s="85" t="s">
        <v>1918</v>
      </c>
      <c s="376">
        <v>40</v>
      </c>
    </row>
    <row customHeight="1" ht="17.25">
      <c s="73">
        <v>2150606</v>
      </c>
      <c s="85" t="s">
        <v>1919</v>
      </c>
      <c s="376"/>
    </row>
    <row customHeight="1" ht="17.25">
      <c s="73">
        <v>2150607</v>
      </c>
      <c s="85" t="s">
        <v>1920</v>
      </c>
      <c s="376"/>
    </row>
    <row customHeight="1" ht="17.25">
      <c s="73">
        <v>2150699</v>
      </c>
      <c s="85" t="s">
        <v>1921</v>
      </c>
      <c s="376">
        <v>160</v>
      </c>
    </row>
    <row customHeight="1" ht="17.25">
      <c s="73">
        <v>21507</v>
      </c>
      <c s="83" t="s">
        <v>1922</v>
      </c>
      <c s="372">
        <f>SUM(C1170:C1175)</f>
        <v>0</v>
      </c>
    </row>
    <row customHeight="1" ht="17.25">
      <c s="73">
        <v>2150701</v>
      </c>
      <c s="85" t="s">
        <v>1020</v>
      </c>
      <c s="376"/>
    </row>
    <row customHeight="1" ht="17.25">
      <c s="73">
        <v>2150702</v>
      </c>
      <c s="85" t="s">
        <v>1021</v>
      </c>
      <c s="376"/>
    </row>
    <row customHeight="1" ht="17.25">
      <c s="73">
        <v>2150703</v>
      </c>
      <c s="85" t="s">
        <v>1022</v>
      </c>
      <c s="376"/>
    </row>
    <row customHeight="1" ht="17.25">
      <c s="73">
        <v>2150704</v>
      </c>
      <c s="85" t="s">
        <v>1923</v>
      </c>
      <c s="376"/>
    </row>
    <row customHeight="1" ht="17.25">
      <c s="73">
        <v>2150705</v>
      </c>
      <c s="85" t="s">
        <v>1924</v>
      </c>
      <c s="376"/>
    </row>
    <row customHeight="1" ht="17.25">
      <c s="73">
        <v>2150799</v>
      </c>
      <c s="85" t="s">
        <v>1925</v>
      </c>
      <c s="376"/>
    </row>
    <row customHeight="1" ht="17.25">
      <c s="73">
        <v>21508</v>
      </c>
      <c s="83" t="s">
        <v>1926</v>
      </c>
      <c s="372">
        <f>SUM(C1177:C1182)</f>
        <v>382</v>
      </c>
    </row>
    <row customHeight="1" ht="17.25">
      <c s="73">
        <v>2150801</v>
      </c>
      <c s="85" t="s">
        <v>1020</v>
      </c>
      <c s="376">
        <v>87</v>
      </c>
    </row>
    <row customHeight="1" ht="17.25">
      <c s="73">
        <v>2150802</v>
      </c>
      <c s="85" t="s">
        <v>1021</v>
      </c>
      <c s="376"/>
    </row>
    <row customHeight="1" ht="17.25">
      <c s="73">
        <v>2150803</v>
      </c>
      <c s="85" t="s">
        <v>1022</v>
      </c>
      <c s="376"/>
    </row>
    <row customHeight="1" ht="17.25">
      <c s="73">
        <v>2150804</v>
      </c>
      <c s="85" t="s">
        <v>1927</v>
      </c>
      <c s="376"/>
    </row>
    <row customHeight="1" ht="17.25">
      <c s="73">
        <v>2150805</v>
      </c>
      <c s="85" t="s">
        <v>1928</v>
      </c>
      <c s="376">
        <v>79</v>
      </c>
    </row>
    <row customHeight="1" ht="17.25">
      <c s="73">
        <v>2150899</v>
      </c>
      <c s="85" t="s">
        <v>1929</v>
      </c>
      <c s="376">
        <v>216</v>
      </c>
    </row>
    <row customHeight="1" ht="17.25">
      <c s="73">
        <v>21599</v>
      </c>
      <c s="83" t="s">
        <v>1930</v>
      </c>
      <c s="372">
        <f>SUM(C1184:C1189)</f>
        <v>579</v>
      </c>
    </row>
    <row customHeight="1" ht="17.25">
      <c s="73">
        <v>2159901</v>
      </c>
      <c s="85" t="s">
        <v>1931</v>
      </c>
      <c s="376"/>
    </row>
    <row customHeight="1" ht="17.25">
      <c s="73">
        <v>2159902</v>
      </c>
      <c s="85" t="s">
        <v>1932</v>
      </c>
      <c s="376"/>
    </row>
    <row customHeight="1" ht="17.25">
      <c s="73">
        <v>2159904</v>
      </c>
      <c s="85" t="s">
        <v>1933</v>
      </c>
      <c s="376">
        <v>214</v>
      </c>
    </row>
    <row customHeight="1" ht="17.25">
      <c s="73">
        <v>2159905</v>
      </c>
      <c s="85" t="s">
        <v>1934</v>
      </c>
      <c s="376"/>
    </row>
    <row customHeight="1" ht="17.25">
      <c s="73">
        <v>2159906</v>
      </c>
      <c s="85" t="s">
        <v>1935</v>
      </c>
      <c s="376"/>
    </row>
    <row customHeight="1" ht="17.25">
      <c s="73">
        <v>2159999</v>
      </c>
      <c s="85" t="s">
        <v>1936</v>
      </c>
      <c s="376">
        <v>365</v>
      </c>
    </row>
    <row customHeight="1" ht="17.25">
      <c s="73">
        <v>216</v>
      </c>
      <c s="83" t="s">
        <v>1937</v>
      </c>
      <c s="372">
        <f>SUM(C1191,C1200,C1207,C1213)</f>
        <v>1217</v>
      </c>
    </row>
    <row customHeight="1" ht="17.25">
      <c s="73">
        <v>21602</v>
      </c>
      <c s="83" t="s">
        <v>1938</v>
      </c>
      <c s="372">
        <f>SUM(C1192:C1199)</f>
        <v>687</v>
      </c>
    </row>
    <row customHeight="1" ht="17.25">
      <c s="73">
        <v>2160201</v>
      </c>
      <c s="85" t="s">
        <v>1020</v>
      </c>
      <c s="376">
        <v>197</v>
      </c>
    </row>
    <row customHeight="1" ht="17.25">
      <c s="73">
        <v>2160202</v>
      </c>
      <c s="85" t="s">
        <v>1021</v>
      </c>
      <c s="376"/>
    </row>
    <row customHeight="1" ht="17.25">
      <c s="73">
        <v>2160203</v>
      </c>
      <c s="85" t="s">
        <v>1022</v>
      </c>
      <c s="376"/>
    </row>
    <row customHeight="1" ht="17.25">
      <c s="73">
        <v>2160216</v>
      </c>
      <c s="85" t="s">
        <v>1939</v>
      </c>
      <c s="376"/>
    </row>
    <row customHeight="1" ht="17.25">
      <c s="73">
        <v>2160217</v>
      </c>
      <c s="85" t="s">
        <v>1940</v>
      </c>
      <c s="376"/>
    </row>
    <row customHeight="1" ht="17.25">
      <c s="73">
        <v>2160218</v>
      </c>
      <c s="85" t="s">
        <v>1941</v>
      </c>
      <c s="376"/>
    </row>
    <row customHeight="1" ht="17.25">
      <c s="73">
        <v>2160250</v>
      </c>
      <c s="85" t="s">
        <v>1029</v>
      </c>
      <c s="376"/>
    </row>
    <row customHeight="1" ht="17.25">
      <c s="73">
        <v>2160299</v>
      </c>
      <c s="85" t="s">
        <v>1942</v>
      </c>
      <c s="376">
        <v>490</v>
      </c>
    </row>
    <row customHeight="1" ht="17.25">
      <c s="73">
        <v>21605</v>
      </c>
      <c s="83" t="s">
        <v>1943</v>
      </c>
      <c s="372">
        <f>SUM(C1201:C1206)</f>
        <v>345</v>
      </c>
    </row>
    <row customHeight="1" ht="17.25">
      <c s="73">
        <v>2160501</v>
      </c>
      <c s="85" t="s">
        <v>1020</v>
      </c>
      <c s="376">
        <v>285</v>
      </c>
    </row>
    <row customHeight="1" ht="17.25">
      <c s="73">
        <v>2160502</v>
      </c>
      <c s="85" t="s">
        <v>1021</v>
      </c>
      <c s="376"/>
    </row>
    <row customHeight="1" ht="17.25">
      <c s="73">
        <v>2160503</v>
      </c>
      <c s="85" t="s">
        <v>1022</v>
      </c>
      <c s="376"/>
    </row>
    <row customHeight="1" ht="17.25">
      <c s="73">
        <v>2160504</v>
      </c>
      <c s="85" t="s">
        <v>1944</v>
      </c>
      <c s="376"/>
    </row>
    <row customHeight="1" ht="17.25">
      <c s="73">
        <v>2160505</v>
      </c>
      <c s="85" t="s">
        <v>1945</v>
      </c>
      <c s="376"/>
    </row>
    <row customHeight="1" ht="17.25">
      <c s="73">
        <v>2160599</v>
      </c>
      <c s="85" t="s">
        <v>1946</v>
      </c>
      <c s="376">
        <v>60</v>
      </c>
    </row>
    <row customHeight="1" ht="17.25">
      <c s="73">
        <v>21606</v>
      </c>
      <c s="83" t="s">
        <v>1947</v>
      </c>
      <c s="372">
        <f>SUM(C1208:C1212)</f>
        <v>180</v>
      </c>
    </row>
    <row customHeight="1" ht="17.25">
      <c s="73">
        <v>2160601</v>
      </c>
      <c s="85" t="s">
        <v>1020</v>
      </c>
      <c s="376">
        <v>158</v>
      </c>
    </row>
    <row customHeight="1" ht="17.25">
      <c s="73">
        <v>2160602</v>
      </c>
      <c s="85" t="s">
        <v>1021</v>
      </c>
      <c s="376"/>
    </row>
    <row customHeight="1" ht="17.25">
      <c s="73">
        <v>2160603</v>
      </c>
      <c s="85" t="s">
        <v>1022</v>
      </c>
      <c s="376"/>
    </row>
    <row customHeight="1" ht="17.25">
      <c s="73">
        <v>2160607</v>
      </c>
      <c s="85" t="s">
        <v>1948</v>
      </c>
      <c s="376"/>
    </row>
    <row customHeight="1" ht="17.25">
      <c s="73">
        <v>2160699</v>
      </c>
      <c s="85" t="s">
        <v>1949</v>
      </c>
      <c s="376">
        <v>22</v>
      </c>
    </row>
    <row customHeight="1" ht="17.25">
      <c s="73">
        <v>21699</v>
      </c>
      <c s="83" t="s">
        <v>1950</v>
      </c>
      <c s="372">
        <f>SUM(C1214:C1215)</f>
        <v>5</v>
      </c>
    </row>
    <row customHeight="1" ht="17.25">
      <c s="73">
        <v>2169901</v>
      </c>
      <c s="85" t="s">
        <v>1951</v>
      </c>
      <c s="376"/>
    </row>
    <row customHeight="1" ht="17.25">
      <c s="99">
        <v>2169999</v>
      </c>
      <c s="100" t="s">
        <v>1952</v>
      </c>
      <c s="376">
        <v>5</v>
      </c>
    </row>
    <row customHeight="1" ht="17.25">
      <c s="73">
        <v>217</v>
      </c>
      <c s="83" t="s">
        <v>1953</v>
      </c>
      <c s="372">
        <f>SUM(C1217,C1224,C1234,C1240,C1243)</f>
        <v>5</v>
      </c>
    </row>
    <row customHeight="1" ht="17.25">
      <c s="73">
        <v>21701</v>
      </c>
      <c s="83" t="s">
        <v>1954</v>
      </c>
      <c s="372">
        <f>SUM(C1218:C1223)</f>
        <v>0</v>
      </c>
    </row>
    <row customHeight="1" ht="17.25">
      <c s="73">
        <v>2170101</v>
      </c>
      <c s="85" t="s">
        <v>1020</v>
      </c>
      <c s="376"/>
    </row>
    <row customHeight="1" ht="17.25">
      <c s="73">
        <v>2170102</v>
      </c>
      <c s="85" t="s">
        <v>1021</v>
      </c>
      <c s="376"/>
    </row>
    <row customHeight="1" ht="17.25">
      <c s="73">
        <v>2170103</v>
      </c>
      <c s="85" t="s">
        <v>1022</v>
      </c>
      <c s="376"/>
    </row>
    <row customHeight="1" ht="17.25">
      <c s="73">
        <v>2170104</v>
      </c>
      <c s="85" t="s">
        <v>1955</v>
      </c>
      <c s="376"/>
    </row>
    <row customHeight="1" ht="17.25">
      <c s="73">
        <v>2170150</v>
      </c>
      <c s="85" t="s">
        <v>1029</v>
      </c>
      <c s="376"/>
    </row>
    <row customHeight="1" ht="17.25">
      <c s="73">
        <v>2170199</v>
      </c>
      <c s="85" t="s">
        <v>1956</v>
      </c>
      <c s="376"/>
    </row>
    <row customHeight="1" ht="17.25">
      <c s="73">
        <v>21702</v>
      </c>
      <c s="83" t="s">
        <v>1957</v>
      </c>
      <c s="372">
        <f>SUM(C1225:C1233)</f>
        <v>0</v>
      </c>
    </row>
    <row customHeight="1" ht="17.25">
      <c s="73">
        <v>2170201</v>
      </c>
      <c s="85" t="s">
        <v>1958</v>
      </c>
      <c s="376"/>
    </row>
    <row customHeight="1" ht="17.25">
      <c s="73">
        <v>2170202</v>
      </c>
      <c s="85" t="s">
        <v>1959</v>
      </c>
      <c s="376"/>
    </row>
    <row customHeight="1" ht="17.25">
      <c s="73">
        <v>2170203</v>
      </c>
      <c s="85" t="s">
        <v>1960</v>
      </c>
      <c s="376"/>
    </row>
    <row customHeight="1" ht="17.25">
      <c s="73">
        <v>2170204</v>
      </c>
      <c s="85" t="s">
        <v>1961</v>
      </c>
      <c s="376"/>
    </row>
    <row customHeight="1" ht="17.25">
      <c s="73">
        <v>2170205</v>
      </c>
      <c s="85" t="s">
        <v>1962</v>
      </c>
      <c s="376"/>
    </row>
    <row customHeight="1" ht="17.25">
      <c s="73">
        <v>2170206</v>
      </c>
      <c s="85" t="s">
        <v>1963</v>
      </c>
      <c s="376"/>
    </row>
    <row customHeight="1" ht="17.25">
      <c s="73">
        <v>2170207</v>
      </c>
      <c s="85" t="s">
        <v>1964</v>
      </c>
      <c s="376"/>
    </row>
    <row customHeight="1" ht="17.25">
      <c s="73">
        <v>2170208</v>
      </c>
      <c s="85" t="s">
        <v>1965</v>
      </c>
      <c s="376"/>
    </row>
    <row customHeight="1" ht="17.25">
      <c s="73">
        <v>2170299</v>
      </c>
      <c s="85" t="s">
        <v>1966</v>
      </c>
      <c s="376"/>
    </row>
    <row customHeight="1" ht="17.25">
      <c s="73">
        <v>21703</v>
      </c>
      <c s="83" t="s">
        <v>1967</v>
      </c>
      <c s="372">
        <f>SUM(C1235:C1239)</f>
        <v>0</v>
      </c>
    </row>
    <row customHeight="1" ht="17.25">
      <c s="73">
        <v>2170301</v>
      </c>
      <c s="85" t="s">
        <v>1968</v>
      </c>
      <c s="376"/>
    </row>
    <row customHeight="1" ht="17.25">
      <c s="73">
        <v>2170302</v>
      </c>
      <c s="85" t="s">
        <v>1969</v>
      </c>
      <c s="376"/>
    </row>
    <row customHeight="1" ht="17.25">
      <c s="73">
        <v>2170303</v>
      </c>
      <c s="85" t="s">
        <v>1970</v>
      </c>
      <c s="376"/>
    </row>
    <row customHeight="1" ht="17.25">
      <c s="73">
        <v>2170304</v>
      </c>
      <c s="85" t="s">
        <v>1971</v>
      </c>
      <c s="376"/>
    </row>
    <row customHeight="1" ht="17.25">
      <c s="73">
        <v>2170399</v>
      </c>
      <c s="85" t="s">
        <v>1972</v>
      </c>
      <c s="376"/>
    </row>
    <row customHeight="1" ht="17.25">
      <c s="73">
        <v>21704</v>
      </c>
      <c s="83" t="s">
        <v>1973</v>
      </c>
      <c s="372">
        <f>SUM(C1241:C1242)</f>
        <v>0</v>
      </c>
    </row>
    <row customHeight="1" ht="17.25">
      <c s="73">
        <v>2170401</v>
      </c>
      <c s="85" t="s">
        <v>1974</v>
      </c>
      <c s="376"/>
    </row>
    <row customHeight="1" ht="17.25">
      <c s="73">
        <v>2170499</v>
      </c>
      <c s="85" t="s">
        <v>1975</v>
      </c>
      <c s="376"/>
    </row>
    <row customHeight="1" ht="17.25">
      <c s="101">
        <v>21799</v>
      </c>
      <c s="102" t="s">
        <v>1976</v>
      </c>
      <c s="372">
        <f>C1244</f>
        <v>5</v>
      </c>
    </row>
    <row customHeight="1" ht="17.25">
      <c s="101">
        <v>2179901</v>
      </c>
      <c s="120" t="s">
        <v>1977</v>
      </c>
      <c s="376">
        <v>5</v>
      </c>
    </row>
    <row customHeight="1" ht="17.25">
      <c s="73">
        <v>218</v>
      </c>
      <c s="83" t="s">
        <v>1978</v>
      </c>
      <c s="372">
        <f>SUM(C1246,C1249,C1265,C1279,C1289,C1294,C1305,C1308)</f>
        <v>0</v>
      </c>
    </row>
    <row customHeight="1" ht="17.25">
      <c s="73">
        <v>21801</v>
      </c>
      <c s="83" t="s">
        <v>1979</v>
      </c>
      <c s="372">
        <f>C1247+C1248</f>
        <v>0</v>
      </c>
    </row>
    <row customHeight="1" ht="17.25">
      <c s="73">
        <v>2180101</v>
      </c>
      <c s="85" t="s">
        <v>1980</v>
      </c>
      <c s="376"/>
    </row>
    <row customHeight="1" ht="17.25">
      <c s="73">
        <v>2180102</v>
      </c>
      <c s="85" t="s">
        <v>1981</v>
      </c>
      <c s="376"/>
    </row>
    <row customHeight="1" ht="17.25">
      <c s="73">
        <v>21802</v>
      </c>
      <c s="83" t="s">
        <v>1982</v>
      </c>
      <c s="372">
        <f>SUM(C1250:C1264)</f>
        <v>0</v>
      </c>
    </row>
    <row customHeight="1" ht="17.25">
      <c s="73">
        <v>2180201</v>
      </c>
      <c s="85" t="s">
        <v>1983</v>
      </c>
      <c s="376"/>
    </row>
    <row customHeight="1" ht="17.25">
      <c s="73">
        <v>2180202</v>
      </c>
      <c s="85" t="s">
        <v>1984</v>
      </c>
      <c s="376"/>
    </row>
    <row customHeight="1" ht="17.25">
      <c s="73">
        <v>2180203</v>
      </c>
      <c s="85" t="s">
        <v>1985</v>
      </c>
      <c s="376"/>
    </row>
    <row customHeight="1" ht="17.25">
      <c s="73">
        <v>2180204</v>
      </c>
      <c s="85" t="s">
        <v>1986</v>
      </c>
      <c s="376"/>
    </row>
    <row customHeight="1" ht="17.25">
      <c s="73">
        <v>2180205</v>
      </c>
      <c s="85" t="s">
        <v>1987</v>
      </c>
      <c s="376"/>
    </row>
    <row customHeight="1" ht="17.25">
      <c s="73">
        <v>2180206</v>
      </c>
      <c s="85" t="s">
        <v>1988</v>
      </c>
      <c s="376"/>
    </row>
    <row customHeight="1" ht="17.25">
      <c s="73">
        <v>2180208</v>
      </c>
      <c s="85" t="s">
        <v>1989</v>
      </c>
      <c s="376"/>
    </row>
    <row customHeight="1" ht="17.25">
      <c s="73">
        <v>2180209</v>
      </c>
      <c s="85" t="s">
        <v>1990</v>
      </c>
      <c s="376"/>
    </row>
    <row customHeight="1" ht="17.25">
      <c s="73">
        <v>2180210</v>
      </c>
      <c s="85" t="s">
        <v>1991</v>
      </c>
      <c s="376"/>
    </row>
    <row customHeight="1" ht="17.25">
      <c s="73">
        <v>2180211</v>
      </c>
      <c s="85" t="s">
        <v>1992</v>
      </c>
      <c s="376"/>
    </row>
    <row customHeight="1" ht="17.25">
      <c s="73">
        <v>2180212</v>
      </c>
      <c s="85" t="s">
        <v>1993</v>
      </c>
      <c s="376"/>
    </row>
    <row customHeight="1" ht="17.25">
      <c s="73">
        <v>2180213</v>
      </c>
      <c s="85" t="s">
        <v>1994</v>
      </c>
      <c s="376"/>
    </row>
    <row customHeight="1" ht="17.25">
      <c s="73">
        <v>2180214</v>
      </c>
      <c s="85" t="s">
        <v>1995</v>
      </c>
      <c s="376"/>
    </row>
    <row customHeight="1" ht="17.25">
      <c s="73">
        <v>2180215</v>
      </c>
      <c s="85" t="s">
        <v>1996</v>
      </c>
      <c s="376"/>
    </row>
    <row customHeight="1" ht="17.25">
      <c s="73">
        <v>2180299</v>
      </c>
      <c s="85" t="s">
        <v>1997</v>
      </c>
      <c s="376"/>
    </row>
    <row customHeight="1" ht="17.25">
      <c s="73">
        <v>21803</v>
      </c>
      <c s="83" t="s">
        <v>1998</v>
      </c>
      <c s="372">
        <f>SUM(C1266:C1278)</f>
        <v>0</v>
      </c>
    </row>
    <row customHeight="1" ht="17.25">
      <c s="73">
        <v>2180301</v>
      </c>
      <c s="85" t="s">
        <v>1999</v>
      </c>
      <c s="376"/>
    </row>
    <row customHeight="1" ht="17.25">
      <c s="73">
        <v>2180302</v>
      </c>
      <c s="85" t="s">
        <v>2000</v>
      </c>
      <c s="376"/>
    </row>
    <row customHeight="1" ht="17.25">
      <c s="73">
        <v>2180304</v>
      </c>
      <c s="85" t="s">
        <v>2001</v>
      </c>
      <c s="376"/>
    </row>
    <row customHeight="1" ht="17.25">
      <c s="73">
        <v>2180305</v>
      </c>
      <c s="85" t="s">
        <v>2002</v>
      </c>
      <c s="376"/>
    </row>
    <row customHeight="1" ht="17.25">
      <c s="73">
        <v>2180306</v>
      </c>
      <c s="85" t="s">
        <v>2003</v>
      </c>
      <c s="376"/>
    </row>
    <row customHeight="1" ht="17.25">
      <c s="73">
        <v>2180307</v>
      </c>
      <c s="85" t="s">
        <v>2004</v>
      </c>
      <c s="376"/>
    </row>
    <row customHeight="1" ht="17.25">
      <c s="73">
        <v>2180308</v>
      </c>
      <c s="85" t="s">
        <v>2005</v>
      </c>
      <c s="376"/>
    </row>
    <row customHeight="1" ht="17.25">
      <c s="73">
        <v>2180309</v>
      </c>
      <c s="85" t="s">
        <v>2006</v>
      </c>
      <c s="376"/>
    </row>
    <row customHeight="1" ht="17.25">
      <c s="73">
        <v>2180310</v>
      </c>
      <c s="85" t="s">
        <v>2007</v>
      </c>
      <c s="376"/>
    </row>
    <row customHeight="1" ht="17.25">
      <c s="73">
        <v>2180311</v>
      </c>
      <c s="85" t="s">
        <v>2008</v>
      </c>
      <c s="376"/>
    </row>
    <row customHeight="1" ht="17.25">
      <c s="73">
        <v>2180312</v>
      </c>
      <c s="85" t="s">
        <v>2009</v>
      </c>
      <c s="376"/>
    </row>
    <row customHeight="1" ht="17.25">
      <c s="73">
        <v>2180313</v>
      </c>
      <c s="85" t="s">
        <v>2010</v>
      </c>
      <c s="376"/>
    </row>
    <row customHeight="1" ht="17.25">
      <c s="73">
        <v>2180399</v>
      </c>
      <c s="85" t="s">
        <v>2011</v>
      </c>
      <c s="376"/>
    </row>
    <row customHeight="1" ht="17.25">
      <c s="73">
        <v>21804</v>
      </c>
      <c s="83" t="s">
        <v>2012</v>
      </c>
      <c s="372">
        <f>SUM(C1280:C1288)</f>
        <v>0</v>
      </c>
    </row>
    <row customHeight="1" ht="17.25">
      <c s="73">
        <v>2180401</v>
      </c>
      <c s="85" t="s">
        <v>2013</v>
      </c>
      <c s="376"/>
    </row>
    <row customHeight="1" ht="17.25">
      <c s="73">
        <v>2180402</v>
      </c>
      <c s="85" t="s">
        <v>2014</v>
      </c>
      <c s="376"/>
    </row>
    <row customHeight="1" ht="17.25">
      <c s="73">
        <v>2180403</v>
      </c>
      <c s="85" t="s">
        <v>2015</v>
      </c>
      <c s="376"/>
    </row>
    <row customHeight="1" ht="17.25">
      <c s="73">
        <v>2180404</v>
      </c>
      <c s="85" t="s">
        <v>2016</v>
      </c>
      <c s="376"/>
    </row>
    <row customHeight="1" ht="17.25">
      <c s="73">
        <v>2180405</v>
      </c>
      <c s="85" t="s">
        <v>2017</v>
      </c>
      <c s="376"/>
    </row>
    <row customHeight="1" ht="17.25">
      <c s="73">
        <v>2180406</v>
      </c>
      <c s="85" t="s">
        <v>2018</v>
      </c>
      <c s="376"/>
    </row>
    <row customHeight="1" ht="17.25">
      <c s="73">
        <v>2180407</v>
      </c>
      <c s="85" t="s">
        <v>2019</v>
      </c>
      <c s="376"/>
    </row>
    <row customHeight="1" ht="17.25">
      <c s="73">
        <v>2180408</v>
      </c>
      <c s="85" t="s">
        <v>2020</v>
      </c>
      <c s="376"/>
    </row>
    <row customHeight="1" ht="17.25">
      <c s="73">
        <v>2180499</v>
      </c>
      <c s="85" t="s">
        <v>2021</v>
      </c>
      <c s="376"/>
    </row>
    <row customHeight="1" ht="17.25">
      <c s="73">
        <v>21805</v>
      </c>
      <c s="83" t="s">
        <v>2022</v>
      </c>
      <c s="372">
        <f>SUM(C1290:C1293)</f>
        <v>0</v>
      </c>
    </row>
    <row customHeight="1" ht="17.25">
      <c s="73">
        <v>2180501</v>
      </c>
      <c s="85" t="s">
        <v>2023</v>
      </c>
      <c s="376"/>
    </row>
    <row customHeight="1" ht="17.25">
      <c s="73">
        <v>2180502</v>
      </c>
      <c s="85" t="s">
        <v>2024</v>
      </c>
      <c s="376"/>
    </row>
    <row customHeight="1" ht="17.25">
      <c s="73">
        <v>2180503</v>
      </c>
      <c s="85" t="s">
        <v>2025</v>
      </c>
      <c s="376"/>
    </row>
    <row customHeight="1" ht="17.25">
      <c s="73">
        <v>2180519</v>
      </c>
      <c s="85" t="s">
        <v>2026</v>
      </c>
      <c s="376"/>
    </row>
    <row customHeight="1" ht="17.25">
      <c s="73">
        <v>21806</v>
      </c>
      <c s="83" t="s">
        <v>2027</v>
      </c>
      <c s="372">
        <f>SUM(C1295:C1304)</f>
        <v>0</v>
      </c>
    </row>
    <row customHeight="1" ht="17.25">
      <c s="73">
        <v>2180601</v>
      </c>
      <c s="85" t="s">
        <v>2028</v>
      </c>
      <c s="376"/>
    </row>
    <row customHeight="1" ht="17.25">
      <c s="73">
        <v>2180602</v>
      </c>
      <c s="85" t="s">
        <v>2029</v>
      </c>
      <c s="376"/>
    </row>
    <row customHeight="1" ht="17.25">
      <c s="73">
        <v>2180603</v>
      </c>
      <c s="85" t="s">
        <v>2030</v>
      </c>
      <c s="376"/>
    </row>
    <row customHeight="1" ht="17.25">
      <c s="73">
        <v>2180604</v>
      </c>
      <c s="85" t="s">
        <v>2031</v>
      </c>
      <c s="376"/>
    </row>
    <row customHeight="1" ht="17.25">
      <c s="73">
        <v>2180605</v>
      </c>
      <c s="85" t="s">
        <v>2032</v>
      </c>
      <c s="376"/>
    </row>
    <row customHeight="1" ht="17.25">
      <c s="73">
        <v>2180606</v>
      </c>
      <c s="85" t="s">
        <v>2033</v>
      </c>
      <c s="376"/>
    </row>
    <row customHeight="1" ht="17.25">
      <c s="73">
        <v>2180607</v>
      </c>
      <c s="85" t="s">
        <v>2034</v>
      </c>
      <c s="376"/>
    </row>
    <row customHeight="1" ht="17.25">
      <c s="73">
        <v>2180608</v>
      </c>
      <c s="85" t="s">
        <v>2035</v>
      </c>
      <c s="376"/>
    </row>
    <row customHeight="1" ht="17.25">
      <c s="73">
        <v>2180609</v>
      </c>
      <c s="85" t="s">
        <v>2036</v>
      </c>
      <c s="376"/>
    </row>
    <row customHeight="1" ht="17.25">
      <c s="73">
        <v>2180699</v>
      </c>
      <c s="85" t="s">
        <v>2037</v>
      </c>
      <c s="376"/>
    </row>
    <row customHeight="1" ht="17.25">
      <c s="73">
        <v>21807</v>
      </c>
      <c s="83" t="s">
        <v>2038</v>
      </c>
      <c s="372">
        <f>C1306+C1307</f>
        <v>0</v>
      </c>
    </row>
    <row customHeight="1" ht="17.25">
      <c s="73">
        <v>2180701</v>
      </c>
      <c s="85" t="s">
        <v>2039</v>
      </c>
      <c s="376"/>
    </row>
    <row customHeight="1" ht="17.25">
      <c s="73">
        <v>2180702</v>
      </c>
      <c s="85" t="s">
        <v>2040</v>
      </c>
      <c s="376"/>
    </row>
    <row customHeight="1" ht="17.25">
      <c s="73">
        <v>21899</v>
      </c>
      <c s="83" t="s">
        <v>2041</v>
      </c>
      <c s="372">
        <f>C1309+C1310</f>
        <v>0</v>
      </c>
    </row>
    <row customHeight="1" ht="17.25">
      <c s="73">
        <v>2189901</v>
      </c>
      <c s="85" t="s">
        <v>2042</v>
      </c>
      <c s="376"/>
    </row>
    <row customHeight="1" ht="17.25">
      <c s="73">
        <v>2189909</v>
      </c>
      <c s="85" t="s">
        <v>2043</v>
      </c>
      <c s="376"/>
    </row>
    <row customHeight="1" ht="17.25">
      <c s="73">
        <v>219</v>
      </c>
      <c s="83" t="s">
        <v>2044</v>
      </c>
      <c s="372">
        <f>SUM(C1312:C1320)</f>
        <v>0</v>
      </c>
    </row>
    <row customHeight="1" ht="17.25">
      <c s="73">
        <v>21901</v>
      </c>
      <c s="83" t="s">
        <v>2045</v>
      </c>
      <c s="376"/>
    </row>
    <row customHeight="1" ht="17.25">
      <c s="73">
        <v>21902</v>
      </c>
      <c s="83" t="s">
        <v>2046</v>
      </c>
      <c s="376"/>
    </row>
    <row customHeight="1" ht="17.25">
      <c s="73">
        <v>21903</v>
      </c>
      <c s="83" t="s">
        <v>2047</v>
      </c>
      <c s="376"/>
    </row>
    <row customHeight="1" ht="17.25">
      <c s="73">
        <v>21904</v>
      </c>
      <c s="83" t="s">
        <v>2048</v>
      </c>
      <c s="376"/>
    </row>
    <row customHeight="1" ht="17.25">
      <c s="73">
        <v>21905</v>
      </c>
      <c s="83" t="s">
        <v>2049</v>
      </c>
      <c s="376"/>
    </row>
    <row customHeight="1" ht="17.25">
      <c s="73">
        <v>21906</v>
      </c>
      <c s="83" t="s">
        <v>1697</v>
      </c>
      <c s="376"/>
    </row>
    <row customHeight="1" ht="17.25">
      <c s="73">
        <v>21907</v>
      </c>
      <c s="83" t="s">
        <v>2050</v>
      </c>
      <c s="376"/>
    </row>
    <row customHeight="1" ht="17.25">
      <c s="73">
        <v>21908</v>
      </c>
      <c s="83" t="s">
        <v>2051</v>
      </c>
      <c s="376"/>
    </row>
    <row customHeight="1" ht="17.25">
      <c s="73">
        <v>21999</v>
      </c>
      <c s="83" t="s">
        <v>2052</v>
      </c>
      <c s="376"/>
    </row>
    <row customHeight="1" ht="17.25">
      <c s="73">
        <v>220</v>
      </c>
      <c s="83" t="s">
        <v>2053</v>
      </c>
      <c s="372">
        <f>SUM(C1322,C1343,C1363,C1372,C1386,C1402)</f>
        <v>2240</v>
      </c>
    </row>
    <row customHeight="1" ht="17.25">
      <c s="73">
        <v>22001</v>
      </c>
      <c s="83" t="s">
        <v>2054</v>
      </c>
      <c s="380">
        <f>SUM(C1323:C1342)</f>
        <v>2160</v>
      </c>
    </row>
    <row customHeight="1" ht="17.25">
      <c s="73">
        <v>2200101</v>
      </c>
      <c s="85" t="s">
        <v>1020</v>
      </c>
      <c s="376">
        <v>1651</v>
      </c>
    </row>
    <row customHeight="1" ht="17.25">
      <c s="73">
        <v>2200102</v>
      </c>
      <c s="85" t="s">
        <v>1021</v>
      </c>
      <c s="378"/>
    </row>
    <row customHeight="1" ht="17.25">
      <c s="73">
        <v>2200103</v>
      </c>
      <c s="85" t="s">
        <v>1022</v>
      </c>
      <c s="376"/>
    </row>
    <row customHeight="1" ht="17.25">
      <c s="73">
        <v>2200104</v>
      </c>
      <c s="85" t="s">
        <v>2055</v>
      </c>
      <c s="376">
        <v>150</v>
      </c>
    </row>
    <row customHeight="1" ht="17.25">
      <c s="73">
        <v>2200105</v>
      </c>
      <c s="85" t="s">
        <v>2056</v>
      </c>
      <c s="376"/>
    </row>
    <row customHeight="1" ht="17.25">
      <c s="73">
        <v>2200106</v>
      </c>
      <c s="85" t="s">
        <v>2057</v>
      </c>
      <c s="376"/>
    </row>
    <row customHeight="1" ht="17.25">
      <c s="73">
        <v>2200107</v>
      </c>
      <c s="85" t="s">
        <v>2058</v>
      </c>
      <c s="376"/>
    </row>
    <row customHeight="1" ht="17.25">
      <c s="73">
        <v>2200108</v>
      </c>
      <c s="85" t="s">
        <v>2059</v>
      </c>
      <c s="376"/>
    </row>
    <row customHeight="1" ht="17.25">
      <c s="73">
        <v>2200109</v>
      </c>
      <c s="85" t="s">
        <v>2060</v>
      </c>
      <c s="376"/>
    </row>
    <row customHeight="1" ht="17.25">
      <c s="73">
        <v>2200110</v>
      </c>
      <c s="85" t="s">
        <v>2061</v>
      </c>
      <c s="376">
        <v>50</v>
      </c>
    </row>
    <row customHeight="1" ht="17.25">
      <c s="73">
        <v>2200111</v>
      </c>
      <c s="85" t="s">
        <v>2062</v>
      </c>
      <c s="376">
        <v>170</v>
      </c>
    </row>
    <row customHeight="1" ht="17.25">
      <c s="73">
        <v>2200112</v>
      </c>
      <c s="85" t="s">
        <v>2063</v>
      </c>
      <c s="376"/>
    </row>
    <row customHeight="1" ht="17.25">
      <c s="73">
        <v>2200113</v>
      </c>
      <c s="85" t="s">
        <v>2064</v>
      </c>
      <c s="376"/>
    </row>
    <row customHeight="1" ht="17.25">
      <c s="73">
        <v>2200114</v>
      </c>
      <c s="85" t="s">
        <v>2065</v>
      </c>
      <c s="376"/>
    </row>
    <row customHeight="1" ht="17.25">
      <c s="73">
        <v>2200115</v>
      </c>
      <c s="85" t="s">
        <v>2066</v>
      </c>
      <c s="376"/>
    </row>
    <row customHeight="1" ht="17.25">
      <c s="73">
        <v>2200116</v>
      </c>
      <c s="85" t="s">
        <v>2067</v>
      </c>
      <c s="376"/>
    </row>
    <row customHeight="1" ht="17.25">
      <c s="73">
        <v>2200119</v>
      </c>
      <c s="85" t="s">
        <v>2068</v>
      </c>
      <c s="376"/>
    </row>
    <row customHeight="1" ht="17.25">
      <c s="73">
        <v>2200120</v>
      </c>
      <c s="85" t="s">
        <v>2069</v>
      </c>
      <c s="376">
        <v>124</v>
      </c>
    </row>
    <row customHeight="1" ht="17.25">
      <c s="73">
        <v>2200150</v>
      </c>
      <c s="85" t="s">
        <v>1029</v>
      </c>
      <c s="376"/>
    </row>
    <row customHeight="1" ht="17.25">
      <c s="73">
        <v>2200199</v>
      </c>
      <c s="85" t="s">
        <v>2070</v>
      </c>
      <c s="376">
        <v>15</v>
      </c>
    </row>
    <row customHeight="1" ht="17.25">
      <c s="73">
        <v>22002</v>
      </c>
      <c s="83" t="s">
        <v>2071</v>
      </c>
      <c s="372">
        <f>SUM(C1344:C1362)</f>
        <v>0</v>
      </c>
    </row>
    <row customHeight="1" ht="17.25">
      <c s="73">
        <v>2200201</v>
      </c>
      <c s="85" t="s">
        <v>1020</v>
      </c>
      <c s="376"/>
    </row>
    <row customHeight="1" ht="17.25">
      <c s="73">
        <v>2200202</v>
      </c>
      <c s="85" t="s">
        <v>1021</v>
      </c>
      <c s="376"/>
    </row>
    <row customHeight="1" ht="17.25">
      <c s="73">
        <v>2200203</v>
      </c>
      <c s="85" t="s">
        <v>1022</v>
      </c>
      <c s="376"/>
    </row>
    <row customHeight="1" ht="17.25">
      <c s="73">
        <v>2200204</v>
      </c>
      <c s="85" t="s">
        <v>2072</v>
      </c>
      <c s="376"/>
    </row>
    <row customHeight="1" ht="17.25">
      <c s="73">
        <v>2200205</v>
      </c>
      <c s="85" t="s">
        <v>2073</v>
      </c>
      <c s="376"/>
    </row>
    <row customHeight="1" ht="17.25">
      <c s="73">
        <v>2200206</v>
      </c>
      <c s="85" t="s">
        <v>2074</v>
      </c>
      <c s="376"/>
    </row>
    <row customHeight="1" ht="17.25">
      <c s="73">
        <v>2200207</v>
      </c>
      <c s="85" t="s">
        <v>2075</v>
      </c>
      <c s="376"/>
    </row>
    <row customHeight="1" ht="17.25">
      <c s="73">
        <v>2200208</v>
      </c>
      <c s="85" t="s">
        <v>2076</v>
      </c>
      <c s="376"/>
    </row>
    <row customHeight="1" ht="17.25">
      <c s="73">
        <v>2200209</v>
      </c>
      <c s="85" t="s">
        <v>2077</v>
      </c>
      <c s="376"/>
    </row>
    <row customHeight="1" ht="17.25">
      <c s="73">
        <v>2200210</v>
      </c>
      <c s="85" t="s">
        <v>2078</v>
      </c>
      <c s="376"/>
    </row>
    <row customHeight="1" ht="17.25">
      <c s="73">
        <v>2200211</v>
      </c>
      <c s="85" t="s">
        <v>2079</v>
      </c>
      <c s="376"/>
    </row>
    <row customHeight="1" ht="17.25">
      <c s="73">
        <v>2200212</v>
      </c>
      <c s="85" t="s">
        <v>2080</v>
      </c>
      <c s="376"/>
    </row>
    <row customHeight="1" ht="17.25">
      <c s="73">
        <v>2200213</v>
      </c>
      <c s="85" t="s">
        <v>2081</v>
      </c>
      <c s="376"/>
    </row>
    <row customHeight="1" ht="17.25">
      <c s="73">
        <v>2200214</v>
      </c>
      <c s="85" t="s">
        <v>2082</v>
      </c>
      <c s="376"/>
    </row>
    <row customHeight="1" ht="17.25">
      <c s="73">
        <v>2200215</v>
      </c>
      <c s="85" t="s">
        <v>2083</v>
      </c>
      <c s="376"/>
    </row>
    <row customHeight="1" ht="17.25">
      <c s="73">
        <v>2200216</v>
      </c>
      <c s="85" t="s">
        <v>2084</v>
      </c>
      <c s="376"/>
    </row>
    <row customHeight="1" ht="17.25">
      <c s="73">
        <v>2200217</v>
      </c>
      <c s="85" t="s">
        <v>2085</v>
      </c>
      <c s="376"/>
    </row>
    <row customHeight="1" ht="17.25">
      <c s="73">
        <v>2200250</v>
      </c>
      <c s="85" t="s">
        <v>1029</v>
      </c>
      <c s="376"/>
    </row>
    <row customHeight="1" ht="17.25">
      <c s="73">
        <v>2200299</v>
      </c>
      <c s="85" t="s">
        <v>2086</v>
      </c>
      <c s="376"/>
    </row>
    <row customHeight="1" ht="17.25">
      <c s="73">
        <v>22003</v>
      </c>
      <c s="83" t="s">
        <v>2087</v>
      </c>
      <c s="372">
        <f>SUM(C1364:C1371)</f>
        <v>0</v>
      </c>
    </row>
    <row customHeight="1" ht="17.25">
      <c s="73">
        <v>2200301</v>
      </c>
      <c s="85" t="s">
        <v>1020</v>
      </c>
      <c s="376"/>
    </row>
    <row customHeight="1" ht="17.25">
      <c s="73">
        <v>2200302</v>
      </c>
      <c s="85" t="s">
        <v>1021</v>
      </c>
      <c s="376"/>
    </row>
    <row customHeight="1" ht="17.25">
      <c s="73">
        <v>2200303</v>
      </c>
      <c s="85" t="s">
        <v>1022</v>
      </c>
      <c s="376"/>
    </row>
    <row customHeight="1" ht="17.25">
      <c s="73">
        <v>2200304</v>
      </c>
      <c s="85" t="s">
        <v>2088</v>
      </c>
      <c s="376"/>
    </row>
    <row customHeight="1" ht="17.25">
      <c s="73">
        <v>2200305</v>
      </c>
      <c s="85" t="s">
        <v>2089</v>
      </c>
      <c s="376"/>
    </row>
    <row customHeight="1" ht="17.25">
      <c s="73">
        <v>2200306</v>
      </c>
      <c s="85" t="s">
        <v>2090</v>
      </c>
      <c s="376"/>
    </row>
    <row customHeight="1" ht="17.25">
      <c s="73">
        <v>2200350</v>
      </c>
      <c s="85" t="s">
        <v>1029</v>
      </c>
      <c s="376"/>
    </row>
    <row customHeight="1" ht="17.25">
      <c s="73">
        <v>2200399</v>
      </c>
      <c s="85" t="s">
        <v>2091</v>
      </c>
      <c s="376"/>
    </row>
    <row customHeight="1" ht="17.25">
      <c s="73">
        <v>22004</v>
      </c>
      <c s="83" t="s">
        <v>2092</v>
      </c>
      <c s="372">
        <f>SUM(C1373:C1385)</f>
        <v>0</v>
      </c>
    </row>
    <row customHeight="1" ht="17.25">
      <c s="73">
        <v>2200401</v>
      </c>
      <c s="85" t="s">
        <v>1020</v>
      </c>
      <c s="376"/>
    </row>
    <row customHeight="1" ht="17.25">
      <c s="73">
        <v>2200402</v>
      </c>
      <c s="85" t="s">
        <v>1021</v>
      </c>
      <c s="376"/>
    </row>
    <row customHeight="1" ht="17.25">
      <c s="73">
        <v>2200403</v>
      </c>
      <c s="85" t="s">
        <v>1022</v>
      </c>
      <c s="376"/>
    </row>
    <row customHeight="1" ht="17.25">
      <c s="73">
        <v>2200404</v>
      </c>
      <c s="85" t="s">
        <v>2093</v>
      </c>
      <c s="376"/>
    </row>
    <row customHeight="1" ht="17.25">
      <c s="73">
        <v>2200405</v>
      </c>
      <c s="85" t="s">
        <v>2094</v>
      </c>
      <c s="376"/>
    </row>
    <row customHeight="1" ht="17.25">
      <c s="73">
        <v>2200406</v>
      </c>
      <c s="85" t="s">
        <v>2095</v>
      </c>
      <c s="376"/>
    </row>
    <row customHeight="1" ht="17.25">
      <c s="73">
        <v>2200407</v>
      </c>
      <c s="85" t="s">
        <v>2096</v>
      </c>
      <c s="376"/>
    </row>
    <row customHeight="1" ht="17.25">
      <c s="73">
        <v>2200408</v>
      </c>
      <c s="85" t="s">
        <v>2097</v>
      </c>
      <c s="376"/>
    </row>
    <row customHeight="1" ht="17.25">
      <c s="73">
        <v>2200409</v>
      </c>
      <c s="85" t="s">
        <v>2098</v>
      </c>
      <c s="376"/>
    </row>
    <row customHeight="1" ht="17.25">
      <c s="73">
        <v>2200410</v>
      </c>
      <c s="85" t="s">
        <v>2099</v>
      </c>
      <c s="376"/>
    </row>
    <row customHeight="1" ht="17.25">
      <c s="73">
        <v>2200411</v>
      </c>
      <c s="85" t="s">
        <v>2100</v>
      </c>
      <c s="376"/>
    </row>
    <row customHeight="1" ht="17.25">
      <c s="73">
        <v>2200450</v>
      </c>
      <c s="85" t="s">
        <v>2101</v>
      </c>
      <c s="376"/>
    </row>
    <row customHeight="1" ht="17.25">
      <c s="73">
        <v>2200499</v>
      </c>
      <c s="85" t="s">
        <v>2102</v>
      </c>
      <c s="376"/>
    </row>
    <row customHeight="1" ht="17.25">
      <c s="73">
        <v>22005</v>
      </c>
      <c s="83" t="s">
        <v>2103</v>
      </c>
      <c s="372">
        <f>SUM(C1387:C1401)</f>
        <v>80</v>
      </c>
    </row>
    <row customHeight="1" ht="17.25">
      <c s="73">
        <v>2200501</v>
      </c>
      <c s="85" t="s">
        <v>1020</v>
      </c>
      <c s="376">
        <v>5</v>
      </c>
    </row>
    <row customHeight="1" ht="17.25">
      <c s="73">
        <v>2200502</v>
      </c>
      <c s="85" t="s">
        <v>1021</v>
      </c>
      <c s="376"/>
    </row>
    <row customHeight="1" ht="17.25">
      <c s="73">
        <v>2200503</v>
      </c>
      <c s="85" t="s">
        <v>1022</v>
      </c>
      <c s="376"/>
    </row>
    <row customHeight="1" ht="17.25">
      <c s="73">
        <v>2200504</v>
      </c>
      <c s="85" t="s">
        <v>2104</v>
      </c>
      <c s="376"/>
    </row>
    <row customHeight="1" ht="17.25">
      <c s="73">
        <v>2200505</v>
      </c>
      <c s="85" t="s">
        <v>2105</v>
      </c>
      <c s="376"/>
    </row>
    <row customHeight="1" ht="17.25">
      <c s="73">
        <v>2200506</v>
      </c>
      <c s="85" t="s">
        <v>2106</v>
      </c>
      <c s="376"/>
    </row>
    <row customHeight="1" ht="17.25">
      <c s="73">
        <v>2200507</v>
      </c>
      <c s="85" t="s">
        <v>2107</v>
      </c>
      <c s="376"/>
    </row>
    <row customHeight="1" ht="17.25">
      <c s="73">
        <v>2200508</v>
      </c>
      <c s="85" t="s">
        <v>2108</v>
      </c>
      <c s="376"/>
    </row>
    <row customHeight="1" ht="17.25">
      <c s="73">
        <v>2200509</v>
      </c>
      <c s="85" t="s">
        <v>2109</v>
      </c>
      <c s="376"/>
    </row>
    <row customHeight="1" ht="17.25">
      <c s="73">
        <v>2200510</v>
      </c>
      <c s="85" t="s">
        <v>2110</v>
      </c>
      <c s="376"/>
    </row>
    <row customHeight="1" ht="17.25">
      <c s="73">
        <v>2200511</v>
      </c>
      <c s="85" t="s">
        <v>2111</v>
      </c>
      <c s="376"/>
    </row>
    <row customHeight="1" ht="17.25">
      <c s="73">
        <v>2200512</v>
      </c>
      <c s="85" t="s">
        <v>2112</v>
      </c>
      <c s="376"/>
    </row>
    <row customHeight="1" ht="17.25">
      <c s="73">
        <v>2200513</v>
      </c>
      <c s="85" t="s">
        <v>2113</v>
      </c>
      <c s="376"/>
    </row>
    <row customHeight="1" ht="17.25">
      <c s="73">
        <v>2200514</v>
      </c>
      <c s="85" t="s">
        <v>2114</v>
      </c>
      <c s="376"/>
    </row>
    <row customHeight="1" ht="17.25">
      <c s="73">
        <v>2200599</v>
      </c>
      <c s="85" t="s">
        <v>2115</v>
      </c>
      <c s="376">
        <v>75</v>
      </c>
    </row>
    <row customHeight="1" ht="17.25">
      <c s="73">
        <v>22099</v>
      </c>
      <c s="83" t="s">
        <v>2116</v>
      </c>
      <c s="376"/>
    </row>
    <row customHeight="1" ht="17.25">
      <c s="73">
        <v>221</v>
      </c>
      <c s="83" t="s">
        <v>2117</v>
      </c>
      <c s="372">
        <f>SUM(C1404,C1413,C1417)</f>
        <v>3713</v>
      </c>
    </row>
    <row customHeight="1" ht="17.25">
      <c s="73">
        <v>22101</v>
      </c>
      <c s="83" t="s">
        <v>2118</v>
      </c>
      <c s="372">
        <f>SUM(C1405:C1412)</f>
        <v>3686</v>
      </c>
    </row>
    <row customHeight="1" ht="17.25">
      <c s="73">
        <v>2210101</v>
      </c>
      <c s="85" t="s">
        <v>2119</v>
      </c>
      <c s="376"/>
    </row>
    <row customHeight="1" ht="17.25">
      <c s="73">
        <v>2210102</v>
      </c>
      <c s="85" t="s">
        <v>2120</v>
      </c>
      <c s="376"/>
    </row>
    <row customHeight="1" ht="17.25">
      <c s="73">
        <v>2210103</v>
      </c>
      <c s="85" t="s">
        <v>2121</v>
      </c>
      <c s="376">
        <v>621</v>
      </c>
    </row>
    <row customHeight="1" ht="17.25">
      <c s="73">
        <v>2210104</v>
      </c>
      <c s="85" t="s">
        <v>2122</v>
      </c>
      <c s="376"/>
    </row>
    <row customHeight="1" ht="17.25">
      <c s="73">
        <v>2210105</v>
      </c>
      <c s="85" t="s">
        <v>2123</v>
      </c>
      <c s="376">
        <v>1155</v>
      </c>
    </row>
    <row customHeight="1" ht="17.25">
      <c s="73">
        <v>2210106</v>
      </c>
      <c s="85" t="s">
        <v>2124</v>
      </c>
      <c s="376">
        <v>279</v>
      </c>
    </row>
    <row customHeight="1" ht="17.25">
      <c s="73">
        <v>2210107</v>
      </c>
      <c s="85" t="s">
        <v>2125</v>
      </c>
      <c s="376">
        <v>84</v>
      </c>
    </row>
    <row customHeight="1" ht="17.25">
      <c s="73">
        <v>2210199</v>
      </c>
      <c s="85" t="s">
        <v>2126</v>
      </c>
      <c s="376">
        <v>1547</v>
      </c>
    </row>
    <row customHeight="1" ht="17.25">
      <c s="73">
        <v>22102</v>
      </c>
      <c s="83" t="s">
        <v>2127</v>
      </c>
      <c s="372">
        <f>SUM(C1414:C1416)</f>
        <v>27</v>
      </c>
    </row>
    <row customHeight="1" ht="17.25">
      <c s="73">
        <v>2210201</v>
      </c>
      <c s="85" t="s">
        <v>2128</v>
      </c>
      <c s="376"/>
    </row>
    <row customHeight="1" ht="17.25">
      <c s="73">
        <v>2210202</v>
      </c>
      <c s="85" t="s">
        <v>2129</v>
      </c>
      <c s="376"/>
    </row>
    <row customHeight="1" ht="17.25">
      <c s="73">
        <v>2210203</v>
      </c>
      <c s="85" t="s">
        <v>2130</v>
      </c>
      <c s="376">
        <v>27</v>
      </c>
    </row>
    <row customHeight="1" ht="17.25">
      <c s="73">
        <v>22103</v>
      </c>
      <c s="83" t="s">
        <v>2131</v>
      </c>
      <c s="372">
        <f>SUM(C1418:C1419)</f>
        <v>0</v>
      </c>
    </row>
    <row customHeight="1" ht="17.25">
      <c s="73">
        <v>2210301</v>
      </c>
      <c s="85" t="s">
        <v>2132</v>
      </c>
      <c s="376"/>
    </row>
    <row customHeight="1" ht="17.25">
      <c s="73">
        <v>2210399</v>
      </c>
      <c s="85" t="s">
        <v>2133</v>
      </c>
      <c s="376"/>
    </row>
    <row customHeight="1" ht="17.25">
      <c s="73">
        <v>222</v>
      </c>
      <c s="83" t="s">
        <v>2134</v>
      </c>
      <c s="372">
        <f>SUM(C1421,C1436,C1450,C1456,C1462)</f>
        <v>924</v>
      </c>
    </row>
    <row customHeight="1" ht="17.25">
      <c s="73">
        <v>22201</v>
      </c>
      <c s="83" t="s">
        <v>2135</v>
      </c>
      <c s="372">
        <f>SUM(C1422:C1435)</f>
        <v>759</v>
      </c>
    </row>
    <row customHeight="1" ht="17.25">
      <c s="73">
        <v>2220101</v>
      </c>
      <c s="85" t="s">
        <v>1020</v>
      </c>
      <c s="376">
        <v>148</v>
      </c>
    </row>
    <row customHeight="1" ht="17.25">
      <c s="73">
        <v>2220102</v>
      </c>
      <c s="85" t="s">
        <v>1021</v>
      </c>
      <c s="376"/>
    </row>
    <row customHeight="1" ht="17.25">
      <c s="73">
        <v>2220103</v>
      </c>
      <c s="85" t="s">
        <v>1022</v>
      </c>
      <c s="376"/>
    </row>
    <row customHeight="1" ht="17.25">
      <c s="73">
        <v>2220104</v>
      </c>
      <c s="85" t="s">
        <v>2136</v>
      </c>
      <c s="376"/>
    </row>
    <row customHeight="1" ht="17.25">
      <c s="73">
        <v>2220105</v>
      </c>
      <c s="85" t="s">
        <v>2137</v>
      </c>
      <c s="376"/>
    </row>
    <row customHeight="1" ht="17.25">
      <c s="73">
        <v>2220106</v>
      </c>
      <c s="85" t="s">
        <v>2138</v>
      </c>
      <c s="376"/>
    </row>
    <row customHeight="1" ht="17.25">
      <c s="73">
        <v>2220107</v>
      </c>
      <c s="85" t="s">
        <v>2139</v>
      </c>
      <c s="376"/>
    </row>
    <row customHeight="1" ht="17.25">
      <c s="73">
        <v>2220112</v>
      </c>
      <c s="85" t="s">
        <v>2140</v>
      </c>
      <c s="376">
        <v>84</v>
      </c>
    </row>
    <row customHeight="1" ht="17.25">
      <c s="73">
        <v>2220113</v>
      </c>
      <c s="85" t="s">
        <v>2141</v>
      </c>
      <c s="376"/>
    </row>
    <row customHeight="1" ht="17.25">
      <c s="73">
        <v>2220114</v>
      </c>
      <c s="85" t="s">
        <v>2142</v>
      </c>
      <c s="376"/>
    </row>
    <row customHeight="1" ht="17.25">
      <c s="73">
        <v>2220115</v>
      </c>
      <c s="85" t="s">
        <v>2143</v>
      </c>
      <c s="376">
        <v>434</v>
      </c>
    </row>
    <row customHeight="1" ht="17.25">
      <c s="73">
        <v>2220118</v>
      </c>
      <c s="85" t="s">
        <v>2144</v>
      </c>
      <c s="376"/>
    </row>
    <row customHeight="1" ht="17.25">
      <c s="73">
        <v>2220150</v>
      </c>
      <c s="85" t="s">
        <v>1029</v>
      </c>
      <c s="376"/>
    </row>
    <row customHeight="1" ht="17.25">
      <c s="73">
        <v>2220199</v>
      </c>
      <c s="85" t="s">
        <v>2145</v>
      </c>
      <c s="376">
        <v>93</v>
      </c>
    </row>
    <row customHeight="1" ht="17.25">
      <c s="73">
        <v>22202</v>
      </c>
      <c s="83" t="s">
        <v>2146</v>
      </c>
      <c s="372">
        <f>SUM(C1437:C1449)</f>
        <v>73</v>
      </c>
    </row>
    <row customHeight="1" ht="17.25">
      <c s="73">
        <v>2220201</v>
      </c>
      <c s="85" t="s">
        <v>1020</v>
      </c>
      <c s="376">
        <v>68</v>
      </c>
    </row>
    <row customHeight="1" ht="17.25">
      <c s="73">
        <v>2220202</v>
      </c>
      <c s="85" t="s">
        <v>1021</v>
      </c>
      <c s="376">
        <v>5</v>
      </c>
    </row>
    <row customHeight="1" ht="17.25">
      <c s="73">
        <v>2220203</v>
      </c>
      <c s="85" t="s">
        <v>1022</v>
      </c>
      <c s="376"/>
    </row>
    <row customHeight="1" ht="17.25">
      <c s="73">
        <v>2220204</v>
      </c>
      <c s="85" t="s">
        <v>2147</v>
      </c>
      <c s="376"/>
    </row>
    <row customHeight="1" ht="17.25">
      <c s="73">
        <v>2220205</v>
      </c>
      <c s="85" t="s">
        <v>2148</v>
      </c>
      <c s="376"/>
    </row>
    <row customHeight="1" ht="17.25">
      <c s="73">
        <v>2220206</v>
      </c>
      <c s="85" t="s">
        <v>2149</v>
      </c>
      <c s="376"/>
    </row>
    <row customHeight="1" ht="17.25">
      <c s="73">
        <v>2220207</v>
      </c>
      <c s="85" t="s">
        <v>2150</v>
      </c>
      <c s="376"/>
    </row>
    <row customHeight="1" ht="17.25">
      <c s="73">
        <v>2220209</v>
      </c>
      <c s="85" t="s">
        <v>2151</v>
      </c>
      <c s="376"/>
    </row>
    <row customHeight="1" ht="17.25">
      <c s="73">
        <v>2220210</v>
      </c>
      <c s="85" t="s">
        <v>2152</v>
      </c>
      <c s="376"/>
    </row>
    <row customHeight="1" ht="17.25">
      <c s="73">
        <v>2220211</v>
      </c>
      <c s="85" t="s">
        <v>2153</v>
      </c>
      <c s="376"/>
    </row>
    <row customHeight="1" ht="17.25">
      <c s="73">
        <v>2220212</v>
      </c>
      <c s="85" t="s">
        <v>2154</v>
      </c>
      <c s="376"/>
    </row>
    <row customHeight="1" ht="17.25">
      <c s="73">
        <v>2220250</v>
      </c>
      <c s="85" t="s">
        <v>1029</v>
      </c>
      <c s="376"/>
    </row>
    <row customHeight="1" ht="17.25">
      <c s="73">
        <v>2220299</v>
      </c>
      <c s="85" t="s">
        <v>2155</v>
      </c>
      <c s="376"/>
    </row>
    <row customHeight="1" ht="17.25">
      <c s="73">
        <v>22203</v>
      </c>
      <c s="83" t="s">
        <v>2156</v>
      </c>
      <c s="372">
        <f>SUM(C1451:C1455)</f>
        <v>0</v>
      </c>
    </row>
    <row customHeight="1" ht="17.25">
      <c s="73">
        <v>2220301</v>
      </c>
      <c s="85" t="s">
        <v>2157</v>
      </c>
      <c s="376"/>
    </row>
    <row customHeight="1" ht="17.25">
      <c s="73">
        <v>2220302</v>
      </c>
      <c s="85" t="s">
        <v>2158</v>
      </c>
      <c s="376"/>
    </row>
    <row customHeight="1" ht="17.25">
      <c s="73">
        <v>2220303</v>
      </c>
      <c s="85" t="s">
        <v>2159</v>
      </c>
      <c s="376"/>
    </row>
    <row customHeight="1" ht="17.25">
      <c s="73">
        <v>2220304</v>
      </c>
      <c s="85" t="s">
        <v>2160</v>
      </c>
      <c s="376"/>
    </row>
    <row customHeight="1" ht="17.25">
      <c s="73">
        <v>2220399</v>
      </c>
      <c s="85" t="s">
        <v>2161</v>
      </c>
      <c s="376"/>
    </row>
    <row customHeight="1" ht="17.25">
      <c s="73">
        <v>22204</v>
      </c>
      <c s="83" t="s">
        <v>2162</v>
      </c>
      <c s="372">
        <f>SUM(C1457:C1461)</f>
        <v>92</v>
      </c>
    </row>
    <row customHeight="1" ht="17.25">
      <c s="73">
        <v>2220401</v>
      </c>
      <c s="85" t="s">
        <v>2163</v>
      </c>
      <c s="376"/>
    </row>
    <row customHeight="1" ht="17.25">
      <c s="73">
        <v>2220402</v>
      </c>
      <c s="85" t="s">
        <v>2164</v>
      </c>
      <c s="376"/>
    </row>
    <row customHeight="1" ht="17.25">
      <c s="73">
        <v>2220403</v>
      </c>
      <c s="85" t="s">
        <v>2165</v>
      </c>
      <c s="376">
        <v>72</v>
      </c>
    </row>
    <row customHeight="1" ht="17.25">
      <c s="73">
        <v>2220404</v>
      </c>
      <c s="85" t="s">
        <v>2166</v>
      </c>
      <c s="376"/>
    </row>
    <row customHeight="1" ht="17.25">
      <c s="73">
        <v>2220499</v>
      </c>
      <c s="85" t="s">
        <v>2167</v>
      </c>
      <c s="376">
        <v>20</v>
      </c>
    </row>
    <row customHeight="1" ht="17.25">
      <c s="73">
        <v>22205</v>
      </c>
      <c s="83" t="s">
        <v>2168</v>
      </c>
      <c s="372">
        <f>SUM(C1463:C1473)</f>
        <v>0</v>
      </c>
    </row>
    <row customHeight="1" ht="17.25">
      <c s="73">
        <v>2220501</v>
      </c>
      <c s="85" t="s">
        <v>2169</v>
      </c>
      <c s="376"/>
    </row>
    <row customHeight="1" ht="17.25">
      <c s="73">
        <v>2220502</v>
      </c>
      <c s="85" t="s">
        <v>2170</v>
      </c>
      <c s="376"/>
    </row>
    <row customHeight="1" ht="17.25">
      <c s="73">
        <v>2220503</v>
      </c>
      <c s="85" t="s">
        <v>2171</v>
      </c>
      <c s="376"/>
    </row>
    <row customHeight="1" ht="17.25">
      <c s="73">
        <v>2220504</v>
      </c>
      <c s="85" t="s">
        <v>2172</v>
      </c>
      <c s="376"/>
    </row>
    <row customHeight="1" ht="17.25">
      <c s="73">
        <v>2220505</v>
      </c>
      <c s="85" t="s">
        <v>2173</v>
      </c>
      <c s="376"/>
    </row>
    <row customHeight="1" ht="17.25">
      <c s="73">
        <v>2220506</v>
      </c>
      <c s="85" t="s">
        <v>2174</v>
      </c>
      <c s="376"/>
    </row>
    <row customHeight="1" ht="17.25">
      <c s="73">
        <v>2220507</v>
      </c>
      <c s="85" t="s">
        <v>2175</v>
      </c>
      <c s="376"/>
    </row>
    <row customHeight="1" ht="17.25">
      <c s="73">
        <v>2220508</v>
      </c>
      <c s="85" t="s">
        <v>2176</v>
      </c>
      <c s="376"/>
    </row>
    <row customHeight="1" ht="17.25">
      <c s="73">
        <v>2220509</v>
      </c>
      <c s="85" t="s">
        <v>2177</v>
      </c>
      <c s="376"/>
    </row>
    <row customHeight="1" ht="17.25">
      <c s="73">
        <v>2220510</v>
      </c>
      <c s="85" t="s">
        <v>2178</v>
      </c>
      <c s="376"/>
    </row>
    <row customHeight="1" ht="17.25">
      <c s="73">
        <v>2220599</v>
      </c>
      <c s="85" t="s">
        <v>2179</v>
      </c>
      <c s="376"/>
    </row>
    <row customHeight="1" ht="17.25">
      <c s="73">
        <v>228</v>
      </c>
      <c s="83" t="s">
        <v>2180</v>
      </c>
      <c s="372">
        <f>SUM(C1475:C1476,C1483,C1486:C1487)</f>
        <v>171</v>
      </c>
    </row>
    <row customHeight="1" ht="17.25">
      <c s="73">
        <v>22808</v>
      </c>
      <c s="83" t="s">
        <v>2181</v>
      </c>
      <c s="376"/>
    </row>
    <row customHeight="1" ht="17.25">
      <c s="73">
        <v>22809</v>
      </c>
      <c s="83" t="s">
        <v>2182</v>
      </c>
      <c s="372">
        <f>SUM(C1477:C1482)</f>
        <v>0</v>
      </c>
    </row>
    <row customHeight="1" ht="17.25">
      <c s="73">
        <v>2280901</v>
      </c>
      <c s="85" t="s">
        <v>2183</v>
      </c>
      <c s="376"/>
    </row>
    <row customHeight="1" ht="17.25">
      <c s="73">
        <v>2280902</v>
      </c>
      <c s="85" t="s">
        <v>2184</v>
      </c>
      <c s="376"/>
    </row>
    <row customHeight="1" ht="17.25">
      <c s="73">
        <v>2280903</v>
      </c>
      <c s="85" t="s">
        <v>2185</v>
      </c>
      <c s="376"/>
    </row>
    <row customHeight="1" ht="17.25">
      <c s="73">
        <v>2280904</v>
      </c>
      <c s="85" t="s">
        <v>2186</v>
      </c>
      <c s="376"/>
    </row>
    <row customHeight="1" ht="17.25">
      <c s="73">
        <v>2280905</v>
      </c>
      <c s="85" t="s">
        <v>2187</v>
      </c>
      <c s="376"/>
    </row>
    <row customHeight="1" ht="17.25">
      <c s="73">
        <v>2280906</v>
      </c>
      <c s="85" t="s">
        <v>2188</v>
      </c>
      <c s="376"/>
    </row>
    <row customHeight="1" ht="17.25">
      <c s="73">
        <v>22810</v>
      </c>
      <c s="83" t="s">
        <v>2189</v>
      </c>
      <c s="372">
        <f>C1484+C1485</f>
        <v>0</v>
      </c>
    </row>
    <row customHeight="1" ht="17.25">
      <c s="73">
        <v>2281001</v>
      </c>
      <c s="85" t="s">
        <v>2190</v>
      </c>
      <c s="376"/>
    </row>
    <row customHeight="1" ht="17.25">
      <c s="73">
        <v>2281002</v>
      </c>
      <c s="85" t="s">
        <v>2191</v>
      </c>
      <c s="376"/>
    </row>
    <row customHeight="1" ht="17.25">
      <c s="73">
        <v>22811</v>
      </c>
      <c s="83" t="s">
        <v>2192</v>
      </c>
      <c s="376"/>
    </row>
    <row customHeight="1" ht="17.25">
      <c s="73">
        <v>22813</v>
      </c>
      <c s="83" t="s">
        <v>2193</v>
      </c>
      <c s="376">
        <v>171</v>
      </c>
    </row>
    <row customHeight="1" ht="17.25">
      <c s="73">
        <v>229</v>
      </c>
      <c s="83" t="s">
        <v>2194</v>
      </c>
      <c s="372">
        <f>SUM(C1489,C1492)</f>
        <v>0</v>
      </c>
    </row>
    <row customHeight="1" ht="17.25">
      <c s="73">
        <v>22906</v>
      </c>
      <c s="83" t="s">
        <v>2195</v>
      </c>
      <c s="372">
        <f>SUM(C1490:C1491)</f>
        <v>0</v>
      </c>
    </row>
    <row customHeight="1" ht="17.25">
      <c s="73">
        <v>2290601</v>
      </c>
      <c s="85" t="s">
        <v>2196</v>
      </c>
      <c s="376"/>
    </row>
    <row customHeight="1" ht="17.25">
      <c s="73">
        <v>2290609</v>
      </c>
      <c s="85" t="s">
        <v>2197</v>
      </c>
      <c s="376"/>
    </row>
    <row customHeight="1" ht="17.25">
      <c s="99">
        <v>22999</v>
      </c>
      <c s="122" t="s">
        <v>2198</v>
      </c>
      <c s="380">
        <f>SUM(C1493)</f>
        <v>0</v>
      </c>
    </row>
    <row customHeight="1" ht="17.25">
      <c s="73">
        <v>2299901</v>
      </c>
      <c s="84" t="s">
        <v>2199</v>
      </c>
      <c s="376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C1"/>
    <mergeCell ref="A2:C2"/>
    <mergeCell ref="A3:C3"/>
  </mergeCells>
  <dataValidations count="1">
    <dataValidation type="decimal" allowBlank="1" showInputMessage="1" showErrorMessage="1" sqref="C5:C1493">
      <formula1>-99999999999999</formula1>
      <formula2>99999999999999</formula2>
    </dataValidation>
  </dataValidations>
  <printOptions gridLines="1"/>
  <pageMargins left="3.00" right="2.00" top="1.00" bottom="1.00" header="0.00" footer="0.00"/>
  <pageSetup scale="7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B867FEA-063A-56A8-8B55-D2C7F5D25208}" mc:Ignorable="x14ac">
  <dimension ref="A1:D64"/>
  <sheetViews>
    <sheetView defaultGridColor="0" colorId="8" topLeftCell="A1" showGridLines="0" workbookViewId="0" showZeros="0">
      <selection activeCell="D56" sqref="D56"/>
    </sheetView>
  </sheetViews>
  <sheetFormatPr defaultColWidth="9.125" customHeight="1" defaultRowHeight="12.75"/>
  <cols>
    <col min="1" max="1" style="336" width="34.75390625" customWidth="1"/>
    <col min="2" max="2" style="336" width="19.50390625" customWidth="1"/>
    <col min="3" max="3" style="336" width="33.75390625" customWidth="1"/>
    <col min="4" max="4" style="336" width="19.75390625" customWidth="1"/>
  </cols>
  <sheetData>
    <row customHeight="1" ht="33.75">
      <c s="398" t="str">
        <f>'##BASEINFO'!$B$2&amp;"度"&amp;'##BASEINFO'!$B$7&amp;"公共财政转移性收支决算录入表"</f>
        <v>2013年度芷江侗族自治县公共财政转移性收支决算录入表</v>
      </c>
      <c s="66"/>
      <c s="66"/>
      <c s="66"/>
    </row>
    <row customHeight="1" ht="17.25">
      <c s="67" t="s">
        <v>174</v>
      </c>
      <c s="67"/>
      <c s="67"/>
      <c s="67"/>
    </row>
    <row customHeight="1" ht="17.25">
      <c s="67" t="s">
        <v>204</v>
      </c>
      <c s="67"/>
      <c s="67"/>
      <c s="67"/>
    </row>
    <row customHeight="1" ht="17.25">
      <c s="86" t="s">
        <v>2200</v>
      </c>
      <c s="213" t="s">
        <v>2201</v>
      </c>
      <c s="72" t="s">
        <v>2200</v>
      </c>
      <c s="80" t="s">
        <v>2201</v>
      </c>
    </row>
    <row customHeight="1" ht="17.25">
      <c s="83" t="s">
        <v>208</v>
      </c>
      <c s="372">
        <f>L01!C5</f>
        <v>41159</v>
      </c>
      <c s="93" t="s">
        <v>1017</v>
      </c>
      <c s="372">
        <f>L02!C5</f>
        <v>175784</v>
      </c>
    </row>
    <row customHeight="1" ht="17.25">
      <c s="83" t="s">
        <v>2202</v>
      </c>
      <c s="372">
        <f>SUM(B7,B12,B33,B34)</f>
        <v>123645</v>
      </c>
      <c s="91" t="s">
        <v>2203</v>
      </c>
      <c s="372">
        <f>SUM(D7,D12,D33,D34)</f>
        <v>0</v>
      </c>
    </row>
    <row customHeight="1" ht="17.25">
      <c s="83" t="s">
        <v>2204</v>
      </c>
      <c s="380">
        <f>SUM(B8:B11)</f>
        <v>4251</v>
      </c>
      <c s="91" t="s">
        <v>2205</v>
      </c>
      <c s="372">
        <f>SUM(D8:D11)</f>
        <v>0</v>
      </c>
    </row>
    <row customHeight="1" ht="17.25">
      <c s="85" t="s">
        <v>2206</v>
      </c>
      <c s="411">
        <v>1542</v>
      </c>
      <c s="94" t="s">
        <v>2207</v>
      </c>
      <c s="411"/>
    </row>
    <row customHeight="1" ht="17.25">
      <c s="85" t="s">
        <v>2208</v>
      </c>
      <c s="411">
        <v>820</v>
      </c>
      <c s="94" t="s">
        <v>2209</v>
      </c>
      <c s="411"/>
    </row>
    <row customHeight="1" ht="17.25">
      <c s="85" t="s">
        <v>2210</v>
      </c>
      <c s="411">
        <v>1012</v>
      </c>
      <c s="94" t="s">
        <v>2211</v>
      </c>
      <c s="411"/>
    </row>
    <row customHeight="1" ht="17.25">
      <c s="85" t="s">
        <v>2212</v>
      </c>
      <c s="411">
        <v>877</v>
      </c>
      <c s="94" t="s">
        <v>2213</v>
      </c>
      <c s="411"/>
    </row>
    <row customHeight="1" ht="17.25">
      <c s="83" t="s">
        <v>2214</v>
      </c>
      <c s="372">
        <f>SUM(B13:B32)</f>
        <v>72706</v>
      </c>
      <c s="91" t="s">
        <v>2215</v>
      </c>
      <c s="372">
        <f>SUM(D13:D32)</f>
        <v>0</v>
      </c>
    </row>
    <row customHeight="1" ht="17.25">
      <c s="85" t="s">
        <v>2216</v>
      </c>
      <c s="411">
        <v>194</v>
      </c>
      <c s="94" t="s">
        <v>2217</v>
      </c>
      <c s="411"/>
    </row>
    <row customHeight="1" ht="17.25">
      <c s="85" t="s">
        <v>2218</v>
      </c>
      <c s="411">
        <v>16169</v>
      </c>
      <c s="94" t="s">
        <v>2219</v>
      </c>
      <c s="411"/>
    </row>
    <row customHeight="1" ht="17.25">
      <c s="85" t="s">
        <v>2220</v>
      </c>
      <c s="411">
        <v>3183</v>
      </c>
      <c s="94" t="s">
        <v>2221</v>
      </c>
      <c s="411"/>
    </row>
    <row customHeight="1" ht="17.25">
      <c s="85" t="s">
        <v>2222</v>
      </c>
      <c s="411">
        <v>7309</v>
      </c>
      <c s="94" t="s">
        <v>2223</v>
      </c>
      <c s="411"/>
    </row>
    <row customHeight="1" ht="17.25">
      <c s="85" t="s">
        <v>2224</v>
      </c>
      <c s="411">
        <v>3068</v>
      </c>
      <c s="158" t="s">
        <v>2225</v>
      </c>
      <c s="411"/>
    </row>
    <row customHeight="1" ht="17.25">
      <c s="85" t="s">
        <v>2226</v>
      </c>
      <c s="411">
        <v>5943</v>
      </c>
      <c s="94" t="s">
        <v>2227</v>
      </c>
      <c s="411"/>
    </row>
    <row customHeight="1" ht="17.25">
      <c s="85" t="s">
        <v>2228</v>
      </c>
      <c s="411">
        <v>1596</v>
      </c>
      <c s="94" t="s">
        <v>2229</v>
      </c>
      <c s="411"/>
    </row>
    <row customHeight="1" ht="17.25">
      <c s="85" t="s">
        <v>2230</v>
      </c>
      <c s="411"/>
      <c s="94" t="s">
        <v>2231</v>
      </c>
      <c s="411"/>
    </row>
    <row customHeight="1" ht="17.25">
      <c s="85" t="s">
        <v>2232</v>
      </c>
      <c s="411"/>
      <c s="94" t="s">
        <v>2233</v>
      </c>
      <c s="411"/>
    </row>
    <row customHeight="1" ht="17.25">
      <c s="85" t="s">
        <v>2234</v>
      </c>
      <c s="411">
        <v>71</v>
      </c>
      <c s="94" t="s">
        <v>2235</v>
      </c>
      <c s="411"/>
    </row>
    <row customHeight="1" ht="17.25">
      <c s="85" t="s">
        <v>2236</v>
      </c>
      <c s="411"/>
      <c s="94" t="s">
        <v>2237</v>
      </c>
      <c s="411"/>
    </row>
    <row customHeight="1" ht="17.25">
      <c s="85" t="s">
        <v>2238</v>
      </c>
      <c s="411">
        <v>20</v>
      </c>
      <c s="94" t="s">
        <v>2239</v>
      </c>
      <c s="411"/>
    </row>
    <row customHeight="1" ht="17.25">
      <c s="85" t="s">
        <v>2240</v>
      </c>
      <c s="411">
        <v>1173</v>
      </c>
      <c s="94" t="s">
        <v>2241</v>
      </c>
      <c s="411"/>
    </row>
    <row customHeight="1" ht="17.25">
      <c s="85" t="s">
        <v>2242</v>
      </c>
      <c s="411">
        <v>6173</v>
      </c>
      <c s="94" t="s">
        <v>2243</v>
      </c>
      <c s="411"/>
    </row>
    <row customHeight="1" ht="17.25">
      <c s="85" t="s">
        <v>2244</v>
      </c>
      <c s="411">
        <v>10767</v>
      </c>
      <c s="94" t="s">
        <v>2245</v>
      </c>
      <c s="411"/>
    </row>
    <row customHeight="1" ht="17.25">
      <c s="85" t="s">
        <v>2246</v>
      </c>
      <c s="411">
        <v>9404</v>
      </c>
      <c s="94" t="s">
        <v>2247</v>
      </c>
      <c s="411"/>
    </row>
    <row customHeight="1" ht="17.25">
      <c s="85" t="s">
        <v>2248</v>
      </c>
      <c s="411">
        <v>1282</v>
      </c>
      <c s="94" t="s">
        <v>2249</v>
      </c>
      <c s="411"/>
    </row>
    <row customHeight="1" ht="17.25">
      <c s="85" t="s">
        <v>2250</v>
      </c>
      <c s="411">
        <v>1041</v>
      </c>
      <c s="94" t="s">
        <v>2251</v>
      </c>
      <c s="411"/>
    </row>
    <row customHeight="1" ht="17.25">
      <c s="85" t="s">
        <v>2252</v>
      </c>
      <c s="411">
        <v>4520</v>
      </c>
      <c s="94" t="s">
        <v>2253</v>
      </c>
      <c s="411"/>
    </row>
    <row customHeight="1" ht="17.25">
      <c s="85" t="s">
        <v>2254</v>
      </c>
      <c s="411">
        <v>793</v>
      </c>
      <c s="94" t="s">
        <v>2255</v>
      </c>
      <c s="411"/>
    </row>
    <row customHeight="1" ht="17.25">
      <c s="83" t="s">
        <v>2256</v>
      </c>
      <c s="411">
        <v>46688</v>
      </c>
      <c s="91" t="s">
        <v>2257</v>
      </c>
      <c s="411"/>
    </row>
    <row customHeight="1" ht="17.25">
      <c s="83" t="s">
        <v>2258</v>
      </c>
      <c s="411"/>
      <c s="91" t="s">
        <v>2259</v>
      </c>
      <c s="411"/>
    </row>
    <row customHeight="1" ht="17.25">
      <c s="83" t="s">
        <v>2260</v>
      </c>
      <c s="411"/>
      <c s="91" t="s">
        <v>2261</v>
      </c>
      <c s="411"/>
    </row>
    <row customHeight="1" ht="17.25">
      <c s="83" t="s">
        <v>2262</v>
      </c>
      <c s="379">
        <f>SUM(B37:B40)</f>
        <v>0</v>
      </c>
      <c s="91" t="s">
        <v>2263</v>
      </c>
      <c s="372">
        <f>SUM(D37:D40)</f>
        <v>1743</v>
      </c>
    </row>
    <row customHeight="1" ht="17.25">
      <c s="85" t="s">
        <v>2264</v>
      </c>
      <c s="411"/>
      <c s="94" t="s">
        <v>2265</v>
      </c>
      <c s="411"/>
    </row>
    <row customHeight="1" ht="17.25">
      <c s="85" t="s">
        <v>2266</v>
      </c>
      <c s="411"/>
      <c s="94" t="s">
        <v>2267</v>
      </c>
      <c s="411"/>
    </row>
    <row customHeight="1" ht="17.25">
      <c s="85" t="s">
        <v>2268</v>
      </c>
      <c s="411"/>
      <c s="94" t="s">
        <v>2269</v>
      </c>
      <c s="411"/>
    </row>
    <row customHeight="1" ht="17.25">
      <c s="85" t="s">
        <v>2270</v>
      </c>
      <c s="411"/>
      <c s="94" t="s">
        <v>2271</v>
      </c>
      <c s="411">
        <v>1743</v>
      </c>
    </row>
    <row customHeight="1" ht="17.25">
      <c s="83" t="s">
        <v>2272</v>
      </c>
      <c s="411"/>
      <c s="91" t="s">
        <v>2273</v>
      </c>
      <c s="411"/>
    </row>
    <row customHeight="1" ht="17.25">
      <c s="83" t="s">
        <v>2274</v>
      </c>
      <c s="380">
        <f>SUM(B43:B45)</f>
        <v>0</v>
      </c>
      <c s="91" t="s">
        <v>2044</v>
      </c>
      <c s="372">
        <f>SUM(D43:D45)</f>
        <v>0</v>
      </c>
    </row>
    <row customHeight="1" ht="17.25">
      <c s="241" t="s">
        <v>2275</v>
      </c>
      <c s="376"/>
      <c s="243" t="s">
        <v>2276</v>
      </c>
      <c s="376"/>
    </row>
    <row customHeight="1" ht="17.25">
      <c s="85" t="s">
        <v>2277</v>
      </c>
      <c s="411"/>
      <c s="94" t="s">
        <v>2278</v>
      </c>
      <c s="411"/>
    </row>
    <row customHeight="1" ht="17.25">
      <c s="85" t="s">
        <v>2279</v>
      </c>
      <c s="411"/>
      <c s="94" t="s">
        <v>2280</v>
      </c>
      <c s="411"/>
    </row>
    <row customHeight="1" ht="17.25">
      <c s="83" t="s">
        <v>2281</v>
      </c>
      <c s="372">
        <f>SUM(B47:B48)</f>
        <v>0</v>
      </c>
      <c s="91" t="s">
        <v>2282</v>
      </c>
      <c s="372">
        <f>SUM(D47:D48)</f>
        <v>1120</v>
      </c>
    </row>
    <row customHeight="1" ht="17.25">
      <c s="85" t="s">
        <v>2283</v>
      </c>
      <c s="376"/>
      <c s="94" t="s">
        <v>2284</v>
      </c>
      <c s="376">
        <v>1120</v>
      </c>
    </row>
    <row customHeight="1" ht="17.25">
      <c s="85" t="s">
        <v>2285</v>
      </c>
      <c s="376"/>
      <c s="94" t="s">
        <v>2286</v>
      </c>
      <c s="376"/>
    </row>
    <row customHeight="1" ht="17.25">
      <c s="83" t="s">
        <v>2287</v>
      </c>
      <c s="372">
        <f>SUM(B50:B51)</f>
        <v>2900</v>
      </c>
      <c s="91" t="s">
        <v>2288</v>
      </c>
      <c s="372">
        <f>SUM(D50:D51)</f>
        <v>0</v>
      </c>
    </row>
    <row customHeight="1" ht="17.25">
      <c s="85" t="s">
        <v>2289</v>
      </c>
      <c s="411">
        <v>2900</v>
      </c>
      <c s="94" t="s">
        <v>2290</v>
      </c>
      <c s="411"/>
    </row>
    <row customHeight="1" ht="17.25">
      <c s="85" t="s">
        <v>2291</v>
      </c>
      <c s="411"/>
      <c s="94" t="s">
        <v>2292</v>
      </c>
      <c s="411"/>
    </row>
    <row customHeight="1" ht="17.25">
      <c s="83" t="s">
        <v>2293</v>
      </c>
      <c s="411"/>
      <c s="91" t="s">
        <v>2294</v>
      </c>
      <c s="378"/>
    </row>
    <row customHeight="1" ht="17.25">
      <c s="83" t="s">
        <v>2295</v>
      </c>
      <c s="376"/>
      <c s="91" t="s">
        <v>2296</v>
      </c>
      <c s="411"/>
    </row>
    <row customHeight="1" ht="17.25">
      <c s="83" t="s">
        <v>2297</v>
      </c>
      <c s="411"/>
      <c s="91" t="s">
        <v>2298</v>
      </c>
      <c s="372">
        <f>B52+B53+B54-D53</f>
        <v>0</v>
      </c>
    </row>
    <row customHeight="1" ht="17.25">
      <c s="83" t="s">
        <v>2299</v>
      </c>
      <c s="376">
        <v>386</v>
      </c>
      <c s="242"/>
      <c s="96"/>
    </row>
    <row customHeight="1" ht="17.25">
      <c s="83" t="s">
        <v>2300</v>
      </c>
      <c s="376" t="s">
        <v>56</v>
      </c>
      <c s="91" t="s">
        <v>2301</v>
      </c>
      <c s="376" t="s">
        <v>56</v>
      </c>
    </row>
    <row customHeight="1" ht="17.25">
      <c s="83" t="s">
        <v>2302</v>
      </c>
      <c s="372">
        <f>SUM(B58:B61)</f>
        <v>10900</v>
      </c>
      <c s="91" t="s">
        <v>2303</v>
      </c>
      <c s="376">
        <v>166</v>
      </c>
    </row>
    <row customHeight="1" ht="17.25">
      <c s="85" t="s">
        <v>2304</v>
      </c>
      <c s="376"/>
      <c s="91" t="s">
        <v>2305</v>
      </c>
      <c s="372">
        <f>B64-D5-D6-D35-D36-D41-D42-D46-D49-D52-D53-D54-D56-D57</f>
      </c>
    </row>
    <row customHeight="1" ht="17.25">
      <c s="85" t="s">
        <v>2306</v>
      </c>
      <c s="376"/>
      <c s="91" t="s">
        <v>2307</v>
      </c>
      <c s="376"/>
    </row>
    <row customHeight="1" ht="17.25">
      <c s="85" t="s">
        <v>2308</v>
      </c>
      <c s="376"/>
      <c s="91" t="s">
        <v>2309</v>
      </c>
      <c s="372">
        <f>D58-D59</f>
      </c>
    </row>
    <row customHeight="1" ht="17.25">
      <c s="85" t="s">
        <v>2310</v>
      </c>
      <c s="376">
        <v>10900</v>
      </c>
      <c s="88"/>
      <c s="92"/>
    </row>
    <row customHeight="1" ht="17.25">
      <c s="83" t="s">
        <v>2311</v>
      </c>
      <c s="372">
        <f>B63</f>
        <v>0</v>
      </c>
      <c s="89"/>
      <c s="81"/>
    </row>
    <row customHeight="1" ht="17.25">
      <c s="85" t="s">
        <v>2312</v>
      </c>
      <c s="377"/>
      <c s="89"/>
      <c s="238"/>
    </row>
    <row customHeight="1" ht="17.25">
      <c s="90" t="s">
        <v>2313</v>
      </c>
      <c s="372">
        <f>SUM(B5:B6,B35:B36,B41:B42,B46,B49,B52:B57,B62)</f>
        <v>178990</v>
      </c>
      <c s="168" t="s">
        <v>2314</v>
      </c>
      <c s="372">
        <f>SUM(D5:D6,D35:D36,D41:D42,D46,D49,D52:D54,D56:D58)</f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D1"/>
    <mergeCell ref="A2:D2"/>
    <mergeCell ref="A3:D3"/>
  </mergeCells>
  <dataValidations count="1">
    <dataValidation type="decimal" allowBlank="1" showInputMessage="1" showErrorMessage="1" sqref="B5:B64 D5:D54 D56:D60 D64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DDA649C-AF88-7049-DCB8-9EF255721F9D}" mc:Ignorable="x14ac">
  <dimension ref="A1:H35"/>
  <sheetViews>
    <sheetView defaultGridColor="0" colorId="8" topLeftCell="A1" showGridLines="0" workbookViewId="0" showZeros="0">
      <selection activeCell="A1" sqref="A1:H1"/>
    </sheetView>
  </sheetViews>
  <sheetFormatPr defaultColWidth="9.125" customHeight="1" defaultRowHeight="12.75"/>
  <cols>
    <col min="1" max="1" style="336" width="9.50390625" customWidth="1"/>
    <col min="2" max="2" style="336" width="31.125" customWidth="1"/>
    <col min="3" max="8" style="336" width="14.50390625" customWidth="1"/>
  </cols>
  <sheetData>
    <row customHeight="1" ht="33.75">
      <c s="366" t="str">
        <f>'##BASEINFO'!$B$2&amp;"度"&amp;'##BASEINFO'!$B$7&amp;"公共财政收入预算变动情况录入表"</f>
        <v>2013年度芷江侗族自治县公共财政收入预算变动情况录入表</v>
      </c>
      <c s="68"/>
      <c s="68"/>
      <c s="68"/>
      <c s="68"/>
      <c s="68"/>
      <c s="68"/>
      <c s="68"/>
    </row>
    <row customHeight="1" ht="17.25">
      <c s="67" t="s">
        <v>175</v>
      </c>
      <c s="67"/>
      <c s="67"/>
      <c s="67"/>
      <c s="67"/>
      <c s="67"/>
      <c s="67"/>
      <c s="67"/>
    </row>
    <row customHeight="1" ht="17.25">
      <c s="67" t="s">
        <v>204</v>
      </c>
      <c s="67"/>
      <c s="67"/>
      <c s="67"/>
      <c s="67"/>
      <c s="67"/>
      <c s="67"/>
      <c s="67"/>
    </row>
    <row customHeight="1" ht="17.25">
      <c s="69" t="s">
        <v>205</v>
      </c>
      <c s="69" t="s">
        <v>206</v>
      </c>
      <c s="69" t="s">
        <v>2315</v>
      </c>
      <c s="69" t="s">
        <v>2316</v>
      </c>
      <c s="69"/>
      <c s="69"/>
      <c s="69"/>
      <c s="69" t="s">
        <v>2317</v>
      </c>
    </row>
    <row customHeight="1" ht="17.25">
      <c s="69"/>
      <c s="69"/>
      <c s="69"/>
      <c s="69" t="s">
        <v>2318</v>
      </c>
      <c s="69"/>
      <c s="69"/>
      <c s="70" t="s">
        <v>2319</v>
      </c>
      <c s="69"/>
    </row>
    <row customHeight="1" ht="17.25">
      <c s="69"/>
      <c s="97"/>
      <c s="97"/>
      <c s="86" t="s">
        <v>2320</v>
      </c>
      <c s="86" t="s">
        <v>2321</v>
      </c>
      <c s="86" t="s">
        <v>2322</v>
      </c>
      <c s="98"/>
      <c s="97"/>
    </row>
    <row customHeight="1" ht="17.25">
      <c s="84"/>
      <c s="79" t="s">
        <v>208</v>
      </c>
      <c s="372">
        <f>SUM(C8,C29)</f>
        <v>41465</v>
      </c>
      <c s="372">
        <f>SUM(D8,D29)</f>
        <v>0</v>
      </c>
      <c s="372">
        <f>SUM(E8,E29)</f>
        <v>0</v>
      </c>
      <c s="372">
        <f>SUM(F8,F29)</f>
        <v>0</v>
      </c>
      <c s="429">
        <f>SUM(G8,G29)</f>
        <v>0</v>
      </c>
      <c s="372">
        <f>SUM(H8,H29)</f>
        <v>41465</v>
      </c>
    </row>
    <row customHeight="1" ht="17.25">
      <c s="85">
        <v>101</v>
      </c>
      <c s="87" t="s">
        <v>209</v>
      </c>
      <c s="372">
        <f>SUM(C9:C28)</f>
        <v>25041</v>
      </c>
      <c s="372">
        <f>SUM(D9:D28)</f>
        <v>0</v>
      </c>
      <c s="372">
        <f>SUM(E9:E28)</f>
        <v>0</v>
      </c>
      <c s="372">
        <f>SUM(F9:F28)</f>
        <v>0</v>
      </c>
      <c s="429">
        <f>SUM(G9:G28)</f>
        <v>0</v>
      </c>
      <c s="372">
        <f>SUM(H9:H28)</f>
        <v>25041</v>
      </c>
    </row>
    <row customHeight="1" ht="17.25">
      <c s="85">
        <v>10101</v>
      </c>
      <c s="84" t="s">
        <v>210</v>
      </c>
      <c s="411">
        <v>2037</v>
      </c>
      <c s="372">
        <f>E9+F9</f>
        <v>0</v>
      </c>
      <c s="411"/>
      <c s="411"/>
      <c s="430"/>
      <c s="372">
        <f>C9+D9+G9</f>
        <v>2037</v>
      </c>
    </row>
    <row customHeight="1" ht="17.25">
      <c s="85">
        <v>10102</v>
      </c>
      <c s="84" t="s">
        <v>248</v>
      </c>
      <c s="411"/>
      <c s="372">
        <f>E10+F10</f>
        <v>0</v>
      </c>
      <c s="411"/>
      <c s="411"/>
      <c s="430"/>
      <c s="372">
        <f>C10+D10+G10</f>
        <v>0</v>
      </c>
    </row>
    <row customHeight="1" ht="17.25">
      <c s="85">
        <v>10103</v>
      </c>
      <c s="84" t="s">
        <v>268</v>
      </c>
      <c s="411">
        <v>5327</v>
      </c>
      <c s="372">
        <f>E11+F11</f>
        <v>0</v>
      </c>
      <c s="411"/>
      <c s="411"/>
      <c s="430"/>
      <c s="372">
        <f>C11+D11+G11</f>
        <v>5327</v>
      </c>
    </row>
    <row customHeight="1" ht="17.25">
      <c s="85">
        <v>10104</v>
      </c>
      <c s="84" t="s">
        <v>281</v>
      </c>
      <c s="411">
        <v>1805</v>
      </c>
      <c s="372">
        <f>E12+F12</f>
        <v>0</v>
      </c>
      <c s="411"/>
      <c s="411"/>
      <c s="430"/>
      <c s="372">
        <f>C12+D12+G12</f>
        <v>1805</v>
      </c>
    </row>
    <row customHeight="1" ht="17.25">
      <c s="85">
        <v>10105</v>
      </c>
      <c s="84" t="s">
        <v>380</v>
      </c>
      <c s="411"/>
      <c s="372">
        <f>E13+F13</f>
        <v>0</v>
      </c>
      <c s="411"/>
      <c s="411"/>
      <c s="430"/>
      <c s="380">
        <f>C13+D13+G13</f>
        <v>0</v>
      </c>
    </row>
    <row customHeight="1" ht="17.25">
      <c s="85">
        <v>10106</v>
      </c>
      <c s="84" t="s">
        <v>2323</v>
      </c>
      <c s="411">
        <v>613</v>
      </c>
      <c s="372">
        <f>E14+F14</f>
        <v>0</v>
      </c>
      <c s="411"/>
      <c s="411"/>
      <c s="430"/>
      <c s="372">
        <f>C14+D14+G14</f>
        <v>613</v>
      </c>
    </row>
    <row customHeight="1" ht="17.25">
      <c s="85">
        <v>10107</v>
      </c>
      <c s="84" t="s">
        <v>448</v>
      </c>
      <c s="411">
        <v>129</v>
      </c>
      <c s="372">
        <f>E15+F15</f>
        <v>0</v>
      </c>
      <c s="411"/>
      <c s="411"/>
      <c s="430"/>
      <c s="379">
        <f>C15+D15+G15</f>
        <v>129</v>
      </c>
    </row>
    <row customHeight="1" ht="17.25">
      <c s="85">
        <v>10109</v>
      </c>
      <c s="84" t="s">
        <v>452</v>
      </c>
      <c s="411">
        <v>1030</v>
      </c>
      <c s="372">
        <f>E16+F16</f>
        <v>0</v>
      </c>
      <c s="411"/>
      <c s="411"/>
      <c s="430"/>
      <c s="372">
        <f>C16+D16+G16</f>
        <v>1030</v>
      </c>
    </row>
    <row customHeight="1" ht="17.25">
      <c s="85">
        <v>10110</v>
      </c>
      <c s="84" t="s">
        <v>466</v>
      </c>
      <c s="411">
        <v>309</v>
      </c>
      <c s="372">
        <f>E17+F17</f>
        <v>0</v>
      </c>
      <c s="411"/>
      <c s="411"/>
      <c s="430"/>
      <c s="372">
        <f>C17+D17+G17</f>
        <v>309</v>
      </c>
    </row>
    <row customHeight="1" ht="17.25">
      <c s="85">
        <v>10111</v>
      </c>
      <c s="84" t="s">
        <v>475</v>
      </c>
      <c s="411">
        <v>118</v>
      </c>
      <c s="372">
        <f>E18+F18</f>
        <v>0</v>
      </c>
      <c s="411"/>
      <c s="411"/>
      <c s="430"/>
      <c s="372">
        <f>C18+D18+G18</f>
        <v>118</v>
      </c>
    </row>
    <row customHeight="1" ht="17.25">
      <c s="85">
        <v>10112</v>
      </c>
      <c s="84" t="s">
        <v>481</v>
      </c>
      <c s="411"/>
      <c s="372">
        <f>E19+F19</f>
        <v>0</v>
      </c>
      <c s="411"/>
      <c s="411"/>
      <c s="430"/>
      <c s="372">
        <f>C19+D19+G19</f>
        <v>0</v>
      </c>
    </row>
    <row customHeight="1" ht="17.25">
      <c s="85">
        <v>10113</v>
      </c>
      <c s="84" t="s">
        <v>490</v>
      </c>
      <c s="411">
        <v>1994</v>
      </c>
      <c s="372">
        <f>E20+F20</f>
        <v>0</v>
      </c>
      <c s="411"/>
      <c s="411"/>
      <c s="430"/>
      <c s="372">
        <f>C20+D20+G20</f>
        <v>1994</v>
      </c>
    </row>
    <row customHeight="1" ht="17.25">
      <c s="85">
        <v>10114</v>
      </c>
      <c s="84" t="s">
        <v>2324</v>
      </c>
      <c s="411">
        <v>145</v>
      </c>
      <c s="372">
        <f>E21+F21</f>
        <v>0</v>
      </c>
      <c s="411"/>
      <c s="411"/>
      <c s="430"/>
      <c s="372">
        <f>C21+D21+G21</f>
        <v>145</v>
      </c>
    </row>
    <row customHeight="1" ht="17.25">
      <c s="85">
        <v>10115</v>
      </c>
      <c s="84" t="s">
        <v>2325</v>
      </c>
      <c s="411"/>
      <c s="372">
        <f>E22+F22</f>
        <v>0</v>
      </c>
      <c s="411"/>
      <c s="411"/>
      <c s="430"/>
      <c s="372">
        <f>C22+D22+G22</f>
        <v>0</v>
      </c>
    </row>
    <row customHeight="1" ht="17.25">
      <c s="85">
        <v>10116</v>
      </c>
      <c s="84" t="s">
        <v>2326</v>
      </c>
      <c s="411"/>
      <c s="372">
        <f>E23+F23</f>
        <v>0</v>
      </c>
      <c s="411"/>
      <c s="411"/>
      <c s="430"/>
      <c s="372">
        <f>C23+D23+G23</f>
        <v>0</v>
      </c>
    </row>
    <row customHeight="1" ht="17.25">
      <c s="85">
        <v>10117</v>
      </c>
      <c s="84" t="s">
        <v>2327</v>
      </c>
      <c s="411"/>
      <c s="372">
        <f>E24+F24</f>
        <v>0</v>
      </c>
      <c s="411"/>
      <c s="411"/>
      <c s="430"/>
      <c s="372">
        <f>C24+D24+G24</f>
        <v>0</v>
      </c>
    </row>
    <row customHeight="1" ht="17.25">
      <c s="85">
        <v>10118</v>
      </c>
      <c s="84" t="s">
        <v>2328</v>
      </c>
      <c s="411">
        <v>4673</v>
      </c>
      <c s="372">
        <f>E25+F25</f>
        <v>0</v>
      </c>
      <c s="411"/>
      <c s="411"/>
      <c s="430"/>
      <c s="372">
        <f>C25+D25+G25</f>
        <v>4673</v>
      </c>
    </row>
    <row customHeight="1" ht="17.25">
      <c s="85">
        <v>10119</v>
      </c>
      <c s="84" t="s">
        <v>2329</v>
      </c>
      <c s="411">
        <v>6049</v>
      </c>
      <c s="372">
        <f>E26+F26</f>
        <v>0</v>
      </c>
      <c s="411"/>
      <c s="411"/>
      <c s="430"/>
      <c s="372">
        <f>C26+D26+G26</f>
        <v>6049</v>
      </c>
    </row>
    <row customHeight="1" ht="17.25">
      <c s="85">
        <v>10120</v>
      </c>
      <c s="84" t="s">
        <v>2330</v>
      </c>
      <c s="411">
        <v>812</v>
      </c>
      <c s="372">
        <f>E27+F27</f>
        <v>0</v>
      </c>
      <c s="411"/>
      <c s="411"/>
      <c s="430"/>
      <c s="372">
        <f>C27+D27+G27</f>
        <v>812</v>
      </c>
    </row>
    <row customHeight="1" ht="17.25">
      <c s="85">
        <v>10199</v>
      </c>
      <c s="84" t="s">
        <v>530</v>
      </c>
      <c s="411"/>
      <c s="372">
        <f>E28+F28</f>
        <v>0</v>
      </c>
      <c s="411"/>
      <c s="411"/>
      <c s="430"/>
      <c s="372">
        <f>C28+D28+G28</f>
        <v>0</v>
      </c>
    </row>
    <row customHeight="1" ht="17.25">
      <c s="85">
        <v>103</v>
      </c>
      <c s="87" t="s">
        <v>531</v>
      </c>
      <c s="372">
        <f>SUM(C30:C35)</f>
        <v>16424</v>
      </c>
      <c s="372">
        <f>SUM(D30:D35)</f>
        <v>0</v>
      </c>
      <c s="372">
        <f>SUM(E30:E35)</f>
        <v>0</v>
      </c>
      <c s="372">
        <f>SUM(F30:F35)</f>
        <v>0</v>
      </c>
      <c s="429">
        <f>SUM(G30:G35)</f>
        <v>0</v>
      </c>
      <c s="372">
        <f>SUM(H30:H35)</f>
        <v>16424</v>
      </c>
    </row>
    <row customHeight="1" ht="17.25">
      <c s="85">
        <v>10302</v>
      </c>
      <c s="84" t="s">
        <v>532</v>
      </c>
      <c s="411">
        <v>220</v>
      </c>
      <c s="372">
        <f>E30+F30</f>
        <v>0</v>
      </c>
      <c s="411"/>
      <c s="411"/>
      <c s="430"/>
      <c s="372">
        <f>C30+D30+G30</f>
        <v>220</v>
      </c>
    </row>
    <row customHeight="1" ht="17.25">
      <c s="85">
        <v>10304</v>
      </c>
      <c s="84" t="s">
        <v>558</v>
      </c>
      <c s="411">
        <v>6625</v>
      </c>
      <c s="372">
        <f>E31+F31</f>
        <v>0</v>
      </c>
      <c s="411"/>
      <c s="411"/>
      <c s="430"/>
      <c s="372">
        <f>C31+D31+G31</f>
        <v>6625</v>
      </c>
    </row>
    <row customHeight="1" ht="17.25">
      <c s="85">
        <v>10305</v>
      </c>
      <c s="84" t="s">
        <v>891</v>
      </c>
      <c s="411">
        <v>1778</v>
      </c>
      <c s="372">
        <f>E32+F32</f>
        <v>0</v>
      </c>
      <c s="411"/>
      <c s="411"/>
      <c s="430"/>
      <c s="372">
        <f>C32+D32+G32</f>
        <v>1778</v>
      </c>
    </row>
    <row customHeight="1" ht="17.25">
      <c s="85">
        <v>10306</v>
      </c>
      <c s="84" t="s">
        <v>924</v>
      </c>
      <c s="411"/>
      <c s="372">
        <f>E33+F33</f>
        <v>0</v>
      </c>
      <c s="411"/>
      <c s="411"/>
      <c s="430"/>
      <c s="372">
        <f>C33+D33+G33</f>
        <v>0</v>
      </c>
    </row>
    <row customHeight="1" ht="17.25">
      <c s="85">
        <v>10307</v>
      </c>
      <c s="84" t="s">
        <v>942</v>
      </c>
      <c s="411">
        <v>4755</v>
      </c>
      <c s="372">
        <f>E34+F34</f>
        <v>0</v>
      </c>
      <c s="411"/>
      <c s="411"/>
      <c s="430"/>
      <c s="372">
        <f>C34+D34+G34</f>
        <v>4755</v>
      </c>
    </row>
    <row customHeight="1" ht="17.25">
      <c s="85">
        <v>10399</v>
      </c>
      <c s="84" t="s">
        <v>2331</v>
      </c>
      <c s="411">
        <v>3046</v>
      </c>
      <c s="372">
        <f>E35+F35</f>
        <v>0</v>
      </c>
      <c s="411"/>
      <c s="411"/>
      <c s="430"/>
      <c s="372">
        <f>C35+D35+G35</f>
        <v>3046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10">
    <mergeCell ref="B4:B6"/>
    <mergeCell ref="C4:C6"/>
    <mergeCell ref="D4:G4"/>
    <mergeCell ref="D5:F5"/>
    <mergeCell ref="G5:G6"/>
    <mergeCell ref="H4:H6"/>
    <mergeCell ref="A1:H1"/>
    <mergeCell ref="A2:H2"/>
    <mergeCell ref="A3:H3"/>
    <mergeCell ref="A4:A6"/>
  </mergeCells>
  <dataValidations count="1">
    <dataValidation type="decimal" allowBlank="1" showInputMessage="1" showErrorMessage="1" sqref="C7:H3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139DF87-D493-3EA3-47D7-B533D7DE0D92}" mc:Ignorable="x14ac">
  <dimension ref="A1:AD238"/>
  <sheetViews>
    <sheetView defaultGridColor="0" colorId="8" showGridLines="0" workbookViewId="0" showZeros="0">
      <pane xSplit="2" ySplit="6" topLeftCell="J166" activePane="bottomRight" state="frozen"/>
      <selection pane="bottomLeft" activeCell="A7" sqref="A7"/>
      <selection pane="topRight" activeCell="C1" sqref="C1"/>
      <selection pane="bottomRight" activeCell="A1" sqref="A1"/>
    </sheetView>
  </sheetViews>
  <sheetFormatPr defaultColWidth="9.125" customHeight="1" defaultRowHeight="12.75"/>
  <cols>
    <col min="1" max="1" style="336" width="9.50390625" customWidth="1"/>
    <col min="2" max="2" style="336" width="33.00390625" customWidth="1"/>
    <col min="3" max="9" style="336" width="12.875" customWidth="1"/>
    <col min="10" max="10" style="336" width="12.25390625" customWidth="1"/>
    <col min="11" max="23" style="336" width="12.875" customWidth="1"/>
    <col min="24" max="24" style="336" width="11.75390625" customWidth="1"/>
    <col min="25" max="28" style="336" width="12.875" customWidth="1"/>
    <col min="29" max="30" style="336" width="13.25390625" customWidth="1"/>
  </cols>
  <sheetData>
    <row customHeight="1" ht="33.75">
      <c s="366" t="str">
        <f>'##BASEINFO'!$B$2&amp;"度"&amp;'##BASEINFO'!$B$7&amp;"公共财政支出预算变动及结余、结转情况录入表"</f>
        <v>2013年度芷江侗族自治县公共财政支出预算变动及结余、结转情况录入表</v>
      </c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</row>
    <row customHeight="1" ht="17.25">
      <c s="67" t="s">
        <v>176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106" t="s">
        <v>204</v>
      </c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</row>
    <row customHeight="1" ht="17.25">
      <c s="107" t="s">
        <v>205</v>
      </c>
      <c s="107" t="s">
        <v>206</v>
      </c>
      <c s="108" t="s">
        <v>2315</v>
      </c>
      <c s="107" t="s">
        <v>2316</v>
      </c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14" t="s">
        <v>2317</v>
      </c>
      <c s="113" t="s">
        <v>207</v>
      </c>
      <c s="113" t="s">
        <v>2332</v>
      </c>
      <c s="113" t="s">
        <v>2333</v>
      </c>
    </row>
    <row customHeight="1" ht="11.25">
      <c s="69"/>
      <c s="69"/>
      <c s="70"/>
      <c s="108" t="s">
        <v>2320</v>
      </c>
      <c s="113" t="s">
        <v>2334</v>
      </c>
      <c s="114" t="s">
        <v>2335</v>
      </c>
      <c s="113" t="s">
        <v>2336</v>
      </c>
      <c s="113" t="s">
        <v>2337</v>
      </c>
      <c s="113" t="s">
        <v>2338</v>
      </c>
      <c s="113" t="s">
        <v>2339</v>
      </c>
      <c s="113" t="s">
        <v>2340</v>
      </c>
      <c s="113" t="s">
        <v>2341</v>
      </c>
      <c s="113" t="s">
        <v>2342</v>
      </c>
      <c s="113" t="s">
        <v>2343</v>
      </c>
      <c s="113" t="s">
        <v>2344</v>
      </c>
      <c s="113" t="s">
        <v>2281</v>
      </c>
      <c s="113" t="s">
        <v>2287</v>
      </c>
      <c s="113" t="s">
        <v>2345</v>
      </c>
      <c s="113" t="s">
        <v>2346</v>
      </c>
      <c s="113" t="s">
        <v>2347</v>
      </c>
      <c s="113" t="s">
        <v>2348</v>
      </c>
      <c s="113" t="s">
        <v>2349</v>
      </c>
      <c s="113" t="s">
        <v>2350</v>
      </c>
      <c s="113" t="s">
        <v>2044</v>
      </c>
      <c s="113" t="s">
        <v>2288</v>
      </c>
      <c s="113" t="s">
        <v>2322</v>
      </c>
      <c s="70"/>
      <c s="70"/>
      <c s="70"/>
      <c s="70"/>
    </row>
    <row customHeight="1" ht="23.25">
      <c s="69"/>
      <c s="69"/>
      <c s="98"/>
      <c s="115"/>
      <c s="98"/>
      <c s="116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</row>
    <row customHeight="1" ht="17.25">
      <c s="82"/>
      <c s="79" t="s">
        <v>1017</v>
      </c>
      <c s="372">
        <f>SUM(C8,C38,C47,C55,C67,C78,C89,C96,C116,C125,C142,C149,C160,C168,C179,C184,C190,C199,C209,C218,C222,C228,C229,C235)</f>
        <v>107134</v>
      </c>
      <c s="372">
        <f>SUM(D8,D38,D47,D55,D67,D78,D89,D96,D116,D125,D142,D149,D160,D168,D179,D184,D190,D199,D209,D218,D222,D228,D229,D235)</f>
        <v>68797</v>
      </c>
      <c s="372">
        <f>SUM(E8,E38,E47,E55,E67,E78,E89,E96,E116,E125,E142,E149,E160,E168,E179,E184,E190,E199,E209,E218,E222,E228,E229,E235)</f>
        <v>46688</v>
      </c>
      <c s="372">
        <f>SUM(F8,F38,F47,F55,F67,F78,F89,F96,F116,F125,F142,F149,F160,F168,F179,F184,F190,F199,F209,F218,F222,F228,F229,F235)</f>
        <v>0</v>
      </c>
      <c s="429">
        <f>SUM(G8,G38,G47,G55,G67,G78,G89,G96,G116,G125,G142,G149,G160,G168,G179,G184,G190,G199,G209,G218,G222,G228,G229,G235)</f>
        <v>8294</v>
      </c>
      <c s="372">
        <f>SUM(H8,H38,H47,H55,H67,H78,H89,H96,H116,H125,H142,H149,H160,H168,H179,H184,H190,H199,H209,H218,H222,H228,H229,H235)</f>
        <v>0</v>
      </c>
      <c s="372">
        <f>SUM(I8,I38,I47,I55,I67,I78,I89,I96,I116,I125,I142,I149,I160,I168,I179,I184,I190,I199,I209,I218,I222,I228,I229,I235)</f>
        <v>0</v>
      </c>
      <c s="372">
        <f>SUM(J8,J38,J47,J55,J67,J78,J89,J96,J116,J125,J142,J149,J160,J168,J179,J184,J190,J199,J209,J218,J222,J228,J229,J235)</f>
        <v>0</v>
      </c>
      <c s="429">
        <f>SUM(K8,K38,K47,K55,K67,K78,K89,K96,K116,K125,K142,K149,K160,K168,K179,K184,K190,K199,K209,K218,K222,K228,K229,K235)</f>
        <v>321</v>
      </c>
      <c s="429">
        <f>SUM(L8,L38,L47,L55,L67,L78,L89,L96,L116,L125,L142,L149,L160,L168,L179,L184,L190,L199,L209,L218,L222,L228,L229,L235)</f>
        <v>0</v>
      </c>
      <c s="429">
        <f>SUM(M8,M38,M47,M55,M67,M78,M89,M96,M116,M125,M142,M149,M160,M168,M179,M184,M190,M199,M209,M218,M222,M228,M229,M235)</f>
        <v>0</v>
      </c>
      <c s="372">
        <f>SUM(N8,N38,N47,N55,N67,N78,N89,N96,N116,N125,N142,N149,N160,N168,N179,N184,N190,N199,N209,N218,N222,N228,N229,N235)</f>
        <v>0</v>
      </c>
      <c s="372">
        <f>SUM(O8,O38,O47,O55,O67,O78,O89,O96,O116,O125,O142,O149,O160,O168,O179,O184,O190,O199,O209,O218,O222,O228,O229,O235)</f>
        <v>-306</v>
      </c>
      <c s="439">
        <f>SUM(P8,P38,P47,P55,P67,P78,P89,P96,P116,P125,P142,P149,P160,P168,P179,P184,P190,P199,P209,P218,P222,P228,P229,P235)</f>
        <v>0</v>
      </c>
      <c s="372">
        <f>SUM(Q8,Q38,Q47,Q55,Q67,Q78,Q89,Q96,Q116,Q125,Q142,Q149,Q160,Q168,Q179,Q184,Q190,Q199,Q209,Q218,Q222,Q228,Q229,Q235)</f>
        <v>2900</v>
      </c>
      <c s="440">
        <f>SUM(R8,R38,R47,R55,R67,R78,R89,R96,R116,R125,R142,R149,R160,R168,R179,R184,R190,R199,R209,R218,R222,R228,R229,R235)</f>
        <v>0</v>
      </c>
      <c s="372">
        <f>SUM(S8,S38,S47,S55,S67,S78,S89,S96,S116,S125,S142,S149,S160,S168,S179,S184,S190,S199,S209,S218,S222,S228,S229,S235)</f>
        <v>10900</v>
      </c>
      <c s="372">
        <f>SUM(T8,T38,T47,T55,T67,T78,T89,T96,T116,T125,T142,T149,T160,T168,T179,T184,T190,T199,T209,T218,T222,T228,T229,T235)</f>
        <v>0</v>
      </c>
      <c s="429">
        <f>SUM(U8,U38,U47,U55,U67,U78,U89,U96,U116,U125,U142,U149,U160,U168,U179,U184,U190,U199,U209,U218,U222,U228,U229,U235)</f>
        <v>0</v>
      </c>
      <c s="372">
        <f>SUM(V8,V38,V47,V55,V67,V78,V89,V96,V116,V125,V142,V149,V160,V168,V179,V184,V190,V199,V209,V218,V222,V228,V229,V235)</f>
        <v>0</v>
      </c>
      <c s="429">
        <f>SUM(W8,W38,W47,W55,W67,W78,W89,W96,W116,W125,W142,W149,W160,W168,W179,W184,W190,W199,W209,W218,W222,W228,W229,W235)</f>
        <v>0</v>
      </c>
      <c s="372">
        <f>SUM(X8,X38,X47,X55,X67,X78,X89,X96,X116,X125,X142,X149,X160,X168,X179,X184,X190,X199,X209,X218,X222,X228,X229,X235)</f>
        <v>0</v>
      </c>
      <c s="372">
        <f>SUM(Y8,Y38,Y47,Y55,Y67,Y78,Y89,Y96,Y116,Y125,Y142,Y149,Y160,Y168,Y179,Y184,Y190,Y199,Y209,Y218,Y222,Y228,Y229,Y235)</f>
        <v>0</v>
      </c>
      <c s="372">
        <f>SUM(Z8,Z38,Z47,Z55,Z67,Z78,Z89,Z96,Z116,Z125,Z142,Z149,Z160,Z168,Z179,Z184,Z190,Z199,Z209,Z218,Z222,Z228,Z229,Z235)</f>
        <v>0</v>
      </c>
      <c s="372">
        <f>SUM(AA8,AA38,AA47,AA55,AA67,AA78,AA89,AA96,AA116,AA125,AA142,AA149,AA160,AA168,AA179,AA184,AA190,AA199,AA209,AA218,AA222,AA228,AA229,AA235)</f>
        <v>175931</v>
      </c>
      <c s="372">
        <f>SUM(AB8,AB38,AB47,AB55,AB67,AB78,AB89,AB96,AB116,AB125,AB142,AB149,AB160,AB168,AB179,AB184,AB190,AB199,AB209,AB218,AB222,AB228,AB229,AB235)</f>
        <v>175784</v>
      </c>
      <c s="372">
        <f>SUM(AC8,AC38,AC47,AC55,AC67,AC78,AC89,AC96,AC116,AC125,AC142,AC149,AC160,AC168,AC179,AC184,AC190,AC199,AC209,AC218,AC222,AC228,AC229,AC235)</f>
        <v>147</v>
      </c>
      <c s="372">
        <f>SUM(AD8,AD38,AD47,AD55,AD67,AD78,AD89,AD96,AD116,AD125,AD142,AD149,AD160,AD168,AD179,AD184,AD190,AD199,AD209,AD218,AD222,AD228,AD229,AD235)</f>
        <v>0</v>
      </c>
    </row>
    <row customHeight="1" ht="17.25">
      <c s="73">
        <v>201</v>
      </c>
      <c s="87" t="s">
        <v>1018</v>
      </c>
      <c s="372">
        <f>SUM(C9:C37)</f>
        <v>20838</v>
      </c>
      <c s="372">
        <f>SUM(D9:D37)</f>
        <v>11310</v>
      </c>
      <c s="372">
        <f>SUM(E9:E37)</f>
        <v>1225</v>
      </c>
      <c s="372">
        <f>SUM(F9:F37)</f>
        <v>0</v>
      </c>
      <c s="429">
        <f>SUM(G9:G37)</f>
        <v>4895</v>
      </c>
      <c s="372">
        <f>SUM(H9:H37)</f>
        <v>0</v>
      </c>
      <c s="372">
        <f>SUM(I9:I37)</f>
        <v>0</v>
      </c>
      <c s="372">
        <f>SUM(J9:J37)</f>
        <v>0</v>
      </c>
      <c s="429">
        <f>SUM(K9:K37)</f>
        <v>69</v>
      </c>
      <c s="429">
        <f>SUM(L9:L37)</f>
        <v>0</v>
      </c>
      <c s="429">
        <f>SUM(M9:M37)</f>
        <v>323</v>
      </c>
      <c s="372">
        <f>SUM(N9:N37)</f>
        <v>2384</v>
      </c>
      <c s="372">
        <f>SUM(O9:O37)</f>
        <v>-306</v>
      </c>
      <c s="372">
        <f>SUM(P9:P37)</f>
        <v>0</v>
      </c>
      <c s="379">
        <f>SUM(Q9:Q37)</f>
        <v>0</v>
      </c>
      <c s="372">
        <f>SUM(R9:R37)</f>
        <v>0</v>
      </c>
      <c s="372">
        <f>SUM(S9:S37)</f>
        <v>2720</v>
      </c>
      <c s="372">
        <f>SUM(T9:T37)</f>
        <v>0</v>
      </c>
      <c s="429">
        <f>SUM(U9:U37)</f>
        <v>0</v>
      </c>
      <c s="372">
        <f>SUM(V9:V37)</f>
        <v>0</v>
      </c>
      <c s="429">
        <f>SUM(W9:W37)</f>
        <v>0</v>
      </c>
      <c s="372">
        <f>SUM(X9:X37)</f>
        <v>0</v>
      </c>
      <c s="372">
        <f>SUM(Y9:Y37)</f>
        <v>0</v>
      </c>
      <c s="372">
        <f>SUM(Z9:Z37)</f>
        <v>0</v>
      </c>
      <c s="372">
        <f>SUM(AA9:AA37)</f>
        <v>32148</v>
      </c>
      <c s="372">
        <f>SUM(AB9:AB37)</f>
        <v>32148</v>
      </c>
      <c s="372">
        <f>SUM(AC9:AC37)</f>
        <v>0</v>
      </c>
      <c s="372">
        <f>SUM(AD9:AD37)</f>
        <v>0</v>
      </c>
    </row>
    <row customHeight="1" ht="17.25">
      <c s="73">
        <v>20101</v>
      </c>
      <c s="84" t="s">
        <v>1019</v>
      </c>
      <c s="411">
        <v>415</v>
      </c>
      <c s="372">
        <f>SUM(E9:G9,I9:Z9)</f>
        <v>197</v>
      </c>
      <c s="411"/>
      <c s="411"/>
      <c s="430">
        <v>191</v>
      </c>
      <c s="411"/>
      <c s="411"/>
      <c s="411"/>
      <c s="441"/>
      <c s="441"/>
      <c s="441">
        <v>6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C9+D9</f>
        <v>612</v>
      </c>
      <c s="372">
        <f>L02!C7</f>
        <v>612</v>
      </c>
      <c s="372">
        <f>AA9-AB9</f>
        <v>0</v>
      </c>
      <c s="376"/>
    </row>
    <row customHeight="1" ht="17.25">
      <c s="73">
        <v>20102</v>
      </c>
      <c s="84" t="s">
        <v>1031</v>
      </c>
      <c s="411">
        <v>315</v>
      </c>
      <c s="372">
        <f>SUM(E10:G10,I10:Z10)</f>
        <v>180</v>
      </c>
      <c s="411"/>
      <c s="411"/>
      <c s="430">
        <v>172</v>
      </c>
      <c s="411"/>
      <c s="411"/>
      <c s="411"/>
      <c s="441"/>
      <c s="441"/>
      <c s="441">
        <v>8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C10+D10</f>
        <v>495</v>
      </c>
      <c s="372">
        <f>L02!C19</f>
        <v>495</v>
      </c>
      <c s="372">
        <f>AA10-AB10</f>
        <v>0</v>
      </c>
      <c s="376"/>
    </row>
    <row customHeight="1" ht="17.25">
      <c s="73">
        <v>20103</v>
      </c>
      <c s="84" t="s">
        <v>1036</v>
      </c>
      <c s="411">
        <v>11368</v>
      </c>
      <c s="372">
        <f>SUM(E11:G11,I11:Z11)</f>
        <v>3146</v>
      </c>
      <c s="411">
        <v>157</v>
      </c>
      <c s="411"/>
      <c s="430"/>
      <c s="411"/>
      <c s="411"/>
      <c s="411"/>
      <c s="441">
        <v>11</v>
      </c>
      <c s="441"/>
      <c s="441">
        <v>156</v>
      </c>
      <c s="411">
        <v>143</v>
      </c>
      <c s="411"/>
      <c s="376"/>
      <c s="411"/>
      <c s="376"/>
      <c s="376">
        <v>2679</v>
      </c>
      <c s="376"/>
      <c s="430"/>
      <c s="411"/>
      <c s="430"/>
      <c s="411"/>
      <c s="411"/>
      <c s="411"/>
      <c s="372">
        <f>C11+D11</f>
        <v>14514</v>
      </c>
      <c s="372">
        <f>L02!C28</f>
        <v>14514</v>
      </c>
      <c s="372">
        <f>AA11-AB11</f>
        <v>0</v>
      </c>
      <c s="376"/>
    </row>
    <row customHeight="1" ht="17.25">
      <c s="73">
        <v>20104</v>
      </c>
      <c s="84" t="s">
        <v>1044</v>
      </c>
      <c s="411">
        <v>385</v>
      </c>
      <c s="372">
        <f>SUM(E12:G12,I12:Z12)</f>
        <v>185</v>
      </c>
      <c s="411">
        <v>7</v>
      </c>
      <c s="411"/>
      <c s="430"/>
      <c s="411"/>
      <c s="411"/>
      <c s="411"/>
      <c s="441">
        <v>9</v>
      </c>
      <c s="441"/>
      <c s="442">
        <v>3</v>
      </c>
      <c s="411">
        <v>166</v>
      </c>
      <c s="411"/>
      <c s="376"/>
      <c s="411"/>
      <c s="376"/>
      <c s="376"/>
      <c s="376"/>
      <c s="430"/>
      <c s="411"/>
      <c s="430"/>
      <c s="411"/>
      <c s="411"/>
      <c s="411"/>
      <c s="372">
        <f>C12+D12</f>
        <v>570</v>
      </c>
      <c s="372">
        <f>L02!C40</f>
        <v>570</v>
      </c>
      <c s="372">
        <f>AA12-AB12</f>
        <v>0</v>
      </c>
      <c s="376"/>
    </row>
    <row customHeight="1" ht="17.25">
      <c s="73">
        <v>20105</v>
      </c>
      <c s="84" t="s">
        <v>1051</v>
      </c>
      <c s="411">
        <v>199</v>
      </c>
      <c s="372">
        <f>SUM(E13:G13,I13:Z13)</f>
        <v>112</v>
      </c>
      <c s="411">
        <v>3</v>
      </c>
      <c s="411"/>
      <c s="430"/>
      <c s="411"/>
      <c s="411"/>
      <c s="411"/>
      <c s="441">
        <v>4</v>
      </c>
      <c s="441"/>
      <c s="441">
        <v>8</v>
      </c>
      <c s="411">
        <v>97</v>
      </c>
      <c s="411"/>
      <c s="376"/>
      <c s="411"/>
      <c s="376"/>
      <c s="376"/>
      <c s="376"/>
      <c s="430"/>
      <c s="411"/>
      <c s="430"/>
      <c s="411"/>
      <c s="411"/>
      <c s="411"/>
      <c s="372">
        <f>C13+D13</f>
        <v>311</v>
      </c>
      <c s="372">
        <f>L02!C51</f>
        <v>311</v>
      </c>
      <c s="372">
        <f>AA13-AB13</f>
        <v>0</v>
      </c>
      <c s="376"/>
    </row>
    <row customHeight="1" ht="17.25">
      <c s="73">
        <v>20106</v>
      </c>
      <c s="84" t="s">
        <v>1058</v>
      </c>
      <c s="411">
        <v>1867</v>
      </c>
      <c s="372">
        <f>SUM(E14:G14,I14:Z14)</f>
        <v>160</v>
      </c>
      <c s="411">
        <v>150</v>
      </c>
      <c s="411"/>
      <c s="430"/>
      <c s="411"/>
      <c s="411"/>
      <c s="411"/>
      <c s="441">
        <v>4</v>
      </c>
      <c s="441"/>
      <c s="441">
        <v>8</v>
      </c>
      <c s="411">
        <v>-37</v>
      </c>
      <c s="411"/>
      <c s="376"/>
      <c s="411"/>
      <c s="376"/>
      <c s="376">
        <v>35</v>
      </c>
      <c s="376"/>
      <c s="430"/>
      <c s="411"/>
      <c s="430"/>
      <c s="411"/>
      <c s="411"/>
      <c s="411"/>
      <c s="372">
        <f>C14+D14</f>
        <v>2027</v>
      </c>
      <c s="372">
        <f>L02!C62</f>
        <v>2027</v>
      </c>
      <c s="372">
        <f>AA14-AB14</f>
        <v>0</v>
      </c>
      <c s="376"/>
    </row>
    <row customHeight="1" ht="17.25">
      <c s="73">
        <v>20107</v>
      </c>
      <c s="84" t="s">
        <v>1065</v>
      </c>
      <c s="411">
        <v>2195</v>
      </c>
      <c s="372">
        <f>SUM(E15:G15,I15:Z15)</f>
        <v>416</v>
      </c>
      <c s="411"/>
      <c s="411"/>
      <c s="430"/>
      <c s="411"/>
      <c s="411"/>
      <c s="411"/>
      <c s="441"/>
      <c s="441"/>
      <c s="441"/>
      <c s="411">
        <v>416</v>
      </c>
      <c s="411"/>
      <c s="376"/>
      <c s="411"/>
      <c s="376"/>
      <c s="376"/>
      <c s="376"/>
      <c s="430"/>
      <c s="411"/>
      <c s="430"/>
      <c s="411"/>
      <c s="411"/>
      <c s="411"/>
      <c s="372">
        <f>C15+D15</f>
        <v>2611</v>
      </c>
      <c s="372">
        <f>L02!C73</f>
        <v>2611</v>
      </c>
      <c s="372">
        <f>AA15-AB15</f>
        <v>0</v>
      </c>
      <c s="376"/>
    </row>
    <row customHeight="1" ht="17.25">
      <c s="73">
        <v>20108</v>
      </c>
      <c s="84" t="s">
        <v>1072</v>
      </c>
      <c s="411">
        <v>138</v>
      </c>
      <c s="372">
        <f>SUM(E16:G16,I16:Z16)</f>
        <v>448</v>
      </c>
      <c s="411">
        <v>15</v>
      </c>
      <c s="411"/>
      <c s="430">
        <v>433</v>
      </c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C16+D16</f>
        <v>586</v>
      </c>
      <c s="372">
        <f>L02!C85</f>
        <v>586</v>
      </c>
      <c s="372">
        <f>AA16-AB16</f>
        <v>0</v>
      </c>
      <c s="376"/>
    </row>
    <row customHeight="1" ht="17.25">
      <c s="73">
        <v>20109</v>
      </c>
      <c s="84" t="s">
        <v>1076</v>
      </c>
      <c s="411"/>
      <c s="372">
        <f>SUM(E17:G17,I17:Z17)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C17+D17</f>
        <v>0</v>
      </c>
      <c s="372">
        <f>L02!C94</f>
        <v>0</v>
      </c>
      <c s="372">
        <f>AA17-AB17</f>
        <v>0</v>
      </c>
      <c s="376"/>
    </row>
    <row customHeight="1" ht="17.25">
      <c s="73">
        <v>20110</v>
      </c>
      <c s="84" t="s">
        <v>1081</v>
      </c>
      <c s="411"/>
      <c s="372">
        <f>SUM(E18:G18,I18:Z18)</f>
        <v>27</v>
      </c>
      <c s="411">
        <v>16</v>
      </c>
      <c s="411"/>
      <c s="430"/>
      <c s="411"/>
      <c s="411"/>
      <c s="411"/>
      <c s="441">
        <v>11</v>
      </c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C18+D18</f>
        <v>27</v>
      </c>
      <c s="372">
        <f>L02!C104</f>
        <v>27</v>
      </c>
      <c s="372">
        <f>AA18-AB18</f>
        <v>0</v>
      </c>
      <c s="376"/>
    </row>
    <row customHeight="1" ht="17.25">
      <c s="73">
        <v>20111</v>
      </c>
      <c s="84" t="s">
        <v>1091</v>
      </c>
      <c s="411">
        <v>254</v>
      </c>
      <c s="372">
        <f>SUM(E19:G19,I19:Z19)</f>
        <v>535</v>
      </c>
      <c s="411"/>
      <c s="411"/>
      <c s="430">
        <v>535</v>
      </c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C19+D19</f>
        <v>789</v>
      </c>
      <c s="372">
        <f>L02!C118</f>
        <v>789</v>
      </c>
      <c s="372">
        <f>AA19-AB19</f>
        <v>0</v>
      </c>
      <c s="376"/>
    </row>
    <row customHeight="1" ht="17.25">
      <c s="73">
        <v>20112</v>
      </c>
      <c s="84" t="s">
        <v>1096</v>
      </c>
      <c s="411">
        <v>1415</v>
      </c>
      <c s="372">
        <f>SUM(E20:G20,I20:Z20)</f>
        <v>1683</v>
      </c>
      <c s="411">
        <v>799</v>
      </c>
      <c s="411"/>
      <c s="430">
        <v>871</v>
      </c>
      <c s="411"/>
      <c s="411"/>
      <c s="411"/>
      <c s="441">
        <v>3</v>
      </c>
      <c s="441"/>
      <c s="441">
        <v>4</v>
      </c>
      <c s="411"/>
      <c s="411"/>
      <c s="376"/>
      <c s="411"/>
      <c s="376"/>
      <c s="376">
        <v>6</v>
      </c>
      <c s="376"/>
      <c s="430"/>
      <c s="411"/>
      <c s="430"/>
      <c s="411"/>
      <c s="411"/>
      <c s="411"/>
      <c s="372">
        <f>C20+D20</f>
        <v>3098</v>
      </c>
      <c s="372">
        <f>L02!C127</f>
        <v>3098</v>
      </c>
      <c s="372">
        <f>AA20-AB20</f>
        <v>0</v>
      </c>
      <c s="376"/>
    </row>
    <row customHeight="1" ht="17.25">
      <c s="73">
        <v>20113</v>
      </c>
      <c s="84" t="s">
        <v>1110</v>
      </c>
      <c s="411">
        <v>161</v>
      </c>
      <c s="372">
        <f>SUM(E21:G21,I21:Z21)</f>
        <v>101</v>
      </c>
      <c s="411">
        <v>36</v>
      </c>
      <c s="411"/>
      <c s="430"/>
      <c s="411"/>
      <c s="411"/>
      <c s="411"/>
      <c s="441">
        <v>5</v>
      </c>
      <c s="441"/>
      <c s="441">
        <v>3</v>
      </c>
      <c s="411">
        <v>57</v>
      </c>
      <c s="411"/>
      <c s="376"/>
      <c s="411"/>
      <c s="376"/>
      <c s="376"/>
      <c s="376"/>
      <c s="430"/>
      <c s="411"/>
      <c s="430"/>
      <c s="411"/>
      <c s="411"/>
      <c s="411"/>
      <c s="372">
        <f>C21+D21</f>
        <v>262</v>
      </c>
      <c s="372">
        <f>L02!C144</f>
        <v>262</v>
      </c>
      <c s="372">
        <f>AA21-AB21</f>
        <v>0</v>
      </c>
      <c s="376"/>
    </row>
    <row customHeight="1" ht="17.25">
      <c s="73">
        <v>20114</v>
      </c>
      <c s="84" t="s">
        <v>1117</v>
      </c>
      <c s="411"/>
      <c s="372">
        <f>SUM(E22:G22,I22:Z22)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C22+D22</f>
        <v>0</v>
      </c>
      <c s="372">
        <f>L02!C155</f>
        <v>0</v>
      </c>
      <c s="372">
        <f>AA22-AB22</f>
        <v>0</v>
      </c>
      <c s="376"/>
    </row>
    <row customHeight="1" ht="17.25">
      <c s="73">
        <v>20115</v>
      </c>
      <c s="84" t="s">
        <v>1125</v>
      </c>
      <c s="411">
        <v>15</v>
      </c>
      <c s="372">
        <f>SUM(E23:G23,I23:Z23)</f>
        <v>31</v>
      </c>
      <c s="411"/>
      <c s="411"/>
      <c s="430"/>
      <c s="411"/>
      <c s="411"/>
      <c s="411"/>
      <c s="441"/>
      <c s="441"/>
      <c s="441">
        <v>4</v>
      </c>
      <c s="411">
        <v>27</v>
      </c>
      <c s="411"/>
      <c s="376"/>
      <c s="411"/>
      <c s="376"/>
      <c s="376"/>
      <c s="376"/>
      <c s="430"/>
      <c s="411"/>
      <c s="430"/>
      <c s="411"/>
      <c s="411"/>
      <c s="411"/>
      <c s="372">
        <f>C23+D23</f>
        <v>46</v>
      </c>
      <c s="372">
        <f>L02!C167</f>
        <v>46</v>
      </c>
      <c s="372">
        <f>AA23-AB23</f>
        <v>0</v>
      </c>
      <c s="376"/>
    </row>
    <row customHeight="1" ht="17.25">
      <c s="73">
        <v>20117</v>
      </c>
      <c s="84" t="s">
        <v>1130</v>
      </c>
      <c s="411">
        <v>8</v>
      </c>
      <c s="372">
        <f>SUM(E24:G24,I24:Z24)</f>
        <v>11</v>
      </c>
      <c s="411"/>
      <c s="411"/>
      <c s="430"/>
      <c s="411"/>
      <c s="411"/>
      <c s="411"/>
      <c s="441"/>
      <c s="441"/>
      <c s="441">
        <v>11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C24+D24</f>
        <v>19</v>
      </c>
      <c s="372">
        <f>L02!C177</f>
        <v>19</v>
      </c>
      <c s="372">
        <f>AA24-AB24</f>
        <v>0</v>
      </c>
      <c s="376"/>
    </row>
    <row customHeight="1" ht="17.25">
      <c s="73">
        <v>20123</v>
      </c>
      <c s="84" t="s">
        <v>1138</v>
      </c>
      <c s="411">
        <v>64</v>
      </c>
      <c s="372">
        <f>SUM(E25:G25,I25:Z25)</f>
        <v>86</v>
      </c>
      <c s="411">
        <v>20</v>
      </c>
      <c s="411"/>
      <c s="430"/>
      <c s="411"/>
      <c s="411"/>
      <c s="411"/>
      <c s="441">
        <v>5</v>
      </c>
      <c s="441"/>
      <c s="441">
        <v>6</v>
      </c>
      <c s="411">
        <v>55</v>
      </c>
      <c s="411"/>
      <c s="376"/>
      <c s="411"/>
      <c s="376"/>
      <c s="376"/>
      <c s="376"/>
      <c s="430"/>
      <c s="411"/>
      <c s="430"/>
      <c s="411"/>
      <c s="411"/>
      <c s="411"/>
      <c s="372">
        <f>C25+D25</f>
        <v>150</v>
      </c>
      <c s="372">
        <f>L02!C190</f>
        <v>150</v>
      </c>
      <c s="372">
        <f>AA25-AB25</f>
        <v>0</v>
      </c>
      <c s="376"/>
    </row>
    <row customHeight="1" ht="17.25">
      <c s="73">
        <v>20124</v>
      </c>
      <c s="84" t="s">
        <v>1141</v>
      </c>
      <c s="411">
        <v>10</v>
      </c>
      <c s="372">
        <f>SUM(E26:G26,I26:Z26)</f>
        <v>20</v>
      </c>
      <c s="411"/>
      <c s="411"/>
      <c s="430"/>
      <c s="411"/>
      <c s="411"/>
      <c s="411"/>
      <c s="441">
        <v>8</v>
      </c>
      <c s="441"/>
      <c s="441">
        <v>3</v>
      </c>
      <c s="411">
        <v>9</v>
      </c>
      <c s="411"/>
      <c s="376"/>
      <c s="411"/>
      <c s="376"/>
      <c s="376"/>
      <c s="376"/>
      <c s="430"/>
      <c s="411"/>
      <c s="430"/>
      <c s="411"/>
      <c s="411"/>
      <c s="411"/>
      <c s="372">
        <f>C26+D26</f>
        <v>30</v>
      </c>
      <c s="372">
        <f>L02!C197</f>
        <v>30</v>
      </c>
      <c s="372">
        <f>AA26-AB26</f>
        <v>0</v>
      </c>
      <c s="376"/>
    </row>
    <row customHeight="1" ht="17.25">
      <c s="73">
        <v>20125</v>
      </c>
      <c s="84" t="s">
        <v>1144</v>
      </c>
      <c s="411"/>
      <c s="372">
        <f>SUM(E27:G27,I27:Z27)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C27+D27</f>
        <v>0</v>
      </c>
      <c s="372">
        <f>L02!C204</f>
        <v>0</v>
      </c>
      <c s="372">
        <f>AA27-AB27</f>
        <v>0</v>
      </c>
      <c s="376"/>
    </row>
    <row customHeight="1" ht="17.25">
      <c s="73">
        <v>20126</v>
      </c>
      <c s="84" t="s">
        <v>1149</v>
      </c>
      <c s="411">
        <v>43</v>
      </c>
      <c s="372">
        <f>SUM(E28:G28,I28:Z28)</f>
        <v>60</v>
      </c>
      <c s="411"/>
      <c s="411"/>
      <c s="430"/>
      <c s="411"/>
      <c s="411"/>
      <c s="411"/>
      <c s="441"/>
      <c s="441"/>
      <c s="441">
        <v>10</v>
      </c>
      <c s="411">
        <v>50</v>
      </c>
      <c s="411"/>
      <c s="376"/>
      <c s="411"/>
      <c s="376"/>
      <c s="376"/>
      <c s="376"/>
      <c s="430"/>
      <c s="411"/>
      <c s="430"/>
      <c s="411"/>
      <c s="411"/>
      <c s="411"/>
      <c s="372">
        <f>C28+D28</f>
        <v>103</v>
      </c>
      <c s="372">
        <f>L02!C213</f>
        <v>103</v>
      </c>
      <c s="372">
        <f>AA28-AB28</f>
        <v>0</v>
      </c>
      <c s="376"/>
    </row>
    <row customHeight="1" ht="17.25">
      <c s="73">
        <v>20128</v>
      </c>
      <c s="84" t="s">
        <v>1152</v>
      </c>
      <c s="411">
        <v>36</v>
      </c>
      <c s="372">
        <f>SUM(E29:G29,I29:Z29)</f>
        <v>55</v>
      </c>
      <c s="411"/>
      <c s="411"/>
      <c s="430"/>
      <c s="411"/>
      <c s="411"/>
      <c s="411"/>
      <c s="441"/>
      <c s="441"/>
      <c s="441">
        <v>6</v>
      </c>
      <c s="411">
        <v>49</v>
      </c>
      <c s="411"/>
      <c s="376"/>
      <c s="411"/>
      <c s="376"/>
      <c s="376"/>
      <c s="376"/>
      <c s="430"/>
      <c s="411"/>
      <c s="430"/>
      <c s="411"/>
      <c s="411"/>
      <c s="411"/>
      <c s="372">
        <f>C29+D29</f>
        <v>91</v>
      </c>
      <c s="372">
        <f>L02!C219</f>
        <v>91</v>
      </c>
      <c s="372">
        <f>AA29-AB29</f>
        <v>0</v>
      </c>
      <c s="376"/>
    </row>
    <row customHeight="1" ht="17.25">
      <c s="73">
        <v>20129</v>
      </c>
      <c s="84" t="s">
        <v>1154</v>
      </c>
      <c s="411">
        <v>154</v>
      </c>
      <c s="372">
        <f>SUM(E30:G30,I30:Z30)</f>
        <v>213</v>
      </c>
      <c s="411">
        <v>11</v>
      </c>
      <c s="411"/>
      <c s="430"/>
      <c s="411"/>
      <c s="411"/>
      <c s="411"/>
      <c s="441">
        <v>1</v>
      </c>
      <c s="441"/>
      <c s="441">
        <v>20</v>
      </c>
      <c s="411">
        <v>181</v>
      </c>
      <c s="411"/>
      <c s="376"/>
      <c s="411"/>
      <c s="376"/>
      <c s="376"/>
      <c s="376"/>
      <c s="430"/>
      <c s="411"/>
      <c s="430"/>
      <c s="411"/>
      <c s="411"/>
      <c s="411"/>
      <c s="372">
        <f>C30+D30</f>
        <v>367</v>
      </c>
      <c s="372">
        <f>L02!C226</f>
        <v>367</v>
      </c>
      <c s="372">
        <f>AA30-AB30</f>
        <v>0</v>
      </c>
      <c s="376"/>
    </row>
    <row customHeight="1" ht="17.25">
      <c s="73">
        <v>20131</v>
      </c>
      <c s="84" t="s">
        <v>1158</v>
      </c>
      <c s="411">
        <v>458</v>
      </c>
      <c s="443">
        <f>SUM(E31:G31,I31:Z31)</f>
        <v>758</v>
      </c>
      <c s="411"/>
      <c s="411"/>
      <c s="430">
        <v>75</v>
      </c>
      <c s="411"/>
      <c s="411"/>
      <c s="411"/>
      <c s="441">
        <v>6</v>
      </c>
      <c s="441"/>
      <c s="441">
        <v>9</v>
      </c>
      <c s="411">
        <v>668</v>
      </c>
      <c s="411"/>
      <c s="376"/>
      <c s="411"/>
      <c s="376"/>
      <c s="376"/>
      <c s="376"/>
      <c s="430"/>
      <c s="411"/>
      <c s="430"/>
      <c s="411"/>
      <c s="411"/>
      <c s="411"/>
      <c s="372">
        <f>C31+D31</f>
        <v>1216</v>
      </c>
      <c s="372">
        <f>L02!C234</f>
        <v>1216</v>
      </c>
      <c s="372">
        <f>AA31-AB31</f>
        <v>0</v>
      </c>
      <c s="376"/>
    </row>
    <row customHeight="1" ht="17.25">
      <c s="73">
        <v>20132</v>
      </c>
      <c s="84" t="s">
        <v>1161</v>
      </c>
      <c s="411">
        <v>420</v>
      </c>
      <c s="372">
        <f>SUM(E32:G32,I32:Z32)</f>
        <v>-25</v>
      </c>
      <c s="411">
        <v>5</v>
      </c>
      <c s="411"/>
      <c s="430"/>
      <c s="411"/>
      <c s="411"/>
      <c s="411"/>
      <c s="441"/>
      <c s="441"/>
      <c s="441">
        <v>11</v>
      </c>
      <c s="411">
        <v>-41</v>
      </c>
      <c s="411"/>
      <c s="376"/>
      <c s="411"/>
      <c s="376"/>
      <c s="376"/>
      <c s="376"/>
      <c s="430"/>
      <c s="411"/>
      <c s="430"/>
      <c s="411"/>
      <c s="411"/>
      <c s="411"/>
      <c s="372">
        <f>C32+D32</f>
        <v>395</v>
      </c>
      <c s="372">
        <f>L02!C241</f>
        <v>395</v>
      </c>
      <c s="372">
        <f>AA32-AB32</f>
        <v>0</v>
      </c>
      <c s="376"/>
    </row>
    <row customHeight="1" ht="17.25">
      <c s="73">
        <v>20133</v>
      </c>
      <c s="84" t="s">
        <v>1163</v>
      </c>
      <c s="411">
        <v>123</v>
      </c>
      <c s="379">
        <f>SUM(E33:G33,I33:Z33)</f>
        <v>128</v>
      </c>
      <c s="411"/>
      <c s="411"/>
      <c s="430"/>
      <c s="411"/>
      <c s="411"/>
      <c s="411"/>
      <c s="441"/>
      <c s="441"/>
      <c s="441">
        <v>12</v>
      </c>
      <c s="411">
        <v>116</v>
      </c>
      <c s="411"/>
      <c s="376"/>
      <c s="411"/>
      <c s="376"/>
      <c s="376"/>
      <c s="376"/>
      <c s="430"/>
      <c s="411"/>
      <c s="430"/>
      <c s="411"/>
      <c s="411"/>
      <c s="411"/>
      <c s="372">
        <f>C33+D33</f>
        <v>251</v>
      </c>
      <c s="372">
        <f>L02!C247</f>
        <v>251</v>
      </c>
      <c s="372">
        <f>AA33-AB33</f>
        <v>0</v>
      </c>
      <c s="376"/>
    </row>
    <row customHeight="1" ht="17.25">
      <c s="73">
        <v>20134</v>
      </c>
      <c s="84" t="s">
        <v>1165</v>
      </c>
      <c s="411">
        <v>51</v>
      </c>
      <c s="372">
        <f>SUM(E34:G34,I34:Z34)</f>
        <v>165</v>
      </c>
      <c s="411"/>
      <c s="411"/>
      <c s="430"/>
      <c s="411"/>
      <c s="411"/>
      <c s="411"/>
      <c s="441"/>
      <c s="441"/>
      <c s="441">
        <v>7</v>
      </c>
      <c s="411">
        <v>158</v>
      </c>
      <c s="411"/>
      <c s="376"/>
      <c s="411"/>
      <c s="376"/>
      <c s="376"/>
      <c s="376"/>
      <c s="430"/>
      <c s="411"/>
      <c s="430"/>
      <c s="411"/>
      <c s="411"/>
      <c s="411"/>
      <c s="372">
        <f>C34+D34</f>
        <v>216</v>
      </c>
      <c s="372">
        <f>L02!C253</f>
        <v>216</v>
      </c>
      <c s="372">
        <f>AA34-AB34</f>
        <v>0</v>
      </c>
      <c s="376"/>
    </row>
    <row customHeight="1" ht="17.25">
      <c s="73">
        <v>20135</v>
      </c>
      <c s="84" t="s">
        <v>1167</v>
      </c>
      <c s="411"/>
      <c s="372">
        <f>SUM(E35:G35,I35:Z35)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C35+D35</f>
        <v>0</v>
      </c>
      <c s="372">
        <f>L02!C259</f>
        <v>0</v>
      </c>
      <c s="372">
        <f>AA35-AB35</f>
        <v>0</v>
      </c>
      <c s="376"/>
    </row>
    <row customHeight="1" ht="17.25">
      <c s="73">
        <v>20136</v>
      </c>
      <c s="84" t="s">
        <v>2351</v>
      </c>
      <c s="411">
        <v>714</v>
      </c>
      <c s="440">
        <f>SUM(E36:G36,I36:Z36)</f>
        <v>2646</v>
      </c>
      <c s="411"/>
      <c s="411"/>
      <c s="430">
        <v>2618</v>
      </c>
      <c s="411"/>
      <c s="411"/>
      <c s="411"/>
      <c s="441"/>
      <c s="441"/>
      <c s="441">
        <v>28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C36+D36</f>
        <v>3360</v>
      </c>
      <c s="372">
        <f>L02!C265</f>
        <v>3360</v>
      </c>
      <c s="372">
        <f>AA36-AB36</f>
        <v>0</v>
      </c>
      <c s="376"/>
    </row>
    <row customHeight="1" ht="17.25">
      <c s="73">
        <v>20199</v>
      </c>
      <c s="84" t="s">
        <v>2352</v>
      </c>
      <c s="411">
        <v>30</v>
      </c>
      <c s="372">
        <f>SUM(E37:G37,I37:Z37)</f>
        <v>-28</v>
      </c>
      <c s="411">
        <v>6</v>
      </c>
      <c s="411"/>
      <c s="430"/>
      <c s="411"/>
      <c s="411"/>
      <c s="411"/>
      <c s="441">
        <v>2</v>
      </c>
      <c s="441"/>
      <c s="441"/>
      <c s="411">
        <v>270</v>
      </c>
      <c s="411">
        <v>-306</v>
      </c>
      <c s="376"/>
      <c s="411"/>
      <c s="376"/>
      <c s="376"/>
      <c s="376"/>
      <c s="430"/>
      <c s="411"/>
      <c s="430"/>
      <c s="411"/>
      <c s="411"/>
      <c s="411"/>
      <c s="372">
        <f>C37+D37</f>
        <v>2</v>
      </c>
      <c s="372">
        <f>L02!C271</f>
        <v>2</v>
      </c>
      <c s="372">
        <f>AA37-AB37</f>
        <v>0</v>
      </c>
      <c s="376"/>
    </row>
    <row customHeight="1" ht="17.25">
      <c s="73">
        <v>202</v>
      </c>
      <c s="87" t="s">
        <v>1174</v>
      </c>
      <c s="372">
        <f>SUM(C39:C46)</f>
        <v>0</v>
      </c>
      <c s="372">
        <f>SUM(D39:D46)</f>
        <v>0</v>
      </c>
      <c s="372">
        <f>SUM(E39:E46)</f>
        <v>0</v>
      </c>
      <c s="372">
        <f>SUM(F39:F46)</f>
        <v>0</v>
      </c>
      <c s="429">
        <f>SUM(G39:G46)</f>
        <v>0</v>
      </c>
      <c s="372">
        <f>SUM(H39:H46)</f>
        <v>0</v>
      </c>
      <c s="372">
        <f>SUM(I39:I46)</f>
        <v>0</v>
      </c>
      <c s="372">
        <f>SUM(J39:J46)</f>
        <v>0</v>
      </c>
      <c s="429">
        <f>SUM(K39:K46)</f>
        <v>0</v>
      </c>
      <c s="429">
        <f>SUM(L39:L46)</f>
        <v>0</v>
      </c>
      <c s="429">
        <f>SUM(M39:M46)</f>
        <v>0</v>
      </c>
      <c s="372">
        <f>SUM(N39:N46)</f>
        <v>0</v>
      </c>
      <c s="372">
        <f>SUM(O39:O46)</f>
        <v>0</v>
      </c>
      <c s="372">
        <f>SUM(P39:P46)</f>
        <v>0</v>
      </c>
      <c s="372">
        <f>SUM(Q39:Q46)</f>
        <v>0</v>
      </c>
      <c s="372">
        <f>SUM(R39:R46)</f>
        <v>0</v>
      </c>
      <c s="372">
        <f>SUM(S39:S46)</f>
        <v>0</v>
      </c>
      <c s="372">
        <f>SUM(T39:T46)</f>
        <v>0</v>
      </c>
      <c s="429">
        <f>SUM(U39:U46)</f>
        <v>0</v>
      </c>
      <c s="372">
        <f>SUM(V39:V46)</f>
        <v>0</v>
      </c>
      <c s="429">
        <f>SUM(W39:W46)</f>
        <v>0</v>
      </c>
      <c s="372">
        <f>SUM(X39:X46)</f>
        <v>0</v>
      </c>
      <c s="372">
        <f>SUM(Y39:Y46)</f>
        <v>0</v>
      </c>
      <c s="372">
        <f>SUM(Z39:Z46)</f>
        <v>0</v>
      </c>
      <c s="372">
        <f>SUM(AA39:AA46)</f>
        <v>0</v>
      </c>
      <c s="372">
        <f>SUM(AB39:AB46)</f>
        <v>0</v>
      </c>
      <c s="372">
        <f>SUM(AC39:AC46)</f>
        <v>0</v>
      </c>
      <c s="372">
        <f>SUM(AD39:AD46)</f>
        <v>0</v>
      </c>
    </row>
    <row customHeight="1" ht="17.25">
      <c s="73">
        <v>20201</v>
      </c>
      <c s="84" t="s">
        <v>1175</v>
      </c>
      <c s="411"/>
      <c s="372">
        <f>SUM(E39:G39,I39:Z39)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C39+D39</f>
        <v>0</v>
      </c>
      <c s="372">
        <f>L02!C275</f>
        <v>0</v>
      </c>
      <c s="372">
        <f>AA39-AB39</f>
        <v>0</v>
      </c>
      <c s="376"/>
    </row>
    <row customHeight="1" ht="17.25">
      <c s="73">
        <v>20202</v>
      </c>
      <c s="84" t="s">
        <v>1177</v>
      </c>
      <c s="411"/>
      <c s="372">
        <f>SUM(E40:G40,I40:Z40)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C40+D40</f>
        <v>0</v>
      </c>
      <c s="372">
        <f>L02!C282</f>
        <v>0</v>
      </c>
      <c s="372">
        <f>AA40-AB40</f>
        <v>0</v>
      </c>
      <c s="376"/>
    </row>
    <row customHeight="1" ht="17.25">
      <c s="73">
        <v>20203</v>
      </c>
      <c s="84" t="s">
        <v>1180</v>
      </c>
      <c s="411"/>
      <c s="372">
        <f>SUM(E41:G41,I41:Z41)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C41+D41</f>
        <v>0</v>
      </c>
      <c s="372">
        <f>L02!C285</f>
        <v>0</v>
      </c>
      <c s="372">
        <f>AA41-AB41</f>
        <v>0</v>
      </c>
      <c s="376"/>
    </row>
    <row customHeight="1" ht="17.25">
      <c s="73">
        <v>20204</v>
      </c>
      <c s="84" t="s">
        <v>1187</v>
      </c>
      <c s="411"/>
      <c s="372">
        <f>SUM(E42:G42,I42:Z42)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C42+D42</f>
        <v>0</v>
      </c>
      <c s="372">
        <f>L02!C292</f>
        <v>0</v>
      </c>
      <c s="372">
        <f>AA42-AB42</f>
        <v>0</v>
      </c>
      <c s="376"/>
    </row>
    <row customHeight="1" ht="17.25">
      <c s="73">
        <v>20205</v>
      </c>
      <c s="84" t="s">
        <v>1193</v>
      </c>
      <c s="411"/>
      <c s="372">
        <f>SUM(E43:G43,I43:Z43)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C43+D43</f>
        <v>0</v>
      </c>
      <c s="372">
        <f>L02!C298</f>
        <v>0</v>
      </c>
      <c s="372">
        <f>AA43-AB43</f>
        <v>0</v>
      </c>
      <c s="376"/>
    </row>
    <row customHeight="1" ht="17.25">
      <c s="73">
        <v>20206</v>
      </c>
      <c s="84" t="s">
        <v>2353</v>
      </c>
      <c s="411"/>
      <c s="372">
        <f>SUM(E44:G44,I44:Z44)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C44+D44</f>
        <v>0</v>
      </c>
      <c s="372">
        <f>L02!C303</f>
        <v>0</v>
      </c>
      <c s="372">
        <f>AA44-AB44</f>
        <v>0</v>
      </c>
      <c s="376"/>
    </row>
    <row customHeight="1" ht="17.25">
      <c s="73">
        <v>20207</v>
      </c>
      <c s="84" t="s">
        <v>1200</v>
      </c>
      <c s="411"/>
      <c s="372">
        <f>SUM(E45:G45,I45:Z45)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C45+D45</f>
        <v>0</v>
      </c>
      <c s="372">
        <f>L02!C305</f>
        <v>0</v>
      </c>
      <c s="372">
        <f>AA45-AB45</f>
        <v>0</v>
      </c>
      <c s="376"/>
    </row>
    <row customHeight="1" ht="17.25">
      <c s="73">
        <v>20299</v>
      </c>
      <c s="84" t="s">
        <v>2354</v>
      </c>
      <c s="411"/>
      <c s="372">
        <f>SUM(E46:G46,I46:Z46)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C46+D46</f>
        <v>0</v>
      </c>
      <c s="372">
        <f>L02!C310</f>
        <v>0</v>
      </c>
      <c s="372">
        <f>AA46-AB46</f>
        <v>0</v>
      </c>
      <c s="376"/>
    </row>
    <row customHeight="1" ht="17.25">
      <c s="73">
        <v>203</v>
      </c>
      <c s="87" t="s">
        <v>1207</v>
      </c>
      <c s="372">
        <f>SUM(C48:C54)</f>
        <v>87</v>
      </c>
      <c s="372">
        <f>SUM(D48:D54)</f>
        <v>332</v>
      </c>
      <c s="372">
        <f>SUM(E48:E54)</f>
        <v>0</v>
      </c>
      <c s="372">
        <f>SUM(F48:F54)</f>
        <v>0</v>
      </c>
      <c s="429">
        <f>SUM(G48:G54)</f>
        <v>0</v>
      </c>
      <c s="372">
        <f>SUM(H48:H54)</f>
        <v>0</v>
      </c>
      <c s="372">
        <f>SUM(I48:I54)</f>
        <v>0</v>
      </c>
      <c s="372">
        <f>SUM(J48:J54)</f>
        <v>0</v>
      </c>
      <c s="429">
        <f>SUM(K48:K54)</f>
        <v>0</v>
      </c>
      <c s="429">
        <f>SUM(L48:L54)</f>
        <v>0</v>
      </c>
      <c s="429">
        <f>SUM(M48:M54)</f>
        <v>18</v>
      </c>
      <c s="372">
        <f>SUM(N48:N54)</f>
        <v>314</v>
      </c>
      <c s="372">
        <f>SUM(O48:O54)</f>
        <v>0</v>
      </c>
      <c s="372">
        <f>SUM(P48:P54)</f>
        <v>0</v>
      </c>
      <c s="372">
        <f>SUM(Q48:Q54)</f>
        <v>0</v>
      </c>
      <c s="372">
        <f>SUM(R48:R54)</f>
        <v>0</v>
      </c>
      <c s="372">
        <f>SUM(S48:S54)</f>
        <v>0</v>
      </c>
      <c s="372">
        <f>SUM(T48:T54)</f>
        <v>0</v>
      </c>
      <c s="429">
        <f>SUM(U48:U54)</f>
        <v>0</v>
      </c>
      <c s="372">
        <f>SUM(V48:V54)</f>
        <v>0</v>
      </c>
      <c s="429">
        <f>SUM(W48:W54)</f>
        <v>0</v>
      </c>
      <c s="372">
        <f>SUM(X48:X54)</f>
        <v>0</v>
      </c>
      <c s="372">
        <f>SUM(Y48:Y54)</f>
        <v>0</v>
      </c>
      <c s="372">
        <f>SUM(Z48:Z54)</f>
        <v>0</v>
      </c>
      <c s="372">
        <f>SUM(AA48:AA54)</f>
        <v>419</v>
      </c>
      <c s="372">
        <f>SUM(AB48:AB54)</f>
        <v>419</v>
      </c>
      <c s="372">
        <f>SUM(AC48:AC54)</f>
        <v>0</v>
      </c>
      <c s="372">
        <f>SUM(AD48:AD54)</f>
        <v>0</v>
      </c>
    </row>
    <row customHeight="1" ht="17.25">
      <c s="73">
        <v>20301</v>
      </c>
      <c s="84" t="s">
        <v>2355</v>
      </c>
      <c s="411"/>
      <c s="372">
        <f>SUM(E48:G48,I48:Z48)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C48+D48</f>
        <v>0</v>
      </c>
      <c s="372">
        <f>L02!C313</f>
        <v>0</v>
      </c>
      <c s="372">
        <f>AA48-AB48</f>
        <v>0</v>
      </c>
      <c s="376"/>
    </row>
    <row customHeight="1" ht="17.25">
      <c s="73">
        <v>20302</v>
      </c>
      <c s="84" t="s">
        <v>2356</v>
      </c>
      <c s="411">
        <v>18</v>
      </c>
      <c s="372">
        <f>SUM(E49:G49,I49:Z49)</f>
        <v>-18</v>
      </c>
      <c s="411"/>
      <c s="411"/>
      <c s="430"/>
      <c s="411"/>
      <c s="411"/>
      <c s="411"/>
      <c s="441"/>
      <c s="441"/>
      <c s="441">
        <v>14</v>
      </c>
      <c s="411">
        <v>-32</v>
      </c>
      <c s="411"/>
      <c s="376"/>
      <c s="411"/>
      <c s="376"/>
      <c s="376"/>
      <c s="376"/>
      <c s="430"/>
      <c s="411"/>
      <c s="430"/>
      <c s="411"/>
      <c s="411"/>
      <c s="411"/>
      <c s="372">
        <f>C49+D49</f>
        <v>0</v>
      </c>
      <c s="372">
        <f>L02!C315</f>
        <v>0</v>
      </c>
      <c s="372">
        <f>AA49-AB49</f>
        <v>0</v>
      </c>
      <c s="376"/>
    </row>
    <row customHeight="1" ht="17.25">
      <c s="73">
        <v>20303</v>
      </c>
      <c s="84" t="s">
        <v>2357</v>
      </c>
      <c s="411">
        <v>69</v>
      </c>
      <c s="372">
        <f>SUM(E50:G50,I50:Z50)</f>
        <v>262</v>
      </c>
      <c s="411"/>
      <c s="411"/>
      <c s="430"/>
      <c s="411"/>
      <c s="411"/>
      <c s="411"/>
      <c s="441"/>
      <c s="441"/>
      <c s="441">
        <v>4</v>
      </c>
      <c s="411">
        <v>258</v>
      </c>
      <c s="411"/>
      <c s="376"/>
      <c s="411"/>
      <c s="376"/>
      <c s="376"/>
      <c s="376"/>
      <c s="430"/>
      <c s="411"/>
      <c s="430"/>
      <c s="411"/>
      <c s="411"/>
      <c s="411"/>
      <c s="372">
        <f>C50+D50</f>
        <v>331</v>
      </c>
      <c s="372">
        <f>L02!C317</f>
        <v>331</v>
      </c>
      <c s="372">
        <f>AA50-AB50</f>
        <v>0</v>
      </c>
      <c s="376"/>
    </row>
    <row customHeight="1" ht="17.25">
      <c s="73">
        <v>20304</v>
      </c>
      <c s="84" t="s">
        <v>2358</v>
      </c>
      <c s="411"/>
      <c s="372">
        <f>SUM(E51:G51,I51:Z51)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C51+D51</f>
        <v>0</v>
      </c>
      <c s="372">
        <f>L02!C319</f>
        <v>0</v>
      </c>
      <c s="372">
        <f>AA51-AB51</f>
        <v>0</v>
      </c>
      <c s="376"/>
    </row>
    <row customHeight="1" ht="17.25">
      <c s="73">
        <v>20305</v>
      </c>
      <c s="84" t="s">
        <v>2359</v>
      </c>
      <c s="411"/>
      <c s="372">
        <f>SUM(E52:G52,I52:Z52)</f>
        <v>0</v>
      </c>
      <c s="411"/>
      <c s="411"/>
      <c s="430"/>
      <c s="411"/>
      <c s="411"/>
      <c s="411"/>
      <c s="444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C52+D52</f>
        <v>0</v>
      </c>
      <c s="372">
        <f>L02!C321</f>
        <v>0</v>
      </c>
      <c s="372">
        <f>AA52-AB52</f>
        <v>0</v>
      </c>
      <c s="376"/>
    </row>
    <row customHeight="1" ht="17.25">
      <c s="73">
        <v>20306</v>
      </c>
      <c s="84" t="s">
        <v>1218</v>
      </c>
      <c s="411"/>
      <c s="372">
        <f>SUM(E53:G53,I53:Z53)</f>
        <v>0</v>
      </c>
      <c s="411"/>
      <c s="411"/>
      <c s="430"/>
      <c s="411"/>
      <c s="411"/>
      <c s="411"/>
      <c s="441"/>
      <c s="445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C53+D53</f>
        <v>0</v>
      </c>
      <c s="372">
        <f>L02!C323</f>
        <v>0</v>
      </c>
      <c s="372">
        <f>AA53-AB53</f>
        <v>0</v>
      </c>
      <c s="376"/>
    </row>
    <row customHeight="1" ht="17.25">
      <c s="73">
        <v>20399</v>
      </c>
      <c s="84" t="s">
        <v>2360</v>
      </c>
      <c s="411"/>
      <c s="372">
        <f>SUM(E54:G54,I54:Z54)</f>
        <v>88</v>
      </c>
      <c s="411"/>
      <c s="411"/>
      <c s="430"/>
      <c s="411"/>
      <c s="411"/>
      <c s="411"/>
      <c s="446"/>
      <c s="441"/>
      <c s="441"/>
      <c s="411">
        <v>88</v>
      </c>
      <c s="411"/>
      <c s="376"/>
      <c s="411"/>
      <c s="376"/>
      <c s="376"/>
      <c s="376"/>
      <c s="430"/>
      <c s="411"/>
      <c s="430"/>
      <c s="411"/>
      <c s="411"/>
      <c s="411"/>
      <c s="372">
        <f>C54+D54</f>
        <v>88</v>
      </c>
      <c s="372">
        <f>L02!C330</f>
        <v>88</v>
      </c>
      <c s="372">
        <f>AA54-AB54</f>
        <v>0</v>
      </c>
      <c s="376"/>
    </row>
    <row customHeight="1" ht="17.25">
      <c s="73">
        <v>204</v>
      </c>
      <c s="87" t="s">
        <v>1227</v>
      </c>
      <c s="372">
        <f>SUM(C56:C66)</f>
        <v>5057</v>
      </c>
      <c s="372">
        <f>SUM(D56:D66)</f>
        <v>2020</v>
      </c>
      <c s="372">
        <f>SUM(E56:E66)</f>
        <v>1475</v>
      </c>
      <c s="372">
        <f>SUM(F56:F66)</f>
        <v>0</v>
      </c>
      <c s="429">
        <f>SUM(G56:G66)</f>
        <v>985</v>
      </c>
      <c s="372">
        <f>SUM(H56:H66)</f>
        <v>0</v>
      </c>
      <c s="372">
        <f>SUM(I56:I66)</f>
        <v>0</v>
      </c>
      <c s="372">
        <f>SUM(J56:J66)</f>
        <v>0</v>
      </c>
      <c s="429">
        <f>SUM(K56:K66)</f>
        <v>16</v>
      </c>
      <c s="429">
        <f>SUM(L56:L66)</f>
        <v>0</v>
      </c>
      <c s="429">
        <f>SUM(M56:M66)</f>
        <v>17</v>
      </c>
      <c s="372">
        <f>SUM(N56:N66)</f>
        <v>-986</v>
      </c>
      <c s="372">
        <f>SUM(O56:O66)</f>
        <v>0</v>
      </c>
      <c s="372">
        <f>SUM(P56:P66)</f>
        <v>0</v>
      </c>
      <c s="372">
        <f>SUM(Q56:Q66)</f>
        <v>0</v>
      </c>
      <c s="372">
        <f>SUM(R56:R66)</f>
        <v>0</v>
      </c>
      <c s="372">
        <f>SUM(S56:S66)</f>
        <v>513</v>
      </c>
      <c s="372">
        <f>SUM(T56:T66)</f>
        <v>0</v>
      </c>
      <c s="429">
        <f>SUM(U56:U66)</f>
        <v>0</v>
      </c>
      <c s="372">
        <f>SUM(V56:V66)</f>
        <v>0</v>
      </c>
      <c s="429">
        <f>SUM(W56:W66)</f>
        <v>0</v>
      </c>
      <c s="372">
        <f>SUM(X56:X66)</f>
        <v>0</v>
      </c>
      <c s="372">
        <f>SUM(Y56:Y66)</f>
        <v>0</v>
      </c>
      <c s="372">
        <f>SUM(Z56:Z66)</f>
        <v>0</v>
      </c>
      <c s="372">
        <f>SUM(AA56:AA66)</f>
        <v>7077</v>
      </c>
      <c s="372">
        <f>SUM(AB56:AB66)</f>
        <v>7077</v>
      </c>
      <c s="372">
        <f>SUM(AC56:AC66)</f>
        <v>0</v>
      </c>
      <c s="372">
        <f>SUM(AD56:AD66)</f>
        <v>0</v>
      </c>
    </row>
    <row customHeight="1" ht="17.25">
      <c s="73">
        <v>20401</v>
      </c>
      <c s="84" t="s">
        <v>1228</v>
      </c>
      <c s="411">
        <v>656</v>
      </c>
      <c s="372">
        <f>SUM(E56:G56,I56:Z56)</f>
        <v>170</v>
      </c>
      <c s="411"/>
      <c s="411"/>
      <c s="430">
        <v>170</v>
      </c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C56+D56</f>
        <v>826</v>
      </c>
      <c s="372">
        <f>L02!C333</f>
        <v>826</v>
      </c>
      <c s="372">
        <f>AA56-AB56</f>
        <v>0</v>
      </c>
      <c s="376"/>
    </row>
    <row customHeight="1" ht="17.25">
      <c s="73">
        <v>20402</v>
      </c>
      <c s="84" t="s">
        <v>1238</v>
      </c>
      <c s="411">
        <v>2733</v>
      </c>
      <c s="372">
        <f>SUM(E57:G57,I57:Z57)</f>
        <v>1324</v>
      </c>
      <c s="411">
        <v>830</v>
      </c>
      <c s="411"/>
      <c s="430">
        <v>395</v>
      </c>
      <c s="411"/>
      <c s="411"/>
      <c s="411"/>
      <c s="441">
        <v>16</v>
      </c>
      <c s="441"/>
      <c s="441">
        <v>8</v>
      </c>
      <c s="411">
        <v>-279</v>
      </c>
      <c s="411"/>
      <c s="376"/>
      <c s="411"/>
      <c s="376"/>
      <c s="376">
        <v>354</v>
      </c>
      <c s="376"/>
      <c s="430"/>
      <c s="411"/>
      <c s="430"/>
      <c s="411"/>
      <c s="411"/>
      <c s="411"/>
      <c s="372">
        <f>C57+D57</f>
        <v>4057</v>
      </c>
      <c s="372">
        <f>L02!C343</f>
        <v>4057</v>
      </c>
      <c s="372">
        <f>AA57-AB57</f>
        <v>0</v>
      </c>
      <c s="376"/>
    </row>
    <row customHeight="1" ht="17.25">
      <c s="73">
        <v>20403</v>
      </c>
      <c s="84" t="s">
        <v>1255</v>
      </c>
      <c s="411"/>
      <c s="372">
        <f>SUM(E58:G58,I58:Z58)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C58+D58</f>
        <v>0</v>
      </c>
      <c s="372">
        <f>L02!C365</f>
        <v>0</v>
      </c>
      <c s="372">
        <f>AA58-AB58</f>
        <v>0</v>
      </c>
      <c s="376"/>
    </row>
    <row customHeight="1" ht="17.25">
      <c s="73">
        <v>20404</v>
      </c>
      <c s="84" t="s">
        <v>1258</v>
      </c>
      <c s="411">
        <v>527</v>
      </c>
      <c s="372">
        <f>SUM(E59:G59,I59:Z59)</f>
        <v>17</v>
      </c>
      <c s="411"/>
      <c s="411"/>
      <c s="430">
        <v>122</v>
      </c>
      <c s="411"/>
      <c s="411"/>
      <c s="411"/>
      <c s="441"/>
      <c s="441"/>
      <c s="441"/>
      <c s="411">
        <v>-105</v>
      </c>
      <c s="411"/>
      <c s="376"/>
      <c s="411"/>
      <c s="376"/>
      <c s="376"/>
      <c s="376"/>
      <c s="430"/>
      <c s="411"/>
      <c s="430"/>
      <c s="411"/>
      <c s="411"/>
      <c s="411"/>
      <c s="372">
        <f>C59+D59</f>
        <v>544</v>
      </c>
      <c s="372">
        <f>L02!C372</f>
        <v>544</v>
      </c>
      <c s="372">
        <f>AA59-AB59</f>
        <v>0</v>
      </c>
      <c s="376"/>
    </row>
    <row customHeight="1" ht="17.25">
      <c s="73">
        <v>20405</v>
      </c>
      <c s="84" t="s">
        <v>1266</v>
      </c>
      <c s="411">
        <v>769</v>
      </c>
      <c s="372">
        <f>SUM(E60:G60,I60:Z60)</f>
        <v>359</v>
      </c>
      <c s="411">
        <v>625</v>
      </c>
      <c s="411"/>
      <c s="430">
        <v>239</v>
      </c>
      <c s="411"/>
      <c s="411"/>
      <c s="411"/>
      <c s="441"/>
      <c s="441"/>
      <c s="441">
        <v>5</v>
      </c>
      <c s="411">
        <v>-510</v>
      </c>
      <c s="411"/>
      <c s="376"/>
      <c s="411"/>
      <c s="376"/>
      <c s="376"/>
      <c s="376"/>
      <c s="430"/>
      <c s="411"/>
      <c s="430"/>
      <c s="411"/>
      <c s="411"/>
      <c s="411"/>
      <c s="372">
        <f>C60+D60</f>
        <v>1128</v>
      </c>
      <c s="372">
        <f>L02!C384</f>
        <v>1128</v>
      </c>
      <c s="372">
        <f>AA60-AB60</f>
        <v>0</v>
      </c>
      <c s="376"/>
    </row>
    <row customHeight="1" ht="17.25">
      <c s="73">
        <v>20406</v>
      </c>
      <c s="84" t="s">
        <v>1271</v>
      </c>
      <c s="411">
        <v>362</v>
      </c>
      <c s="372">
        <f>SUM(E61:G61,I61:Z61)</f>
        <v>-9</v>
      </c>
      <c s="411">
        <v>20</v>
      </c>
      <c s="411"/>
      <c s="430">
        <v>59</v>
      </c>
      <c s="411"/>
      <c s="411"/>
      <c s="411"/>
      <c s="441"/>
      <c s="441"/>
      <c s="441">
        <v>4</v>
      </c>
      <c s="411">
        <v>-92</v>
      </c>
      <c s="411"/>
      <c s="376"/>
      <c s="411"/>
      <c s="376"/>
      <c s="376"/>
      <c s="376"/>
      <c s="430"/>
      <c s="411"/>
      <c s="430"/>
      <c s="411"/>
      <c s="411"/>
      <c s="411"/>
      <c s="372">
        <f>C61+D61</f>
        <v>353</v>
      </c>
      <c s="372">
        <f>L02!C393</f>
        <v>353</v>
      </c>
      <c s="372">
        <f>AA61-AB61</f>
        <v>0</v>
      </c>
      <c s="376"/>
    </row>
    <row customHeight="1" ht="17.25">
      <c s="73">
        <v>20407</v>
      </c>
      <c s="84" t="s">
        <v>1279</v>
      </c>
      <c s="411"/>
      <c s="372">
        <f>SUM(E62:G62,I62:Z62)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C62+D62</f>
        <v>0</v>
      </c>
      <c s="372">
        <f>L02!C405</f>
        <v>0</v>
      </c>
      <c s="372">
        <f>AA62-AB62</f>
        <v>0</v>
      </c>
      <c s="376"/>
    </row>
    <row customHeight="1" ht="17.25">
      <c s="73">
        <v>20408</v>
      </c>
      <c s="84" t="s">
        <v>1284</v>
      </c>
      <c s="411"/>
      <c s="372">
        <f>SUM(E63:G63,I63:Z63)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C63+D63</f>
        <v>0</v>
      </c>
      <c s="372">
        <f>L02!C414</f>
        <v>0</v>
      </c>
      <c s="372">
        <f>AA63-AB63</f>
        <v>0</v>
      </c>
      <c s="376"/>
    </row>
    <row customHeight="1" ht="17.25">
      <c s="73">
        <v>20409</v>
      </c>
      <c s="84" t="s">
        <v>1289</v>
      </c>
      <c s="411"/>
      <c s="372">
        <f>SUM(E64:G64,I64:Z64)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C64+D64</f>
        <v>0</v>
      </c>
      <c s="372">
        <f>L02!C423</f>
        <v>0</v>
      </c>
      <c s="372">
        <f>AA64-AB64</f>
        <v>0</v>
      </c>
      <c s="376"/>
    </row>
    <row customHeight="1" ht="17.25">
      <c s="73">
        <v>20410</v>
      </c>
      <c s="84" t="s">
        <v>1293</v>
      </c>
      <c s="411"/>
      <c s="372">
        <f>SUM(E65:G65,I65:Z65)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C65+D65</f>
        <v>0</v>
      </c>
      <c s="372">
        <f>L02!C431</f>
        <v>0</v>
      </c>
      <c s="372">
        <f>AA65-AB65</f>
        <v>0</v>
      </c>
      <c s="376"/>
    </row>
    <row customHeight="1" ht="17.25">
      <c s="73">
        <v>20499</v>
      </c>
      <c s="84" t="s">
        <v>2361</v>
      </c>
      <c s="411">
        <v>10</v>
      </c>
      <c s="372">
        <f>SUM(E66:G66,I66:Z66)</f>
        <v>159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>
        <v>159</v>
      </c>
      <c s="376"/>
      <c s="430"/>
      <c s="411"/>
      <c s="430"/>
      <c s="411"/>
      <c s="411"/>
      <c s="411"/>
      <c s="372">
        <f>C66+D66</f>
        <v>169</v>
      </c>
      <c s="372">
        <f>L02!C440</f>
        <v>169</v>
      </c>
      <c s="372">
        <f>AA66-AB66</f>
        <v>0</v>
      </c>
      <c s="376"/>
    </row>
    <row customHeight="1" ht="17.25">
      <c s="73">
        <v>205</v>
      </c>
      <c s="87" t="s">
        <v>1302</v>
      </c>
      <c s="372">
        <f>SUM(C68:C77)</f>
        <v>23800</v>
      </c>
      <c s="372">
        <f>SUM(D68:D77)</f>
        <v>16006</v>
      </c>
      <c s="372">
        <f>SUM(E68:E77)</f>
        <v>6768</v>
      </c>
      <c s="372">
        <f>SUM(F68:F77)</f>
        <v>0</v>
      </c>
      <c s="429">
        <f>SUM(G68:G77)</f>
        <v>973</v>
      </c>
      <c s="372">
        <f>SUM(H68:H77)</f>
        <v>0</v>
      </c>
      <c s="372">
        <f>SUM(I68:I77)</f>
        <v>0</v>
      </c>
      <c s="372">
        <f>SUM(J68:J77)</f>
        <v>0</v>
      </c>
      <c s="429">
        <f>SUM(K68:K77)</f>
        <v>35</v>
      </c>
      <c s="429">
        <f>SUM(L68:L77)</f>
        <v>0</v>
      </c>
      <c s="429">
        <f>SUM(M68:M77)</f>
        <v>18</v>
      </c>
      <c s="372">
        <f>SUM(N68:N77)</f>
        <v>-582</v>
      </c>
      <c s="372">
        <f>SUM(O68:O77)</f>
        <v>0</v>
      </c>
      <c s="372">
        <f>SUM(P68:P77)</f>
        <v>0</v>
      </c>
      <c s="372">
        <f>SUM(Q68:Q77)</f>
        <v>2012</v>
      </c>
      <c s="372">
        <f>SUM(R68:R77)</f>
        <v>0</v>
      </c>
      <c s="372">
        <f>SUM(S68:S77)</f>
        <v>6782</v>
      </c>
      <c s="372">
        <f>SUM(T68:T77)</f>
        <v>0</v>
      </c>
      <c s="429">
        <f>SUM(U68:U77)</f>
        <v>0</v>
      </c>
      <c s="372">
        <f>SUM(V68:V77)</f>
        <v>0</v>
      </c>
      <c s="429">
        <f>SUM(W68:W77)</f>
        <v>0</v>
      </c>
      <c s="372">
        <f>SUM(X68:X77)</f>
        <v>0</v>
      </c>
      <c s="372">
        <f>SUM(Y68:Y77)</f>
        <v>0</v>
      </c>
      <c s="372">
        <f>SUM(Z68:Z77)</f>
        <v>0</v>
      </c>
      <c s="372">
        <f>SUM(AA68:AA77)</f>
        <v>39806</v>
      </c>
      <c s="372">
        <f>SUM(AB68:AB77)</f>
        <v>39806</v>
      </c>
      <c s="372">
        <f>SUM(AC68:AC77)</f>
        <v>0</v>
      </c>
      <c s="372">
        <f>SUM(AD68:AD77)</f>
        <v>0</v>
      </c>
    </row>
    <row customHeight="1" ht="17.25">
      <c s="73">
        <v>20501</v>
      </c>
      <c s="84" t="s">
        <v>1303</v>
      </c>
      <c s="411">
        <v>2182</v>
      </c>
      <c s="372">
        <f>SUM(E68:G68,I68:Z68)</f>
        <v>-657</v>
      </c>
      <c s="411"/>
      <c s="411"/>
      <c s="430"/>
      <c s="411"/>
      <c s="411"/>
      <c s="411"/>
      <c s="441"/>
      <c s="441"/>
      <c s="441">
        <v>2</v>
      </c>
      <c s="411">
        <v>-659</v>
      </c>
      <c s="411"/>
      <c s="376"/>
      <c s="411"/>
      <c s="376"/>
      <c s="376"/>
      <c s="376"/>
      <c s="430"/>
      <c s="411"/>
      <c s="430"/>
      <c s="411"/>
      <c s="411"/>
      <c s="411"/>
      <c s="372">
        <f>C68+D68</f>
        <v>1525</v>
      </c>
      <c s="372">
        <f>L02!C444</f>
        <v>1525</v>
      </c>
      <c s="372">
        <f>AA68-AB68</f>
        <v>0</v>
      </c>
      <c s="376"/>
    </row>
    <row customHeight="1" ht="17.25">
      <c s="73">
        <v>20502</v>
      </c>
      <c s="84" t="s">
        <v>1305</v>
      </c>
      <c s="411">
        <v>20059</v>
      </c>
      <c s="372">
        <f>SUM(E69:G69,I69:Z69)</f>
        <v>16295</v>
      </c>
      <c s="411">
        <v>6522</v>
      </c>
      <c s="411"/>
      <c s="430">
        <v>973</v>
      </c>
      <c s="411"/>
      <c s="411"/>
      <c s="411"/>
      <c s="441">
        <v>6</v>
      </c>
      <c s="441"/>
      <c s="441"/>
      <c s="411"/>
      <c s="411"/>
      <c s="376"/>
      <c s="411">
        <v>2012</v>
      </c>
      <c s="376"/>
      <c s="376">
        <v>6782</v>
      </c>
      <c s="376"/>
      <c s="430"/>
      <c s="411"/>
      <c s="430"/>
      <c s="411"/>
      <c s="411"/>
      <c s="411"/>
      <c s="372">
        <f>C69+D69</f>
        <v>36354</v>
      </c>
      <c s="372">
        <f>L02!C449</f>
        <v>36354</v>
      </c>
      <c s="372">
        <f>AA69-AB69</f>
        <v>0</v>
      </c>
      <c s="376"/>
    </row>
    <row customHeight="1" ht="17.25">
      <c s="73">
        <v>20503</v>
      </c>
      <c s="84" t="s">
        <v>1313</v>
      </c>
      <c s="411">
        <v>906</v>
      </c>
      <c s="372">
        <f>SUM(E70:G70,I70:Z70)</f>
        <v>10</v>
      </c>
      <c s="411">
        <v>187</v>
      </c>
      <c s="411"/>
      <c s="430"/>
      <c s="411"/>
      <c s="411"/>
      <c s="411"/>
      <c s="441">
        <v>5</v>
      </c>
      <c s="441"/>
      <c s="441">
        <v>5</v>
      </c>
      <c s="411">
        <v>-187</v>
      </c>
      <c s="411"/>
      <c s="376"/>
      <c s="411"/>
      <c s="376"/>
      <c s="376"/>
      <c s="376"/>
      <c s="430"/>
      <c s="411"/>
      <c s="430"/>
      <c s="411"/>
      <c s="411"/>
      <c s="411"/>
      <c s="372">
        <f>C70+D70</f>
        <v>916</v>
      </c>
      <c s="372">
        <f>L02!C457</f>
        <v>916</v>
      </c>
      <c s="372">
        <f>AA70-AB70</f>
        <v>0</v>
      </c>
      <c s="376"/>
    </row>
    <row customHeight="1" ht="17.25">
      <c s="73">
        <v>20504</v>
      </c>
      <c s="84" t="s">
        <v>1320</v>
      </c>
      <c s="411"/>
      <c s="372">
        <f>SUM(E71:G71,I71:Z71)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C71+D71</f>
        <v>0</v>
      </c>
      <c s="372">
        <f>L02!C464</f>
        <v>0</v>
      </c>
      <c s="372">
        <f>AA71-AB71</f>
        <v>0</v>
      </c>
      <c s="376"/>
    </row>
    <row customHeight="1" ht="17.25">
      <c s="73">
        <v>20505</v>
      </c>
      <c s="84" t="s">
        <v>1326</v>
      </c>
      <c s="411"/>
      <c s="372">
        <f>SUM(E72:G72,I72:Z72)</f>
        <v>12</v>
      </c>
      <c s="411"/>
      <c s="411"/>
      <c s="430"/>
      <c s="411"/>
      <c s="411"/>
      <c s="411"/>
      <c s="441"/>
      <c s="441"/>
      <c s="441">
        <v>4</v>
      </c>
      <c s="411">
        <v>8</v>
      </c>
      <c s="411"/>
      <c s="376"/>
      <c s="411"/>
      <c s="376"/>
      <c s="376"/>
      <c s="376"/>
      <c s="430"/>
      <c s="411"/>
      <c s="430"/>
      <c s="411"/>
      <c s="411"/>
      <c s="411"/>
      <c s="372">
        <f>C72+D72</f>
        <v>12</v>
      </c>
      <c s="372">
        <f>L02!C470</f>
        <v>12</v>
      </c>
      <c s="372">
        <f>AA72-AB72</f>
        <v>0</v>
      </c>
      <c s="376"/>
    </row>
    <row customHeight="1" ht="17.25">
      <c s="73">
        <v>20506</v>
      </c>
      <c s="84" t="s">
        <v>1330</v>
      </c>
      <c s="411"/>
      <c s="372">
        <f>SUM(E73:G73,I73:Z73)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C73+D73</f>
        <v>0</v>
      </c>
      <c s="372">
        <f>L02!C474</f>
        <v>0</v>
      </c>
      <c s="372">
        <f>AA73-AB73</f>
        <v>0</v>
      </c>
      <c s="376"/>
    </row>
    <row customHeight="1" ht="17.25">
      <c s="73">
        <v>20507</v>
      </c>
      <c s="84" t="s">
        <v>1334</v>
      </c>
      <c s="411"/>
      <c s="372">
        <f>SUM(E74:G74,I74:Z74)</f>
        <v>9</v>
      </c>
      <c s="411">
        <v>50</v>
      </c>
      <c s="411"/>
      <c s="430"/>
      <c s="411"/>
      <c s="411"/>
      <c s="411"/>
      <c s="441"/>
      <c s="441"/>
      <c s="441"/>
      <c s="411">
        <v>-41</v>
      </c>
      <c s="411"/>
      <c s="376"/>
      <c s="411"/>
      <c s="376"/>
      <c s="376"/>
      <c s="376"/>
      <c s="430"/>
      <c s="411"/>
      <c s="430"/>
      <c s="411"/>
      <c s="411"/>
      <c s="411"/>
      <c s="372">
        <f>C74+D74</f>
        <v>9</v>
      </c>
      <c s="372">
        <f>L02!C478</f>
        <v>9</v>
      </c>
      <c s="372">
        <f>AA74-AB74</f>
        <v>0</v>
      </c>
      <c s="376"/>
    </row>
    <row customHeight="1" ht="17.25">
      <c s="73">
        <v>20508</v>
      </c>
      <c s="84" t="s">
        <v>1338</v>
      </c>
      <c s="411">
        <v>170</v>
      </c>
      <c s="372">
        <f>SUM(E75:G75,I75:Z75)</f>
        <v>106</v>
      </c>
      <c s="411">
        <v>9</v>
      </c>
      <c s="411"/>
      <c s="430"/>
      <c s="411"/>
      <c s="411"/>
      <c s="411"/>
      <c s="441"/>
      <c s="441"/>
      <c s="441">
        <v>7</v>
      </c>
      <c s="411">
        <v>90</v>
      </c>
      <c s="411"/>
      <c s="376"/>
      <c s="411"/>
      <c s="376"/>
      <c s="376"/>
      <c s="376"/>
      <c s="430"/>
      <c s="411"/>
      <c s="430"/>
      <c s="411"/>
      <c s="411"/>
      <c s="411"/>
      <c s="372">
        <f>C75+D75</f>
        <v>276</v>
      </c>
      <c s="372">
        <f>L02!C482</f>
        <v>276</v>
      </c>
      <c s="372">
        <f>AA75-AB75</f>
        <v>0</v>
      </c>
      <c s="376"/>
    </row>
    <row customHeight="1" ht="17.25">
      <c s="73">
        <v>20509</v>
      </c>
      <c s="84" t="s">
        <v>1342</v>
      </c>
      <c s="411">
        <v>483</v>
      </c>
      <c s="372">
        <f>SUM(E76:G76,I76:Z76)</f>
        <v>226</v>
      </c>
      <c s="411"/>
      <c s="411"/>
      <c s="430"/>
      <c s="411"/>
      <c s="411"/>
      <c s="411"/>
      <c s="441">
        <v>19</v>
      </c>
      <c s="441"/>
      <c s="441"/>
      <c s="411">
        <v>207</v>
      </c>
      <c s="411"/>
      <c s="376"/>
      <c s="411"/>
      <c s="376"/>
      <c s="376"/>
      <c s="376"/>
      <c s="430"/>
      <c s="411"/>
      <c s="430"/>
      <c s="411"/>
      <c s="411"/>
      <c s="411"/>
      <c s="372">
        <f>C76+D76</f>
        <v>709</v>
      </c>
      <c s="372">
        <f>L02!C486</f>
        <v>709</v>
      </c>
      <c s="372">
        <f>AA76-AB76</f>
        <v>0</v>
      </c>
      <c s="376"/>
    </row>
    <row customHeight="1" ht="17.25">
      <c s="73">
        <v>20599</v>
      </c>
      <c s="84" t="s">
        <v>2362</v>
      </c>
      <c s="411"/>
      <c s="372">
        <f>SUM(E77:G77,I77:Z77)</f>
        <v>5</v>
      </c>
      <c s="411"/>
      <c s="411"/>
      <c s="430"/>
      <c s="411"/>
      <c s="411"/>
      <c s="411"/>
      <c s="441">
        <v>5</v>
      </c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C77+D77</f>
        <v>5</v>
      </c>
      <c s="372">
        <f>L02!C493</f>
        <v>5</v>
      </c>
      <c s="372">
        <f>AA77-AB77</f>
        <v>0</v>
      </c>
      <c s="376"/>
    </row>
    <row customHeight="1" ht="17.25">
      <c s="73">
        <v>206</v>
      </c>
      <c s="87" t="s">
        <v>1351</v>
      </c>
      <c s="372">
        <f>SUM(C79:C88)</f>
        <v>53</v>
      </c>
      <c s="372">
        <f>SUM(D79:D88)</f>
        <v>597</v>
      </c>
      <c s="372">
        <f>SUM(E79:E88)</f>
        <v>73</v>
      </c>
      <c s="372">
        <f>SUM(F79:F88)</f>
        <v>0</v>
      </c>
      <c s="429">
        <f>SUM(G79:G88)</f>
        <v>0</v>
      </c>
      <c s="372">
        <f>SUM(H79:H88)</f>
        <v>0</v>
      </c>
      <c s="372">
        <f>SUM(I79:I88)</f>
        <v>0</v>
      </c>
      <c s="372">
        <f>SUM(J79:J88)</f>
        <v>0</v>
      </c>
      <c s="429">
        <f>SUM(K79:K88)</f>
        <v>4</v>
      </c>
      <c s="429">
        <f>SUM(L79:L88)</f>
        <v>0</v>
      </c>
      <c s="429">
        <f>SUM(M79:M88)</f>
        <v>8</v>
      </c>
      <c s="372">
        <f>SUM(N79:N88)</f>
        <v>0</v>
      </c>
      <c s="372">
        <f>SUM(O79:O88)</f>
        <v>0</v>
      </c>
      <c s="372">
        <f>SUM(P79:P88)</f>
        <v>0</v>
      </c>
      <c s="372">
        <f>SUM(Q79:Q88)</f>
        <v>0</v>
      </c>
      <c s="372">
        <f>SUM(R79:R88)</f>
        <v>0</v>
      </c>
      <c s="372">
        <f>SUM(S79:S88)</f>
        <v>512</v>
      </c>
      <c s="372">
        <f>SUM(T79:T88)</f>
        <v>0</v>
      </c>
      <c s="429">
        <f>SUM(U79:U88)</f>
        <v>0</v>
      </c>
      <c s="372">
        <f>SUM(V79:V88)</f>
        <v>0</v>
      </c>
      <c s="429">
        <f>SUM(W79:W88)</f>
        <v>0</v>
      </c>
      <c s="372">
        <f>SUM(X79:X88)</f>
        <v>0</v>
      </c>
      <c s="372">
        <f>SUM(Y79:Y88)</f>
        <v>0</v>
      </c>
      <c s="372">
        <f>SUM(Z79:Z88)</f>
        <v>0</v>
      </c>
      <c s="372">
        <f>SUM(AA79:AA88)</f>
        <v>650</v>
      </c>
      <c s="372">
        <f>SUM(AB79:AB88)</f>
        <v>650</v>
      </c>
      <c s="372">
        <f>SUM(AC79:AC88)</f>
        <v>0</v>
      </c>
      <c s="372">
        <f>SUM(AD79:AD88)</f>
        <v>0</v>
      </c>
    </row>
    <row customHeight="1" ht="17.25">
      <c s="73">
        <v>20601</v>
      </c>
      <c s="84" t="s">
        <v>1352</v>
      </c>
      <c s="411">
        <v>22</v>
      </c>
      <c s="372">
        <f>SUM(E79:G79,I79:Z79)</f>
        <v>18</v>
      </c>
      <c s="411"/>
      <c s="411"/>
      <c s="430"/>
      <c s="411"/>
      <c s="411"/>
      <c s="411"/>
      <c s="441"/>
      <c s="441"/>
      <c s="441">
        <v>8</v>
      </c>
      <c s="411"/>
      <c s="411"/>
      <c s="376"/>
      <c s="411"/>
      <c s="376"/>
      <c s="376">
        <v>10</v>
      </c>
      <c s="376"/>
      <c s="430"/>
      <c s="411"/>
      <c s="430"/>
      <c s="411"/>
      <c s="411"/>
      <c s="411"/>
      <c s="372">
        <f>C79+D79</f>
        <v>40</v>
      </c>
      <c s="372">
        <f>L02!C496</f>
        <v>40</v>
      </c>
      <c s="372">
        <f>AA79-AB79</f>
        <v>0</v>
      </c>
      <c s="376"/>
    </row>
    <row customHeight="1" ht="17.25">
      <c s="73">
        <v>20602</v>
      </c>
      <c s="84" t="s">
        <v>1354</v>
      </c>
      <c s="411"/>
      <c s="372">
        <f>SUM(E80:G80,I80:Z80)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C80+D80</f>
        <v>0</v>
      </c>
      <c s="372">
        <f>L02!C501</f>
        <v>0</v>
      </c>
      <c s="372">
        <f>AA80-AB80</f>
        <v>0</v>
      </c>
      <c s="376"/>
    </row>
    <row customHeight="1" ht="17.25">
      <c s="73">
        <v>20603</v>
      </c>
      <c s="84" t="s">
        <v>1363</v>
      </c>
      <c s="411"/>
      <c s="372">
        <f>SUM(E81:G81,I81:Z81)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C81+D81</f>
        <v>0</v>
      </c>
      <c s="372">
        <f>L02!C510</f>
        <v>0</v>
      </c>
      <c s="372">
        <f>AA81-AB81</f>
        <v>0</v>
      </c>
      <c s="376"/>
    </row>
    <row customHeight="1" ht="17.25">
      <c s="73">
        <v>20604</v>
      </c>
      <c s="84" t="s">
        <v>1368</v>
      </c>
      <c s="411"/>
      <c s="372">
        <f>SUM(E82:G82,I82:Z82)</f>
        <v>534</v>
      </c>
      <c s="411">
        <v>28</v>
      </c>
      <c s="411"/>
      <c s="430"/>
      <c s="411"/>
      <c s="411"/>
      <c s="411"/>
      <c s="441">
        <v>4</v>
      </c>
      <c s="441"/>
      <c s="441"/>
      <c s="411"/>
      <c s="411"/>
      <c s="376"/>
      <c s="411"/>
      <c s="376"/>
      <c s="376">
        <v>502</v>
      </c>
      <c s="376"/>
      <c s="430"/>
      <c s="411"/>
      <c s="430"/>
      <c s="411"/>
      <c s="411"/>
      <c s="411"/>
      <c s="372">
        <f>C82+D82</f>
        <v>534</v>
      </c>
      <c s="372">
        <f>L02!C516</f>
        <v>534</v>
      </c>
      <c s="372">
        <f>AA82-AB82</f>
        <v>0</v>
      </c>
      <c s="376"/>
    </row>
    <row customHeight="1" ht="17.25">
      <c s="73">
        <v>20605</v>
      </c>
      <c s="84" t="s">
        <v>1373</v>
      </c>
      <c s="411"/>
      <c s="372">
        <f>SUM(E83:G83,I83:Z83)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C83+D83</f>
        <v>0</v>
      </c>
      <c s="372">
        <f>L02!C522</f>
        <v>0</v>
      </c>
      <c s="372">
        <f>AA83-AB83</f>
        <v>0</v>
      </c>
      <c s="376"/>
    </row>
    <row customHeight="1" ht="17.25">
      <c s="73">
        <v>20606</v>
      </c>
      <c s="84" t="s">
        <v>1377</v>
      </c>
      <c s="411"/>
      <c s="372">
        <f>SUM(E84:G84,I84:Z84)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C84+D84</f>
        <v>0</v>
      </c>
      <c s="372">
        <f>L02!C527</f>
        <v>0</v>
      </c>
      <c s="372">
        <f>AA84-AB84</f>
        <v>0</v>
      </c>
      <c s="376"/>
    </row>
    <row customHeight="1" ht="17.25">
      <c s="73">
        <v>20607</v>
      </c>
      <c s="84" t="s">
        <v>1382</v>
      </c>
      <c s="411">
        <v>31</v>
      </c>
      <c s="372">
        <f>SUM(E85:G85,I85:Z85)</f>
        <v>40</v>
      </c>
      <c s="411">
        <v>40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C85+D85</f>
        <v>71</v>
      </c>
      <c s="372">
        <f>L02!C532</f>
        <v>71</v>
      </c>
      <c s="372">
        <f>AA85-AB85</f>
        <v>0</v>
      </c>
      <c s="376"/>
    </row>
    <row customHeight="1" ht="17.25">
      <c s="73">
        <v>20608</v>
      </c>
      <c s="84" t="s">
        <v>1388</v>
      </c>
      <c s="411"/>
      <c s="372">
        <f>SUM(E86:G86,I86:Z86)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C86+D86</f>
        <v>0</v>
      </c>
      <c s="372">
        <f>L02!C539</f>
        <v>0</v>
      </c>
      <c s="372">
        <f>AA86-AB86</f>
        <v>0</v>
      </c>
      <c s="376"/>
    </row>
    <row customHeight="1" ht="17.25">
      <c s="73">
        <v>20609</v>
      </c>
      <c s="84" t="s">
        <v>2363</v>
      </c>
      <c s="411"/>
      <c s="372">
        <f>SUM(E87:G87,I87:Z87)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C87+D87</f>
        <v>0</v>
      </c>
      <c s="372">
        <f>L02!C543</f>
        <v>0</v>
      </c>
      <c s="372">
        <f>AA87-AB87</f>
        <v>0</v>
      </c>
      <c s="376"/>
    </row>
    <row customHeight="1" ht="17.25">
      <c s="73">
        <v>20699</v>
      </c>
      <c s="84" t="s">
        <v>2364</v>
      </c>
      <c s="411"/>
      <c s="372">
        <f>SUM(E88:G88,I88:Z88)</f>
        <v>5</v>
      </c>
      <c s="411">
        <v>5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C88+D88</f>
        <v>5</v>
      </c>
      <c s="372">
        <f>L02!C545</f>
        <v>5</v>
      </c>
      <c s="372">
        <f>AA88-AB88</f>
        <v>0</v>
      </c>
      <c s="376"/>
    </row>
    <row customHeight="1" ht="17.25">
      <c s="73">
        <v>207</v>
      </c>
      <c s="87" t="s">
        <v>1399</v>
      </c>
      <c s="372">
        <f>SUM(C90:C95)</f>
        <v>1638</v>
      </c>
      <c s="372">
        <f>SUM(D90:D95)</f>
        <v>2755</v>
      </c>
      <c s="380">
        <f>SUM(E90:E95)</f>
        <v>1783</v>
      </c>
      <c s="372">
        <f>SUM(F90:F95)</f>
        <v>0</v>
      </c>
      <c s="429">
        <f>SUM(G90:G95)</f>
        <v>0</v>
      </c>
      <c s="372">
        <f>SUM(H90:H95)</f>
        <v>0</v>
      </c>
      <c s="372">
        <f>SUM(I90:I95)</f>
        <v>0</v>
      </c>
      <c s="372">
        <f>SUM(J90:J95)</f>
        <v>0</v>
      </c>
      <c s="429">
        <f>SUM(K90:K95)</f>
        <v>13</v>
      </c>
      <c s="429">
        <f>SUM(L90:L95)</f>
        <v>0</v>
      </c>
      <c s="429">
        <f>SUM(M90:M95)</f>
        <v>38</v>
      </c>
      <c s="372">
        <f>SUM(N90:N95)</f>
        <v>921</v>
      </c>
      <c s="372">
        <f>SUM(O90:O95)</f>
        <v>0</v>
      </c>
      <c s="372">
        <f>SUM(P90:P95)</f>
        <v>0</v>
      </c>
      <c s="372">
        <f>SUM(Q90:Q95)</f>
        <v>0</v>
      </c>
      <c s="372">
        <f>SUM(R90:R95)</f>
        <v>0</v>
      </c>
      <c s="372">
        <f>SUM(S90:S95)</f>
        <v>0</v>
      </c>
      <c s="372">
        <f>SUM(T90:T95)</f>
        <v>0</v>
      </c>
      <c s="429">
        <f>SUM(U90:U95)</f>
        <v>0</v>
      </c>
      <c s="372">
        <f>SUM(V90:V95)</f>
        <v>0</v>
      </c>
      <c s="429">
        <f>SUM(W90:W95)</f>
        <v>0</v>
      </c>
      <c s="372">
        <f>SUM(X90:X95)</f>
        <v>0</v>
      </c>
      <c s="372">
        <f>SUM(Y90:Y95)</f>
        <v>0</v>
      </c>
      <c s="372">
        <f>SUM(Z90:Z95)</f>
        <v>0</v>
      </c>
      <c s="372">
        <f>SUM(AA90:AA95)</f>
        <v>4393</v>
      </c>
      <c s="372">
        <f>SUM(AB90:AB95)</f>
        <v>4393</v>
      </c>
      <c s="372">
        <f>SUM(AC90:AC95)</f>
        <v>0</v>
      </c>
      <c s="372">
        <f>SUM(AD90:AD95)</f>
        <v>0</v>
      </c>
    </row>
    <row customHeight="1" ht="17.25">
      <c s="73">
        <v>20701</v>
      </c>
      <c s="84" t="s">
        <v>1400</v>
      </c>
      <c s="411">
        <v>402</v>
      </c>
      <c s="439">
        <f>SUM(E90:G90,I90:Z90)</f>
        <v>461</v>
      </c>
      <c s="411">
        <v>109</v>
      </c>
      <c s="411"/>
      <c s="430"/>
      <c s="411"/>
      <c s="411"/>
      <c s="411"/>
      <c s="441"/>
      <c s="441"/>
      <c s="441">
        <v>28</v>
      </c>
      <c s="411">
        <v>324</v>
      </c>
      <c s="411"/>
      <c s="376"/>
      <c s="411"/>
      <c s="376"/>
      <c s="376"/>
      <c s="376"/>
      <c s="430"/>
      <c s="411"/>
      <c s="430"/>
      <c s="411"/>
      <c s="411"/>
      <c s="411"/>
      <c s="372">
        <f>C90+D90</f>
        <v>863</v>
      </c>
      <c s="372">
        <f>L02!C551</f>
        <v>863</v>
      </c>
      <c s="372">
        <f>AA90-AB90</f>
        <v>0</v>
      </c>
      <c s="376"/>
    </row>
    <row customHeight="1" ht="17.25">
      <c s="73">
        <v>20702</v>
      </c>
      <c s="84" t="s">
        <v>1411</v>
      </c>
      <c s="411">
        <v>458</v>
      </c>
      <c s="372">
        <f>SUM(E91:G91,I91:Z91)</f>
        <v>514</v>
      </c>
      <c s="411">
        <v>913</v>
      </c>
      <c s="411"/>
      <c s="430"/>
      <c s="411"/>
      <c s="411"/>
      <c s="411"/>
      <c s="441">
        <v>3</v>
      </c>
      <c s="441"/>
      <c s="441"/>
      <c s="411">
        <v>-402</v>
      </c>
      <c s="411"/>
      <c s="376"/>
      <c s="411"/>
      <c s="376"/>
      <c s="376"/>
      <c s="376"/>
      <c s="430"/>
      <c s="411"/>
      <c s="430"/>
      <c s="411"/>
      <c s="411"/>
      <c s="411"/>
      <c s="372">
        <f>C91+D91</f>
        <v>972</v>
      </c>
      <c s="372">
        <f>L02!C565</f>
        <v>972</v>
      </c>
      <c s="372">
        <f>AA91-AB91</f>
        <v>0</v>
      </c>
      <c s="376"/>
    </row>
    <row customHeight="1" ht="17.25">
      <c s="73">
        <v>20703</v>
      </c>
      <c s="84" t="s">
        <v>1416</v>
      </c>
      <c s="411">
        <v>117</v>
      </c>
      <c s="372">
        <f>SUM(E92:G92,I92:Z92)</f>
        <v>468</v>
      </c>
      <c s="411">
        <v>310</v>
      </c>
      <c s="411"/>
      <c s="430"/>
      <c s="411"/>
      <c s="411"/>
      <c s="411"/>
      <c s="441"/>
      <c s="441"/>
      <c s="441">
        <v>8</v>
      </c>
      <c s="411">
        <v>150</v>
      </c>
      <c s="411"/>
      <c s="376"/>
      <c s="411"/>
      <c s="376"/>
      <c s="376"/>
      <c s="376"/>
      <c s="430"/>
      <c s="411"/>
      <c s="430"/>
      <c s="411"/>
      <c s="411"/>
      <c s="411"/>
      <c s="372">
        <f>C92+D92</f>
        <v>585</v>
      </c>
      <c s="372">
        <f>L02!C573</f>
        <v>585</v>
      </c>
      <c s="372">
        <f>AA92-AB92</f>
        <v>0</v>
      </c>
      <c s="376"/>
    </row>
    <row customHeight="1" ht="17.25">
      <c s="73">
        <v>20704</v>
      </c>
      <c s="84" t="s">
        <v>1424</v>
      </c>
      <c s="411">
        <v>452</v>
      </c>
      <c s="372">
        <f>SUM(E93:G93,I93:Z93)</f>
        <v>255</v>
      </c>
      <c s="411">
        <v>37</v>
      </c>
      <c s="411"/>
      <c s="430"/>
      <c s="411"/>
      <c s="411"/>
      <c s="411"/>
      <c s="441">
        <v>10</v>
      </c>
      <c s="441"/>
      <c s="441">
        <v>2</v>
      </c>
      <c s="411">
        <v>206</v>
      </c>
      <c s="411"/>
      <c s="376"/>
      <c s="411"/>
      <c s="376"/>
      <c s="376"/>
      <c s="376"/>
      <c s="430"/>
      <c s="411"/>
      <c s="430"/>
      <c s="411"/>
      <c s="411"/>
      <c s="411"/>
      <c s="372">
        <f>C93+D93</f>
        <v>707</v>
      </c>
      <c s="372">
        <f>L02!C584</f>
        <v>707</v>
      </c>
      <c s="372">
        <f>AA93-AB93</f>
        <v>0</v>
      </c>
      <c s="376"/>
    </row>
    <row customHeight="1" ht="17.25">
      <c s="73">
        <v>20705</v>
      </c>
      <c s="84" t="s">
        <v>1430</v>
      </c>
      <c s="411"/>
      <c s="372">
        <f>SUM(E94:G94,I94:Z94)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C94+D94</f>
        <v>0</v>
      </c>
      <c s="372">
        <f>L02!C593</f>
        <v>0</v>
      </c>
      <c s="372">
        <f>AA94-AB94</f>
        <v>0</v>
      </c>
      <c s="376"/>
    </row>
    <row customHeight="1" ht="17.25">
      <c s="73">
        <v>20799</v>
      </c>
      <c s="84" t="s">
        <v>2365</v>
      </c>
      <c s="411">
        <v>209</v>
      </c>
      <c s="372">
        <f>SUM(E95:G95,I95:Z95)</f>
        <v>1057</v>
      </c>
      <c s="411">
        <v>414</v>
      </c>
      <c s="411"/>
      <c s="430"/>
      <c s="411"/>
      <c s="411"/>
      <c s="411"/>
      <c s="441"/>
      <c s="441"/>
      <c s="441"/>
      <c s="411">
        <v>643</v>
      </c>
      <c s="411"/>
      <c s="376"/>
      <c s="411"/>
      <c s="376"/>
      <c s="376"/>
      <c s="376"/>
      <c s="430"/>
      <c s="411"/>
      <c s="430"/>
      <c s="411"/>
      <c s="411"/>
      <c s="411"/>
      <c s="372">
        <f>C95+D95</f>
        <v>1266</v>
      </c>
      <c s="372">
        <f>L02!C602</f>
        <v>1266</v>
      </c>
      <c s="372">
        <f>AA95-AB95</f>
        <v>0</v>
      </c>
      <c s="376"/>
    </row>
    <row customHeight="1" ht="17.25">
      <c s="73">
        <v>208</v>
      </c>
      <c s="87" t="s">
        <v>1439</v>
      </c>
      <c s="372">
        <f>SUM(C97:C115)</f>
        <v>18209</v>
      </c>
      <c s="372">
        <f>SUM(D97:D115)</f>
        <v>6797</v>
      </c>
      <c s="372">
        <f>SUM(E97:E115)</f>
        <v>5954</v>
      </c>
      <c s="372">
        <f>SUM(F97:F115)</f>
        <v>0</v>
      </c>
      <c s="429">
        <f>SUM(G97:G115)</f>
        <v>805</v>
      </c>
      <c s="372">
        <f>SUM(H97:H115)</f>
        <v>0</v>
      </c>
      <c s="372">
        <f>SUM(I97:I115)</f>
        <v>0</v>
      </c>
      <c s="372">
        <f>SUM(J97:J115)</f>
        <v>0</v>
      </c>
      <c s="429">
        <f>SUM(K97:K115)</f>
        <v>25</v>
      </c>
      <c s="429">
        <f>SUM(L97:L115)</f>
        <v>0</v>
      </c>
      <c s="429">
        <f>SUM(M97:M115)</f>
        <v>13</v>
      </c>
      <c s="372">
        <f>SUM(N97:N115)</f>
        <v>0</v>
      </c>
      <c s="372">
        <f>SUM(O97:O115)</f>
        <v>0</v>
      </c>
      <c s="372">
        <f>SUM(P97:P115)</f>
        <v>0</v>
      </c>
      <c s="372">
        <f>SUM(Q97:Q115)</f>
        <v>0</v>
      </c>
      <c s="372">
        <f>SUM(R97:R115)</f>
        <v>0</v>
      </c>
      <c s="372">
        <f>SUM(S97:S115)</f>
        <v>0</v>
      </c>
      <c s="372">
        <f>SUM(T97:T115)</f>
        <v>0</v>
      </c>
      <c s="429">
        <f>SUM(U97:U115)</f>
        <v>0</v>
      </c>
      <c s="372">
        <f>SUM(V97:V115)</f>
        <v>0</v>
      </c>
      <c s="429">
        <f>SUM(W97:W115)</f>
        <v>0</v>
      </c>
      <c s="372">
        <f>SUM(X97:X115)</f>
        <v>0</v>
      </c>
      <c s="372">
        <f>SUM(Y97:Y115)</f>
        <v>0</v>
      </c>
      <c s="372">
        <f>SUM(Z97:Z115)</f>
        <v>0</v>
      </c>
      <c s="372">
        <f>SUM(AA97:AA115)</f>
        <v>25006</v>
      </c>
      <c s="372">
        <f>SUM(AB97:AB115)</f>
        <v>25006</v>
      </c>
      <c s="372">
        <f>SUM(AC97:AC115)</f>
        <v>0</v>
      </c>
      <c s="372">
        <f>SUM(AD97:AD115)</f>
        <v>0</v>
      </c>
    </row>
    <row customHeight="1" ht="17.25">
      <c s="73">
        <v>20801</v>
      </c>
      <c s="84" t="s">
        <v>1440</v>
      </c>
      <c s="411">
        <v>651</v>
      </c>
      <c s="372">
        <f>SUM(E97:G97,I97:Z97)</f>
        <v>17</v>
      </c>
      <c s="411">
        <v>10</v>
      </c>
      <c s="411"/>
      <c s="430"/>
      <c s="411"/>
      <c s="411"/>
      <c s="411"/>
      <c s="441"/>
      <c s="441"/>
      <c s="441">
        <v>7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C97+D97</f>
        <v>668</v>
      </c>
      <c s="372">
        <f>L02!C606</f>
        <v>668</v>
      </c>
      <c s="372">
        <f>AA97-AB97</f>
        <v>0</v>
      </c>
      <c s="376"/>
    </row>
    <row customHeight="1" ht="17.25">
      <c s="73">
        <v>20802</v>
      </c>
      <c s="84" t="s">
        <v>1450</v>
      </c>
      <c s="411">
        <v>267</v>
      </c>
      <c s="372">
        <f>SUM(E98:G98,I98:Z98)</f>
        <v>11</v>
      </c>
      <c s="411">
        <v>11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C98+D98</f>
        <v>278</v>
      </c>
      <c s="372">
        <f>L02!C620</f>
        <v>278</v>
      </c>
      <c s="372">
        <f>AA98-AB98</f>
        <v>0</v>
      </c>
      <c s="376"/>
    </row>
    <row customHeight="1" ht="17.25">
      <c s="73">
        <v>20803</v>
      </c>
      <c s="84" t="s">
        <v>1458</v>
      </c>
      <c s="411">
        <v>6612</v>
      </c>
      <c s="372">
        <f>SUM(E99:G99,I99:Z99)</f>
        <v>805</v>
      </c>
      <c s="411"/>
      <c s="411"/>
      <c s="430">
        <v>805</v>
      </c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C99+D99</f>
        <v>7417</v>
      </c>
      <c s="372">
        <f>L02!C631</f>
        <v>7417</v>
      </c>
      <c s="372">
        <f>AA99-AB99</f>
        <v>0</v>
      </c>
      <c s="376"/>
    </row>
    <row customHeight="1" ht="17.25">
      <c s="73">
        <v>20804</v>
      </c>
      <c s="84" t="s">
        <v>1467</v>
      </c>
      <c s="411"/>
      <c s="372">
        <f>SUM(E100:G100,I100:Z100)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C100+D100</f>
        <v>0</v>
      </c>
      <c s="372">
        <f>L02!C640</f>
        <v>0</v>
      </c>
      <c s="372">
        <f>AA100-AB100</f>
        <v>0</v>
      </c>
      <c s="376"/>
    </row>
    <row customHeight="1" ht="17.25">
      <c s="73">
        <v>20805</v>
      </c>
      <c s="84" t="s">
        <v>1469</v>
      </c>
      <c s="411">
        <v>4238</v>
      </c>
      <c s="372">
        <f>SUM(E101:G101,I101:Z101)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C101+D101</f>
        <v>4238</v>
      </c>
      <c s="372">
        <f>L02!C642</f>
        <v>4238</v>
      </c>
      <c s="372">
        <f>AA101-AB101</f>
        <v>0</v>
      </c>
      <c s="376"/>
    </row>
    <row customHeight="1" ht="17.25">
      <c s="73">
        <v>20806</v>
      </c>
      <c s="84" t="s">
        <v>1475</v>
      </c>
      <c s="411"/>
      <c s="372">
        <f>SUM(E102:G102,I102:Z102)</f>
        <v>328</v>
      </c>
      <c s="411">
        <v>328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C102+D102</f>
        <v>328</v>
      </c>
      <c s="372">
        <f>L02!C648</f>
        <v>328</v>
      </c>
      <c s="372">
        <f>AA102-AB102</f>
        <v>0</v>
      </c>
      <c s="376"/>
    </row>
    <row customHeight="1" ht="17.25">
      <c s="73">
        <v>20807</v>
      </c>
      <c s="84" t="s">
        <v>1479</v>
      </c>
      <c s="411">
        <v>197</v>
      </c>
      <c s="372">
        <f>SUM(E103:G103,I103:Z103)</f>
        <v>2551</v>
      </c>
      <c s="411">
        <v>2545</v>
      </c>
      <c s="411"/>
      <c s="430"/>
      <c s="411"/>
      <c s="411"/>
      <c s="411"/>
      <c s="441">
        <v>6</v>
      </c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C103+D103</f>
        <v>2748</v>
      </c>
      <c s="372">
        <f>L02!C652</f>
        <v>2748</v>
      </c>
      <c s="372">
        <f>AA103-AB103</f>
        <v>0</v>
      </c>
      <c s="376"/>
    </row>
    <row customHeight="1" ht="17.25">
      <c s="73">
        <v>20808</v>
      </c>
      <c s="84" t="s">
        <v>1492</v>
      </c>
      <c s="411">
        <v>1939</v>
      </c>
      <c s="372">
        <f>SUM(E104:G104,I104:Z104)</f>
        <v>1522</v>
      </c>
      <c s="411">
        <v>1522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C104+D104</f>
        <v>3461</v>
      </c>
      <c s="372">
        <f>L02!C665</f>
        <v>3461</v>
      </c>
      <c s="372">
        <f>AA104-AB104</f>
        <v>0</v>
      </c>
      <c s="376"/>
    </row>
    <row customHeight="1" ht="17.25">
      <c s="73">
        <v>20809</v>
      </c>
      <c s="84" t="s">
        <v>1500</v>
      </c>
      <c s="411">
        <v>95</v>
      </c>
      <c s="372">
        <f>SUM(E105:G105,I105:Z105)</f>
        <v>134</v>
      </c>
      <c s="411">
        <v>123</v>
      </c>
      <c s="411"/>
      <c s="430"/>
      <c s="411"/>
      <c s="411"/>
      <c s="411"/>
      <c s="441">
        <v>11</v>
      </c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C105+D105</f>
        <v>229</v>
      </c>
      <c s="372">
        <f>L02!C673</f>
        <v>229</v>
      </c>
      <c s="372">
        <f>AA105-AB105</f>
        <v>0</v>
      </c>
      <c s="376"/>
    </row>
    <row customHeight="1" ht="17.25">
      <c s="73">
        <v>20810</v>
      </c>
      <c s="84" t="s">
        <v>1506</v>
      </c>
      <c s="411">
        <v>205</v>
      </c>
      <c s="372">
        <f>SUM(E106:G106,I106:Z106)</f>
        <v>81</v>
      </c>
      <c s="411">
        <v>81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C106+D106</f>
        <v>286</v>
      </c>
      <c s="372">
        <f>L02!C679</f>
        <v>286</v>
      </c>
      <c s="372">
        <f>AA106-AB106</f>
        <v>0</v>
      </c>
      <c s="376"/>
    </row>
    <row customHeight="1" ht="17.25">
      <c s="73">
        <v>20811</v>
      </c>
      <c s="84" t="s">
        <v>1513</v>
      </c>
      <c s="411">
        <v>70</v>
      </c>
      <c s="372">
        <f>SUM(E107:G107,I107:Z107)</f>
        <v>34</v>
      </c>
      <c s="411">
        <v>20</v>
      </c>
      <c s="411"/>
      <c s="430"/>
      <c s="411"/>
      <c s="411"/>
      <c s="411"/>
      <c s="444">
        <v>8</v>
      </c>
      <c s="441"/>
      <c s="441">
        <v>6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C107+D107</f>
        <v>104</v>
      </c>
      <c s="372">
        <f>L02!C686</f>
        <v>104</v>
      </c>
      <c s="372">
        <f>AA107-AB107</f>
        <v>0</v>
      </c>
      <c s="376"/>
    </row>
    <row customHeight="1" ht="17.25">
      <c s="73">
        <v>20812</v>
      </c>
      <c s="84" t="s">
        <v>1518</v>
      </c>
      <c s="411">
        <v>1219</v>
      </c>
      <c s="372">
        <f>SUM(E108:G108,I108:Z108)</f>
        <v>255</v>
      </c>
      <c s="411">
        <v>255</v>
      </c>
      <c s="411"/>
      <c s="430"/>
      <c s="411"/>
      <c s="411"/>
      <c s="411"/>
      <c s="441"/>
      <c s="445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C108+D108</f>
        <v>1474</v>
      </c>
      <c s="372">
        <f>L02!C694</f>
        <v>1474</v>
      </c>
      <c s="372">
        <f>AA108-AB108</f>
        <v>0</v>
      </c>
      <c s="376"/>
    </row>
    <row customHeight="1" ht="17.25">
      <c s="73">
        <v>20813</v>
      </c>
      <c s="84" t="s">
        <v>1521</v>
      </c>
      <c s="411">
        <v>10</v>
      </c>
      <c s="372">
        <f>SUM(E109:G109,I109:Z109)</f>
        <v>40</v>
      </c>
      <c s="411">
        <v>40</v>
      </c>
      <c s="411"/>
      <c s="430"/>
      <c s="411"/>
      <c s="411"/>
      <c s="411"/>
      <c s="446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C109+D109</f>
        <v>50</v>
      </c>
      <c s="372">
        <f>L02!C697</f>
        <v>50</v>
      </c>
      <c s="372">
        <f>AA109-AB109</f>
        <v>0</v>
      </c>
      <c s="376"/>
    </row>
    <row customHeight="1" ht="17.25">
      <c s="73">
        <v>20815</v>
      </c>
      <c s="84" t="s">
        <v>1524</v>
      </c>
      <c s="411"/>
      <c s="372">
        <f>SUM(E110:G110,I110:Z110)</f>
        <v>380</v>
      </c>
      <c s="411">
        <v>380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C110+D110</f>
        <v>380</v>
      </c>
      <c s="372">
        <f>L02!C700</f>
        <v>380</v>
      </c>
      <c s="372">
        <f>AA110-AB110</f>
        <v>0</v>
      </c>
      <c s="376"/>
    </row>
    <row customHeight="1" ht="17.25">
      <c s="73">
        <v>20816</v>
      </c>
      <c s="84" t="s">
        <v>1529</v>
      </c>
      <c s="411">
        <v>78</v>
      </c>
      <c s="372">
        <f>SUM(E111:G111,I111:Z111)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C111+D111</f>
        <v>78</v>
      </c>
      <c s="372">
        <f>L02!C705</f>
        <v>78</v>
      </c>
      <c s="372">
        <f>AA111-AB111</f>
        <v>0</v>
      </c>
      <c s="376"/>
    </row>
    <row customHeight="1" ht="17.25">
      <c s="73">
        <v>20817</v>
      </c>
      <c s="84" t="s">
        <v>1531</v>
      </c>
      <c s="411">
        <v>2098</v>
      </c>
      <c s="372">
        <f>SUM(E112:G112,I112:Z112)</f>
        <v>363</v>
      </c>
      <c s="411">
        <v>363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C112+D112</f>
        <v>2461</v>
      </c>
      <c s="372">
        <f>L02!C710</f>
        <v>2461</v>
      </c>
      <c s="372">
        <f>AA112-AB112</f>
        <v>0</v>
      </c>
      <c s="376"/>
    </row>
    <row customHeight="1" ht="17.25">
      <c s="73">
        <v>20818</v>
      </c>
      <c s="84" t="s">
        <v>1534</v>
      </c>
      <c s="411">
        <v>486</v>
      </c>
      <c s="372">
        <f>SUM(E113:G113,I113:Z113)</f>
        <v>46</v>
      </c>
      <c s="411">
        <v>46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C113+D113</f>
        <v>532</v>
      </c>
      <c s="372">
        <f>L02!C713</f>
        <v>532</v>
      </c>
      <c s="372">
        <f>AA113-AB113</f>
        <v>0</v>
      </c>
      <c s="376"/>
    </row>
    <row customHeight="1" ht="17.25">
      <c s="73">
        <v>20824</v>
      </c>
      <c s="84" t="s">
        <v>1537</v>
      </c>
      <c s="411"/>
      <c s="372">
        <f>SUM(E114:G114,I114:Z114)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C114+D114</f>
        <v>0</v>
      </c>
      <c s="372">
        <f>L02!C716</f>
        <v>0</v>
      </c>
      <c s="372">
        <f>AA114-AB114</f>
        <v>0</v>
      </c>
      <c s="376"/>
    </row>
    <row customHeight="1" ht="17.25">
      <c s="73">
        <v>20899</v>
      </c>
      <c s="84" t="s">
        <v>2366</v>
      </c>
      <c s="411">
        <v>44</v>
      </c>
      <c s="372">
        <f>SUM(E115:G115,I115:Z115)</f>
        <v>230</v>
      </c>
      <c s="411">
        <v>230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C115+D115</f>
        <v>274</v>
      </c>
      <c s="372">
        <f>L02!C719</f>
        <v>274</v>
      </c>
      <c s="372">
        <f>AA115-AB115</f>
        <v>0</v>
      </c>
      <c s="376"/>
    </row>
    <row customHeight="1" ht="17.25">
      <c s="73">
        <v>210</v>
      </c>
      <c s="87" t="s">
        <v>1542</v>
      </c>
      <c s="372">
        <f>SUM(C117:C124)</f>
        <v>11670</v>
      </c>
      <c s="372">
        <f>SUM(D117:D124)</f>
        <v>4718</v>
      </c>
      <c s="372">
        <f>SUM(E117:E124)</f>
        <v>3159</v>
      </c>
      <c s="372">
        <f>SUM(F117:F124)</f>
        <v>0</v>
      </c>
      <c s="429">
        <f>SUM(G117:G124)</f>
        <v>0</v>
      </c>
      <c s="372">
        <f>SUM(H117:H124)</f>
        <v>0</v>
      </c>
      <c s="372">
        <f>SUM(I117:I124)</f>
        <v>0</v>
      </c>
      <c s="372">
        <f>SUM(J117:J124)</f>
        <v>0</v>
      </c>
      <c s="429">
        <f>SUM(K117:K124)</f>
        <v>60</v>
      </c>
      <c s="429">
        <f>SUM(L117:L124)</f>
        <v>0</v>
      </c>
      <c s="429">
        <f>SUM(M117:M124)</f>
        <v>19</v>
      </c>
      <c s="372">
        <f>SUM(N117:N124)</f>
        <v>1174</v>
      </c>
      <c s="372">
        <f>SUM(O117:O124)</f>
        <v>0</v>
      </c>
      <c s="372">
        <f>SUM(P117:P124)</f>
        <v>0</v>
      </c>
      <c s="372">
        <f>SUM(Q117:Q124)</f>
        <v>0</v>
      </c>
      <c s="372">
        <f>SUM(R117:R124)</f>
        <v>0</v>
      </c>
      <c s="372">
        <f>SUM(S117:S124)</f>
        <v>306</v>
      </c>
      <c s="372">
        <f>SUM(T117:T124)</f>
        <v>0</v>
      </c>
      <c s="429">
        <f>SUM(U117:U124)</f>
        <v>0</v>
      </c>
      <c s="372">
        <f>SUM(V117:V124)</f>
        <v>0</v>
      </c>
      <c s="429">
        <f>SUM(W117:W124)</f>
        <v>0</v>
      </c>
      <c s="372">
        <f>SUM(X117:X124)</f>
        <v>0</v>
      </c>
      <c s="372">
        <f>SUM(Y117:Y124)</f>
        <v>0</v>
      </c>
      <c s="372">
        <f>SUM(Z117:Z124)</f>
        <v>0</v>
      </c>
      <c s="372">
        <f>SUM(AA117:AA124)</f>
        <v>16388</v>
      </c>
      <c s="372">
        <f>SUM(AB117:AB124)</f>
        <v>16388</v>
      </c>
      <c s="372">
        <f>SUM(AC117:AC124)</f>
        <v>0</v>
      </c>
      <c s="372">
        <f>SUM(AD117:AD124)</f>
        <v>0</v>
      </c>
    </row>
    <row customHeight="1" ht="17.25">
      <c s="73">
        <v>21001</v>
      </c>
      <c s="84" t="s">
        <v>1543</v>
      </c>
      <c s="411">
        <v>138</v>
      </c>
      <c s="372">
        <f>SUM(E117:G117,I117:Z117)</f>
        <v>292</v>
      </c>
      <c s="411"/>
      <c s="411"/>
      <c s="430"/>
      <c s="411"/>
      <c s="411"/>
      <c s="411"/>
      <c s="441"/>
      <c s="441"/>
      <c s="441"/>
      <c s="411">
        <v>292</v>
      </c>
      <c s="411"/>
      <c s="376"/>
      <c s="411"/>
      <c s="376"/>
      <c s="376"/>
      <c s="376"/>
      <c s="430"/>
      <c s="411"/>
      <c s="430"/>
      <c s="411"/>
      <c s="411"/>
      <c s="411"/>
      <c s="372">
        <f>C117+D117</f>
        <v>430</v>
      </c>
      <c s="372">
        <f>L02!C722</f>
        <v>430</v>
      </c>
      <c s="372">
        <f>AA117-AB117</f>
        <v>0</v>
      </c>
      <c s="376"/>
    </row>
    <row customHeight="1" ht="17.25">
      <c s="73">
        <v>21002</v>
      </c>
      <c s="84" t="s">
        <v>1545</v>
      </c>
      <c s="411">
        <v>210</v>
      </c>
      <c s="440">
        <f>SUM(E118:G118,I118:Z118)</f>
        <v>41</v>
      </c>
      <c s="411"/>
      <c s="411"/>
      <c s="430"/>
      <c s="411"/>
      <c s="411"/>
      <c s="411"/>
      <c s="441"/>
      <c s="441"/>
      <c s="441"/>
      <c s="411">
        <v>41</v>
      </c>
      <c s="411"/>
      <c s="376"/>
      <c s="411"/>
      <c s="376"/>
      <c s="376"/>
      <c s="376"/>
      <c s="430"/>
      <c s="411"/>
      <c s="430"/>
      <c s="411"/>
      <c s="411"/>
      <c s="411"/>
      <c s="372">
        <f>C118+D118</f>
        <v>251</v>
      </c>
      <c s="372">
        <f>L02!C727</f>
        <v>251</v>
      </c>
      <c s="372">
        <f>AA118-AB118</f>
        <v>0</v>
      </c>
      <c s="376"/>
    </row>
    <row customHeight="1" ht="17.25">
      <c s="73">
        <v>21003</v>
      </c>
      <c s="84" t="s">
        <v>1558</v>
      </c>
      <c s="411">
        <v>1336</v>
      </c>
      <c s="372">
        <f>SUM(E119:G119,I119:Z119)</f>
        <v>686</v>
      </c>
      <c s="411">
        <v>1018</v>
      </c>
      <c s="411"/>
      <c s="430"/>
      <c s="411"/>
      <c s="411"/>
      <c s="411"/>
      <c s="441"/>
      <c s="441"/>
      <c s="441"/>
      <c s="411">
        <v>-369</v>
      </c>
      <c s="411"/>
      <c s="376"/>
      <c s="411"/>
      <c s="376"/>
      <c s="376">
        <v>37</v>
      </c>
      <c s="376"/>
      <c s="430"/>
      <c s="411"/>
      <c s="430"/>
      <c s="411"/>
      <c s="411"/>
      <c s="411"/>
      <c s="372">
        <f>C119+D119</f>
        <v>2022</v>
      </c>
      <c s="372">
        <f>L02!C740</f>
        <v>2022</v>
      </c>
      <c s="372">
        <f>AA119-AB119</f>
        <v>0</v>
      </c>
      <c s="376"/>
    </row>
    <row customHeight="1" ht="17.25">
      <c s="73">
        <v>21004</v>
      </c>
      <c s="84" t="s">
        <v>1562</v>
      </c>
      <c s="411">
        <v>1278</v>
      </c>
      <c s="372">
        <f>SUM(E120:G120,I120:Z120)</f>
        <v>1362</v>
      </c>
      <c s="411">
        <v>1985</v>
      </c>
      <c s="411"/>
      <c s="430"/>
      <c s="411"/>
      <c s="411"/>
      <c s="411"/>
      <c s="441">
        <v>60</v>
      </c>
      <c s="441"/>
      <c s="441">
        <v>8</v>
      </c>
      <c s="411">
        <v>-691</v>
      </c>
      <c s="411"/>
      <c s="376"/>
      <c s="411"/>
      <c s="376"/>
      <c s="376"/>
      <c s="376"/>
      <c s="430"/>
      <c s="411"/>
      <c s="430"/>
      <c s="411"/>
      <c s="411"/>
      <c s="411"/>
      <c s="372">
        <f>C120+D120</f>
        <v>2640</v>
      </c>
      <c s="372">
        <f>L02!C744</f>
        <v>2640</v>
      </c>
      <c s="372">
        <f>AA120-AB120</f>
        <v>0</v>
      </c>
      <c s="376"/>
    </row>
    <row customHeight="1" ht="17.25">
      <c s="73">
        <v>21005</v>
      </c>
      <c s="84" t="s">
        <v>1574</v>
      </c>
      <c s="411">
        <v>8427</v>
      </c>
      <c s="372">
        <f>SUM(E121:G121,I121:Z121)</f>
        <v>2169</v>
      </c>
      <c s="411">
        <v>127</v>
      </c>
      <c s="411"/>
      <c s="430"/>
      <c s="411"/>
      <c s="411"/>
      <c s="411"/>
      <c s="441"/>
      <c s="441"/>
      <c s="441"/>
      <c s="411">
        <v>1773</v>
      </c>
      <c s="411"/>
      <c s="376"/>
      <c s="411"/>
      <c s="376"/>
      <c s="376">
        <v>269</v>
      </c>
      <c s="376"/>
      <c s="430"/>
      <c s="411"/>
      <c s="430"/>
      <c s="411"/>
      <c s="411"/>
      <c s="411"/>
      <c s="372">
        <f>C121+D121</f>
        <v>10596</v>
      </c>
      <c s="372">
        <f>L02!C756</f>
        <v>10596</v>
      </c>
      <c s="372">
        <f>AA121-AB121</f>
        <v>0</v>
      </c>
      <c s="376"/>
    </row>
    <row customHeight="1" ht="17.25">
      <c s="73">
        <v>21006</v>
      </c>
      <c s="84" t="s">
        <v>1584</v>
      </c>
      <c s="411"/>
      <c s="372">
        <f>SUM(E122:G122,I122:Z122)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C122+D122</f>
        <v>0</v>
      </c>
      <c s="372">
        <f>L02!C766</f>
        <v>0</v>
      </c>
      <c s="372">
        <f>AA122-AB122</f>
        <v>0</v>
      </c>
      <c s="376"/>
    </row>
    <row customHeight="1" ht="17.25">
      <c s="73">
        <v>21010</v>
      </c>
      <c s="84" t="s">
        <v>1587</v>
      </c>
      <c s="411">
        <v>170</v>
      </c>
      <c s="372">
        <f>SUM(E123:G123,I123:Z123)</f>
        <v>101</v>
      </c>
      <c s="411">
        <v>2</v>
      </c>
      <c s="411"/>
      <c s="430"/>
      <c s="411"/>
      <c s="411"/>
      <c s="411"/>
      <c s="441"/>
      <c s="441"/>
      <c s="441">
        <v>11</v>
      </c>
      <c s="411">
        <v>88</v>
      </c>
      <c s="411"/>
      <c s="376"/>
      <c s="411"/>
      <c s="376"/>
      <c s="376"/>
      <c s="376"/>
      <c s="430"/>
      <c s="411"/>
      <c s="430"/>
      <c s="411"/>
      <c s="411"/>
      <c s="411"/>
      <c s="372">
        <f>C123+D123</f>
        <v>271</v>
      </c>
      <c s="372">
        <f>L02!C769</f>
        <v>271</v>
      </c>
      <c s="372">
        <f>AA123-AB123</f>
        <v>0</v>
      </c>
      <c s="376"/>
    </row>
    <row customHeight="1" ht="17.25">
      <c s="73">
        <v>21099</v>
      </c>
      <c s="84" t="s">
        <v>2367</v>
      </c>
      <c s="411">
        <v>111</v>
      </c>
      <c s="372">
        <f>SUM(E124:G124,I124:Z124)</f>
        <v>67</v>
      </c>
      <c s="411">
        <v>27</v>
      </c>
      <c s="411"/>
      <c s="430"/>
      <c s="411"/>
      <c s="411"/>
      <c s="411"/>
      <c s="441"/>
      <c s="441"/>
      <c s="441"/>
      <c s="411">
        <v>40</v>
      </c>
      <c s="411"/>
      <c s="376"/>
      <c s="411"/>
      <c s="376"/>
      <c s="376"/>
      <c s="376"/>
      <c s="430"/>
      <c s="411"/>
      <c s="430"/>
      <c s="411"/>
      <c s="411"/>
      <c s="411"/>
      <c s="372">
        <f>C124+D124</f>
        <v>178</v>
      </c>
      <c s="372">
        <f>L02!C780</f>
        <v>178</v>
      </c>
      <c s="372">
        <f>AA124-AB124</f>
        <v>0</v>
      </c>
      <c s="376"/>
    </row>
    <row customHeight="1" ht="17.25">
      <c s="73">
        <v>211</v>
      </c>
      <c s="87" t="s">
        <v>1596</v>
      </c>
      <c s="372">
        <f>SUM(C126:C128,C130:C141)</f>
        <v>1774</v>
      </c>
      <c s="372">
        <f>SUM(D126:D128,D130:D141)</f>
        <v>1332</v>
      </c>
      <c s="372">
        <f>SUM(E126:E128,E130:E141)</f>
        <v>3090</v>
      </c>
      <c s="372">
        <f>SUM(F126:F128,F130:F141)</f>
        <v>0</v>
      </c>
      <c s="429">
        <f>SUM(G126:G128,G130:G141)</f>
        <v>0</v>
      </c>
      <c s="372">
        <f>SUM(H126:H128,H130:H141)</f>
        <v>0</v>
      </c>
      <c s="372">
        <f>SUM(I126:I128,I130:I141)</f>
        <v>0</v>
      </c>
      <c s="372">
        <f>SUM(J126:J128,J130:J141)</f>
        <v>0</v>
      </c>
      <c s="429">
        <f>SUM(K126:K128,K130:K141)</f>
        <v>7</v>
      </c>
      <c s="429">
        <f>SUM(L126:L128,L130:L141)</f>
        <v>0</v>
      </c>
      <c s="429">
        <f>SUM(M126:M128,M130:M141)</f>
        <v>0</v>
      </c>
      <c s="372">
        <f>SUM(N126:N128,N130:N141)</f>
        <v>-1765</v>
      </c>
      <c s="372">
        <f>SUM(O126:O128,O130:O141)</f>
        <v>0</v>
      </c>
      <c s="372">
        <f>SUM(P126:P128,P130:P141)</f>
        <v>0</v>
      </c>
      <c s="372">
        <f>SUM(Q126:Q128,Q130:Q141)</f>
        <v>0</v>
      </c>
      <c s="372">
        <f>SUM(R126:R128,R130:R141)</f>
        <v>0</v>
      </c>
      <c s="372">
        <f>SUM(S126:S128,S130:S141)</f>
        <v>0</v>
      </c>
      <c s="372">
        <f>SUM(T126:T128,T130:T141)</f>
        <v>0</v>
      </c>
      <c s="429">
        <f>SUM(U126:U128,U130:U141)</f>
        <v>0</v>
      </c>
      <c s="372">
        <f>SUM(V126:V128,V130:V141)</f>
        <v>0</v>
      </c>
      <c s="429">
        <f>SUM(W126:W128,W130:W141)</f>
        <v>0</v>
      </c>
      <c s="372">
        <f>SUM(X126:X128,X130:X141)</f>
        <v>0</v>
      </c>
      <c s="372">
        <f>SUM(Y126:Y128,Y130:Y141)</f>
        <v>0</v>
      </c>
      <c s="372">
        <f>SUM(Z126:Z128,Z130:Z141)</f>
        <v>0</v>
      </c>
      <c s="372">
        <f>SUM(AA126:AA128,AA130:AA141)</f>
        <v>3106</v>
      </c>
      <c s="372">
        <f>SUM(AB126:AB128,AB130:AB141)</f>
        <v>3106</v>
      </c>
      <c s="372">
        <f>SUM(AC126:AC128,AC130:AC141)</f>
        <v>0</v>
      </c>
      <c s="372">
        <f>SUM(AD126:AD128,AD130:AD141)</f>
        <v>0</v>
      </c>
    </row>
    <row customHeight="1" ht="17.25">
      <c s="73">
        <v>21101</v>
      </c>
      <c s="84" t="s">
        <v>1597</v>
      </c>
      <c s="411">
        <v>369</v>
      </c>
      <c s="372">
        <f>SUM(E126:G126,I126:Z126)</f>
        <v>-369</v>
      </c>
      <c s="411"/>
      <c s="411"/>
      <c s="430"/>
      <c s="411"/>
      <c s="411"/>
      <c s="411"/>
      <c s="441"/>
      <c s="441"/>
      <c s="441"/>
      <c s="411">
        <v>-369</v>
      </c>
      <c s="411"/>
      <c s="376"/>
      <c s="411"/>
      <c s="376"/>
      <c s="376"/>
      <c s="376"/>
      <c s="430"/>
      <c s="411"/>
      <c s="430"/>
      <c s="411"/>
      <c s="411"/>
      <c s="411"/>
      <c s="372">
        <f>C126+D126</f>
        <v>0</v>
      </c>
      <c s="372">
        <f>L02!C783</f>
        <v>0</v>
      </c>
      <c s="372">
        <f>AA126-AB126</f>
        <v>0</v>
      </c>
      <c s="376"/>
    </row>
    <row customHeight="1" ht="17.25">
      <c s="73">
        <v>21102</v>
      </c>
      <c s="84" t="s">
        <v>1603</v>
      </c>
      <c s="411"/>
      <c s="372">
        <f>SUM(E127:G127,I127:Z127)</f>
        <v>5</v>
      </c>
      <c s="411">
        <v>5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C127+D127</f>
        <v>5</v>
      </c>
      <c s="372">
        <f>L02!C792</f>
        <v>5</v>
      </c>
      <c s="372">
        <f>AA127-AB127</f>
        <v>0</v>
      </c>
      <c s="376"/>
    </row>
    <row customHeight="1" ht="17.25">
      <c s="73">
        <v>21103</v>
      </c>
      <c s="84" t="s">
        <v>1607</v>
      </c>
      <c s="411">
        <v>16</v>
      </c>
      <c s="372">
        <f>SUM(E128:G128,I128:Z128)</f>
        <v>750</v>
      </c>
      <c s="411">
        <v>750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C128+D128</f>
        <v>766</v>
      </c>
      <c s="372">
        <f>L02!C796</f>
        <v>766</v>
      </c>
      <c s="372">
        <f>AA128-AB128</f>
        <v>0</v>
      </c>
      <c s="376"/>
    </row>
    <row customHeight="1" ht="17.25">
      <c s="73">
        <v>2110307</v>
      </c>
      <c s="84" t="s">
        <v>2368</v>
      </c>
      <c s="411">
        <v>16</v>
      </c>
      <c s="372">
        <f>SUM(E129:G129,I129:Z129)</f>
        <v>50</v>
      </c>
      <c s="411">
        <v>50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C129+D129</f>
        <v>66</v>
      </c>
      <c s="372">
        <f>L02!C803</f>
        <v>66</v>
      </c>
      <c s="372">
        <f>AA129-AB129</f>
        <v>0</v>
      </c>
      <c s="376"/>
    </row>
    <row customHeight="1" ht="17.25">
      <c s="73">
        <v>21104</v>
      </c>
      <c s="84" t="s">
        <v>1616</v>
      </c>
      <c s="411"/>
      <c s="372">
        <f>SUM(E130:G130,I130:Z130)</f>
        <v>200</v>
      </c>
      <c s="411">
        <v>200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C130+D130</f>
        <v>200</v>
      </c>
      <c s="372">
        <f>L02!C805</f>
        <v>200</v>
      </c>
      <c s="372">
        <f>AA130-AB130</f>
        <v>0</v>
      </c>
      <c s="376"/>
    </row>
    <row customHeight="1" ht="17.25">
      <c s="73">
        <v>21105</v>
      </c>
      <c s="84" t="s">
        <v>1623</v>
      </c>
      <c s="411"/>
      <c s="372">
        <f>SUM(E131:G131,I131:Z131)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C131+D131</f>
        <v>0</v>
      </c>
      <c s="372">
        <f>L02!C812</f>
        <v>0</v>
      </c>
      <c s="372">
        <f>AA131-AB131</f>
        <v>0</v>
      </c>
      <c s="376"/>
    </row>
    <row customHeight="1" ht="17.25">
      <c s="73">
        <v>21106</v>
      </c>
      <c s="84" t="s">
        <v>1631</v>
      </c>
      <c s="411">
        <v>1389</v>
      </c>
      <c s="372">
        <f>SUM(E132:G132,I132:Z132)</f>
        <v>293</v>
      </c>
      <c s="411">
        <v>1682</v>
      </c>
      <c s="411"/>
      <c s="430"/>
      <c s="411"/>
      <c s="411"/>
      <c s="411"/>
      <c s="441"/>
      <c s="441"/>
      <c s="441"/>
      <c s="411">
        <v>-1389</v>
      </c>
      <c s="411"/>
      <c s="376"/>
      <c s="411"/>
      <c s="376"/>
      <c s="376"/>
      <c s="376"/>
      <c s="430"/>
      <c s="411"/>
      <c s="430"/>
      <c s="411"/>
      <c s="411"/>
      <c s="411"/>
      <c s="372">
        <f>C132+D132</f>
        <v>1682</v>
      </c>
      <c s="372">
        <f>L02!C820</f>
        <v>1682</v>
      </c>
      <c s="372">
        <f>AA132-AB132</f>
        <v>0</v>
      </c>
      <c s="376"/>
    </row>
    <row customHeight="1" ht="17.25">
      <c s="73">
        <v>21107</v>
      </c>
      <c s="84" t="s">
        <v>1638</v>
      </c>
      <c s="411"/>
      <c s="372">
        <f>SUM(E133:G133,I133:Z133)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C133+D133</f>
        <v>0</v>
      </c>
      <c s="372">
        <f>L02!C827</f>
        <v>0</v>
      </c>
      <c s="372">
        <f>AA133-AB133</f>
        <v>0</v>
      </c>
      <c s="376"/>
    </row>
    <row customHeight="1" ht="17.25">
      <c s="73">
        <v>21108</v>
      </c>
      <c s="84" t="s">
        <v>1644</v>
      </c>
      <c s="411"/>
      <c s="372">
        <f>SUM(E134:G134,I134:Z134)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C134+D134</f>
        <v>0</v>
      </c>
      <c s="372">
        <f>L02!C833</f>
        <v>0</v>
      </c>
      <c s="372">
        <f>AA134-AB134</f>
        <v>0</v>
      </c>
      <c s="376"/>
    </row>
    <row customHeight="1" ht="17.25">
      <c s="73">
        <v>21109</v>
      </c>
      <c s="84" t="s">
        <v>2369</v>
      </c>
      <c s="411"/>
      <c s="372">
        <f>SUM(E135:G135,I135:Z135)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C135+D135</f>
        <v>0</v>
      </c>
      <c s="372">
        <f>L02!C839</f>
        <v>0</v>
      </c>
      <c s="372">
        <f>AA135-AB135</f>
        <v>0</v>
      </c>
      <c s="376"/>
    </row>
    <row customHeight="1" ht="17.25">
      <c s="73">
        <v>21110</v>
      </c>
      <c s="84" t="s">
        <v>2370</v>
      </c>
      <c s="411"/>
      <c s="372">
        <f>SUM(E136:G136,I136:Z136)</f>
        <v>332</v>
      </c>
      <c s="411">
        <v>332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C136+D136</f>
        <v>332</v>
      </c>
      <c s="372">
        <f>L02!C841</f>
        <v>332</v>
      </c>
      <c s="372">
        <f>AA136-AB136</f>
        <v>0</v>
      </c>
      <c s="376"/>
    </row>
    <row customHeight="1" ht="17.25">
      <c s="73">
        <v>21111</v>
      </c>
      <c s="84" t="s">
        <v>1654</v>
      </c>
      <c s="411"/>
      <c s="372">
        <f>SUM(E137:G137,I137:Z137)</f>
        <v>10</v>
      </c>
      <c s="411">
        <v>10</v>
      </c>
      <c s="411"/>
      <c s="430"/>
      <c s="411"/>
      <c s="411"/>
      <c s="411"/>
      <c s="441">
        <v>7</v>
      </c>
      <c s="441"/>
      <c s="441"/>
      <c s="411">
        <v>-7</v>
      </c>
      <c s="411"/>
      <c s="376"/>
      <c s="411"/>
      <c s="376"/>
      <c s="376"/>
      <c s="376"/>
      <c s="430"/>
      <c s="411"/>
      <c s="430"/>
      <c s="411"/>
      <c s="411"/>
      <c s="411"/>
      <c s="372">
        <f>C137+D137</f>
        <v>10</v>
      </c>
      <c s="372">
        <f>L02!C843</f>
        <v>10</v>
      </c>
      <c s="372">
        <f>AA137-AB137</f>
        <v>0</v>
      </c>
      <c s="376"/>
    </row>
    <row customHeight="1" ht="17.25">
      <c s="73">
        <v>21112</v>
      </c>
      <c s="84" t="s">
        <v>2371</v>
      </c>
      <c s="411"/>
      <c s="372">
        <f>SUM(E138:G138,I138:Z138)</f>
        <v>111</v>
      </c>
      <c s="411">
        <v>111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C138+D138</f>
        <v>111</v>
      </c>
      <c s="372">
        <f>L02!C849</f>
        <v>111</v>
      </c>
      <c s="372">
        <f>AA138-AB138</f>
        <v>0</v>
      </c>
      <c s="376"/>
    </row>
    <row customHeight="1" ht="17.25">
      <c s="73">
        <v>21113</v>
      </c>
      <c s="84" t="s">
        <v>2372</v>
      </c>
      <c s="411"/>
      <c s="372">
        <f>SUM(E139:G139,I139:Z139)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C139+D139</f>
        <v>0</v>
      </c>
      <c s="372">
        <f>L02!C851</f>
        <v>0</v>
      </c>
      <c s="372">
        <f>AA139-AB139</f>
        <v>0</v>
      </c>
      <c s="376"/>
    </row>
    <row customHeight="1" ht="17.25">
      <c s="73">
        <v>21114</v>
      </c>
      <c s="84" t="s">
        <v>1664</v>
      </c>
      <c s="411"/>
      <c s="372">
        <f>SUM(E140:G140,I140:Z140)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C140+D140</f>
        <v>0</v>
      </c>
      <c s="372">
        <f>L02!C853</f>
        <v>0</v>
      </c>
      <c s="372">
        <f>AA140-AB140</f>
        <v>0</v>
      </c>
      <c s="376"/>
    </row>
    <row customHeight="1" ht="17.25">
      <c s="73">
        <v>21199</v>
      </c>
      <c s="84" t="s">
        <v>2373</v>
      </c>
      <c s="411"/>
      <c s="372">
        <f>SUM(E141:G141,I141:Z141)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C141+D141</f>
        <v>0</v>
      </c>
      <c s="372">
        <f>L02!C867</f>
        <v>0</v>
      </c>
      <c s="372">
        <f>AA141-AB141</f>
        <v>0</v>
      </c>
      <c s="376"/>
    </row>
    <row customHeight="1" ht="17.25">
      <c s="73">
        <v>212</v>
      </c>
      <c s="87" t="s">
        <v>1675</v>
      </c>
      <c s="372">
        <f>SUM(C143:C148)</f>
        <v>3242</v>
      </c>
      <c s="372">
        <f>SUM(D143:D148)</f>
        <v>-369</v>
      </c>
      <c s="372">
        <f>SUM(E143:E148)</f>
        <v>141</v>
      </c>
      <c s="372">
        <f>SUM(F143:F148)</f>
        <v>0</v>
      </c>
      <c s="429">
        <f>SUM(G143:G148)</f>
        <v>636</v>
      </c>
      <c s="372">
        <f>SUM(H143:H148)</f>
        <v>0</v>
      </c>
      <c s="372">
        <f>SUM(I143:I148)</f>
        <v>0</v>
      </c>
      <c s="372">
        <f>SUM(J143:J148)</f>
        <v>0</v>
      </c>
      <c s="429">
        <f>SUM(K143:K148)</f>
        <v>20</v>
      </c>
      <c s="429">
        <f>SUM(L143:L148)</f>
        <v>0</v>
      </c>
      <c s="429">
        <f>SUM(M143:M148)</f>
        <v>37</v>
      </c>
      <c s="372">
        <f>SUM(N143:N148)</f>
        <v>-1203</v>
      </c>
      <c s="372">
        <f>SUM(O143:O148)</f>
        <v>0</v>
      </c>
      <c s="372">
        <f>SUM(P143:P148)</f>
        <v>0</v>
      </c>
      <c s="372">
        <f>SUM(Q143:Q148)</f>
        <v>0</v>
      </c>
      <c s="372">
        <f>SUM(R143:R148)</f>
        <v>0</v>
      </c>
      <c s="372">
        <f>SUM(S143:S148)</f>
        <v>0</v>
      </c>
      <c s="372">
        <f>SUM(T143:T148)</f>
        <v>0</v>
      </c>
      <c s="429">
        <f>SUM(U143:U148)</f>
        <v>0</v>
      </c>
      <c s="372">
        <f>SUM(V143:V148)</f>
        <v>0</v>
      </c>
      <c s="429">
        <f>SUM(W143:W148)</f>
        <v>0</v>
      </c>
      <c s="372">
        <f>SUM(X143:X148)</f>
        <v>0</v>
      </c>
      <c s="372">
        <f>SUM(Y143:Y148)</f>
        <v>0</v>
      </c>
      <c s="372">
        <f>SUM(Z143:Z148)</f>
        <v>0</v>
      </c>
      <c s="372">
        <f>SUM(AA143:AA148)</f>
        <v>2873</v>
      </c>
      <c s="372">
        <f>SUM(AB143:AB148)</f>
        <v>2873</v>
      </c>
      <c s="372">
        <f>SUM(AC143:AC148)</f>
        <v>0</v>
      </c>
      <c s="372">
        <f>SUM(AD143:AD148)</f>
        <v>0</v>
      </c>
    </row>
    <row customHeight="1" ht="17.25">
      <c s="73">
        <v>21201</v>
      </c>
      <c s="84" t="s">
        <v>1676</v>
      </c>
      <c s="411">
        <v>987</v>
      </c>
      <c s="372">
        <f>SUM(E143:G143,I143:Z143)</f>
        <v>508</v>
      </c>
      <c s="411">
        <v>17</v>
      </c>
      <c s="411"/>
      <c s="430">
        <v>472</v>
      </c>
      <c s="411"/>
      <c s="411"/>
      <c s="411"/>
      <c s="441"/>
      <c s="441"/>
      <c s="441">
        <v>19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C143+D143</f>
        <v>1495</v>
      </c>
      <c s="372">
        <f>L02!C870</f>
        <v>1495</v>
      </c>
      <c s="372">
        <f>AA143-AB143</f>
        <v>0</v>
      </c>
      <c s="376"/>
    </row>
    <row customHeight="1" ht="17.25">
      <c s="73">
        <v>21202</v>
      </c>
      <c s="84" t="s">
        <v>2374</v>
      </c>
      <c s="411">
        <v>158</v>
      </c>
      <c s="372">
        <f>SUM(E144:G144,I144:Z144)</f>
        <v>-32</v>
      </c>
      <c s="411"/>
      <c s="411"/>
      <c s="430"/>
      <c s="411"/>
      <c s="411"/>
      <c s="411"/>
      <c s="441"/>
      <c s="441"/>
      <c s="441"/>
      <c s="411">
        <v>-32</v>
      </c>
      <c s="411"/>
      <c s="376"/>
      <c s="411"/>
      <c s="376"/>
      <c s="376"/>
      <c s="376"/>
      <c s="430"/>
      <c s="411"/>
      <c s="430"/>
      <c s="411"/>
      <c s="411"/>
      <c s="411"/>
      <c s="372">
        <f>C144+D144</f>
        <v>126</v>
      </c>
      <c s="372">
        <f>L02!C882</f>
        <v>126</v>
      </c>
      <c s="372">
        <f>AA144-AB144</f>
        <v>0</v>
      </c>
      <c s="376"/>
    </row>
    <row customHeight="1" ht="17.25">
      <c s="73">
        <v>21203</v>
      </c>
      <c s="84" t="s">
        <v>1687</v>
      </c>
      <c s="411">
        <v>1709</v>
      </c>
      <c s="372">
        <f>SUM(E145:G145,I145:Z145)</f>
        <v>-1015</v>
      </c>
      <c s="411">
        <v>124</v>
      </c>
      <c s="411"/>
      <c s="430"/>
      <c s="411"/>
      <c s="411"/>
      <c s="411"/>
      <c s="441">
        <v>20</v>
      </c>
      <c s="441"/>
      <c s="441">
        <v>12</v>
      </c>
      <c s="411">
        <v>-1171</v>
      </c>
      <c s="411"/>
      <c s="376"/>
      <c s="411"/>
      <c s="376"/>
      <c s="376"/>
      <c s="376"/>
      <c s="430"/>
      <c s="411"/>
      <c s="430"/>
      <c s="411"/>
      <c s="411"/>
      <c s="411"/>
      <c s="372">
        <f>C145+D145</f>
        <v>694</v>
      </c>
      <c s="372">
        <f>L02!C884</f>
        <v>694</v>
      </c>
      <c s="372">
        <f>AA145-AB145</f>
        <v>0</v>
      </c>
      <c s="376"/>
    </row>
    <row customHeight="1" ht="17.25">
      <c s="73">
        <v>21205</v>
      </c>
      <c s="84" t="s">
        <v>2375</v>
      </c>
      <c s="411">
        <v>388</v>
      </c>
      <c s="372">
        <f>SUM(E146:G146,I146:Z146)</f>
        <v>170</v>
      </c>
      <c s="411"/>
      <c s="411"/>
      <c s="430">
        <v>164</v>
      </c>
      <c s="411"/>
      <c s="411"/>
      <c s="411"/>
      <c s="441"/>
      <c s="441"/>
      <c s="441">
        <v>6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C146+D146</f>
        <v>558</v>
      </c>
      <c s="372">
        <f>L02!C887</f>
        <v>558</v>
      </c>
      <c s="372">
        <f>AA146-AB146</f>
        <v>0</v>
      </c>
      <c s="376"/>
    </row>
    <row customHeight="1" ht="17.25">
      <c s="73">
        <v>21206</v>
      </c>
      <c s="84" t="s">
        <v>2376</v>
      </c>
      <c s="411"/>
      <c s="372">
        <f>SUM(E147:G147,I147:Z147)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C147+D147</f>
        <v>0</v>
      </c>
      <c s="372">
        <f>L02!C889</f>
        <v>0</v>
      </c>
      <c s="372">
        <f>AA147-AB147</f>
        <v>0</v>
      </c>
      <c s="376"/>
    </row>
    <row customHeight="1" ht="17.25">
      <c s="73">
        <v>21299</v>
      </c>
      <c s="84" t="s">
        <v>2377</v>
      </c>
      <c s="411"/>
      <c s="372">
        <f>SUM(E148:G148,I148:Z148)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C148+D148</f>
        <v>0</v>
      </c>
      <c s="372">
        <f>L02!C891</f>
        <v>0</v>
      </c>
      <c s="372">
        <f>AA148-AB148</f>
        <v>0</v>
      </c>
      <c s="376"/>
    </row>
    <row customHeight="1" ht="17.25">
      <c s="73">
        <v>213</v>
      </c>
      <c s="123" t="s">
        <v>1696</v>
      </c>
      <c s="372">
        <f>SUM(C150:C152,C154:C159)</f>
        <v>11830</v>
      </c>
      <c s="372">
        <f>SUM(D150:D152,D154:D159)</f>
        <v>18942</v>
      </c>
      <c s="372">
        <f>SUM(E150:E152,E154:E159)</f>
        <v>17250</v>
      </c>
      <c s="372">
        <f>SUM(F150:F152,F154:F159)</f>
        <v>0</v>
      </c>
      <c s="429">
        <f>SUM(G150:G152,G154:G159)</f>
        <v>0</v>
      </c>
      <c s="372">
        <f>SUM(H150:H152,H154:H159)</f>
        <v>0</v>
      </c>
      <c s="372">
        <f>SUM(I150:I152,I154:I159)</f>
        <v>0</v>
      </c>
      <c s="372">
        <f>SUM(J150:J152,J154:J159)</f>
        <v>0</v>
      </c>
      <c s="429">
        <f>SUM(K150:K152,K154:K159)</f>
        <v>13</v>
      </c>
      <c s="429">
        <f>SUM(L150:L152,L154:L159)</f>
        <v>0</v>
      </c>
      <c s="429">
        <f>SUM(M150:M152,M154:M159)</f>
        <v>159</v>
      </c>
      <c s="372">
        <f>SUM(N150:N152,N154:N159)</f>
        <v>1479</v>
      </c>
      <c s="372">
        <f>SUM(O150:O152,O154:O159)</f>
        <v>0</v>
      </c>
      <c s="372">
        <f>SUM(P150:P152,P154:P159)</f>
        <v>0</v>
      </c>
      <c s="372">
        <f>SUM(Q150:Q152,Q154:Q159)</f>
        <v>0</v>
      </c>
      <c s="372">
        <f>SUM(R150:R152,R154:R159)</f>
        <v>0</v>
      </c>
      <c s="372">
        <f>SUM(S150:S152,S154:S159)</f>
        <v>41</v>
      </c>
      <c s="372">
        <f>SUM(T150:T152,T154:T159)</f>
        <v>0</v>
      </c>
      <c s="429">
        <f>SUM(U150:U152,U154:U159)</f>
        <v>0</v>
      </c>
      <c s="372">
        <f>SUM(V150:V152,V154:V159)</f>
        <v>0</v>
      </c>
      <c s="429">
        <f>SUM(W150:W152,W154:W159)</f>
        <v>0</v>
      </c>
      <c s="372">
        <f>SUM(X150:X152,X154:X159)</f>
        <v>0</v>
      </c>
      <c s="372">
        <f>SUM(Y150:Y152,Y154:Y159)</f>
        <v>0</v>
      </c>
      <c s="372">
        <f>SUM(Z150:Z152,Z154:Z159)</f>
        <v>0</v>
      </c>
      <c s="372">
        <f>SUM(AA150:AA152,AA154:AA159)</f>
        <v>30772</v>
      </c>
      <c s="372">
        <f>SUM(AB150:AB152,AB154:AB159)</f>
        <v>30772</v>
      </c>
      <c s="372">
        <f>SUM(AC150:AC152,AC154:AC159)</f>
        <v>0</v>
      </c>
      <c s="372">
        <f>SUM(AD150:AD152,AD154:AD159)</f>
        <v>0</v>
      </c>
    </row>
    <row customHeight="1" ht="17.25">
      <c s="85">
        <v>21301</v>
      </c>
      <c s="84" t="s">
        <v>1697</v>
      </c>
      <c s="411">
        <v>3751</v>
      </c>
      <c s="372">
        <f>SUM(E150:G150,I150:Z150)</f>
        <v>7084</v>
      </c>
      <c s="411">
        <v>5340</v>
      </c>
      <c s="411"/>
      <c s="430"/>
      <c s="411"/>
      <c s="411"/>
      <c s="411"/>
      <c s="441">
        <v>3</v>
      </c>
      <c s="441"/>
      <c s="441">
        <v>37</v>
      </c>
      <c s="411">
        <v>1704</v>
      </c>
      <c s="411"/>
      <c s="376"/>
      <c s="411"/>
      <c s="376"/>
      <c s="376"/>
      <c s="376"/>
      <c s="430"/>
      <c s="411"/>
      <c s="430"/>
      <c s="411"/>
      <c s="411"/>
      <c s="411"/>
      <c s="372">
        <f>C150+D150</f>
        <v>10835</v>
      </c>
      <c s="372">
        <f>L02!C894</f>
        <v>10835</v>
      </c>
      <c s="372">
        <f>AA150-AB150</f>
        <v>0</v>
      </c>
      <c s="376"/>
    </row>
    <row customHeight="1" ht="17.25">
      <c s="73">
        <v>21302</v>
      </c>
      <c s="110" t="s">
        <v>1722</v>
      </c>
      <c s="411">
        <v>1681</v>
      </c>
      <c s="372">
        <f>SUM(E151:G151,I151:Z151)</f>
        <v>1649</v>
      </c>
      <c s="411">
        <v>1795</v>
      </c>
      <c s="411"/>
      <c s="430"/>
      <c s="411"/>
      <c s="411"/>
      <c s="411"/>
      <c s="441">
        <v>10</v>
      </c>
      <c s="441"/>
      <c s="441">
        <v>10</v>
      </c>
      <c s="411">
        <v>-177</v>
      </c>
      <c s="411"/>
      <c s="376"/>
      <c s="411"/>
      <c s="376"/>
      <c s="376">
        <v>11</v>
      </c>
      <c s="376"/>
      <c s="430"/>
      <c s="411"/>
      <c s="430"/>
      <c s="411"/>
      <c s="411"/>
      <c s="411"/>
      <c s="372">
        <f>C151+D151</f>
        <v>3330</v>
      </c>
      <c s="372">
        <f>L02!C923</f>
        <v>3330</v>
      </c>
      <c s="372">
        <f>AA151-AB151</f>
        <v>0</v>
      </c>
      <c s="376"/>
    </row>
    <row customHeight="1" ht="17.25">
      <c s="73">
        <v>21303</v>
      </c>
      <c s="84" t="s">
        <v>1751</v>
      </c>
      <c s="411">
        <v>1984</v>
      </c>
      <c s="372">
        <f>SUM(E152:G152,I152:Z152)</f>
        <v>7029</v>
      </c>
      <c s="411">
        <v>6835</v>
      </c>
      <c s="411"/>
      <c s="430"/>
      <c s="411"/>
      <c s="411"/>
      <c s="411"/>
      <c s="441"/>
      <c s="441"/>
      <c s="441">
        <v>7</v>
      </c>
      <c s="411">
        <v>187</v>
      </c>
      <c s="411"/>
      <c s="376"/>
      <c s="411"/>
      <c s="376"/>
      <c s="376"/>
      <c s="376"/>
      <c s="430"/>
      <c s="411"/>
      <c s="430"/>
      <c s="411"/>
      <c s="411"/>
      <c s="411"/>
      <c s="372">
        <f>C152+D152</f>
        <v>9013</v>
      </c>
      <c s="372">
        <f>L02!C955</f>
        <v>9013</v>
      </c>
      <c s="372">
        <f>AA152-AB152</f>
        <v>0</v>
      </c>
      <c s="376"/>
    </row>
    <row customHeight="1" ht="17.25">
      <c s="73">
        <v>2130331</v>
      </c>
      <c s="84" t="s">
        <v>2378</v>
      </c>
      <c s="411"/>
      <c s="372">
        <f>SUM(E153:G153,I153:Z153)</f>
        <v>7</v>
      </c>
      <c s="411"/>
      <c s="411"/>
      <c s="430"/>
      <c s="411"/>
      <c s="411"/>
      <c s="411"/>
      <c s="441"/>
      <c s="441"/>
      <c s="441"/>
      <c s="411">
        <v>7</v>
      </c>
      <c s="411"/>
      <c s="376"/>
      <c s="411"/>
      <c s="376"/>
      <c s="376"/>
      <c s="376"/>
      <c s="430"/>
      <c s="411"/>
      <c s="430"/>
      <c s="411"/>
      <c s="411"/>
      <c s="411"/>
      <c s="372">
        <f>C153+D153</f>
        <v>7</v>
      </c>
      <c s="372">
        <f>L02!C977</f>
        <v>7</v>
      </c>
      <c s="372">
        <f>AA153-AB153</f>
        <v>0</v>
      </c>
      <c s="376"/>
    </row>
    <row customHeight="1" ht="17.25">
      <c s="73">
        <v>21304</v>
      </c>
      <c s="84" t="s">
        <v>1775</v>
      </c>
      <c s="411"/>
      <c s="372">
        <f>SUM(E154:G154,I154:Z154)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C154+D154</f>
        <v>0</v>
      </c>
      <c s="372">
        <f>L02!C983</f>
        <v>0</v>
      </c>
      <c s="372">
        <f>AA154-AB154</f>
        <v>0</v>
      </c>
      <c s="376"/>
    </row>
    <row customHeight="1" ht="17.25">
      <c s="73">
        <v>21305</v>
      </c>
      <c s="84" t="s">
        <v>1783</v>
      </c>
      <c s="411">
        <v>1964</v>
      </c>
      <c s="372">
        <f>SUM(E155:G155,I155:Z155)</f>
        <v>1231</v>
      </c>
      <c s="411">
        <v>2861</v>
      </c>
      <c s="411"/>
      <c s="430"/>
      <c s="411"/>
      <c s="411"/>
      <c s="411"/>
      <c s="441"/>
      <c s="441"/>
      <c s="441">
        <v>7</v>
      </c>
      <c s="411">
        <v>-1637</v>
      </c>
      <c s="411"/>
      <c s="376"/>
      <c s="411"/>
      <c s="376"/>
      <c s="376"/>
      <c s="376"/>
      <c s="430"/>
      <c s="411"/>
      <c s="430"/>
      <c s="411"/>
      <c s="411"/>
      <c s="411"/>
      <c s="372">
        <f>C155+D155</f>
        <v>3195</v>
      </c>
      <c s="372">
        <f>L02!C994</f>
        <v>3195</v>
      </c>
      <c s="372">
        <f>AA155-AB155</f>
        <v>0</v>
      </c>
      <c s="376"/>
    </row>
    <row customHeight="1" ht="17.25">
      <c s="73">
        <v>21306</v>
      </c>
      <c s="84" t="s">
        <v>1791</v>
      </c>
      <c s="411">
        <v>75</v>
      </c>
      <c s="372">
        <f>SUM(E156:G156,I156:Z156)</f>
        <v>48</v>
      </c>
      <c s="411">
        <v>6</v>
      </c>
      <c s="411"/>
      <c s="430"/>
      <c s="411"/>
      <c s="411"/>
      <c s="411"/>
      <c s="441"/>
      <c s="441"/>
      <c s="441">
        <v>4</v>
      </c>
      <c s="411">
        <v>38</v>
      </c>
      <c s="411"/>
      <c s="376"/>
      <c s="411"/>
      <c s="376"/>
      <c s="376"/>
      <c s="376"/>
      <c s="430"/>
      <c s="411"/>
      <c s="430"/>
      <c s="411"/>
      <c s="411"/>
      <c s="411"/>
      <c s="372">
        <f>C156+D156</f>
        <v>123</v>
      </c>
      <c s="372">
        <f>L02!C1005</f>
        <v>123</v>
      </c>
      <c s="372">
        <f>AA156-AB156</f>
        <v>0</v>
      </c>
      <c s="376"/>
    </row>
    <row customHeight="1" ht="17.25">
      <c s="73">
        <v>21307</v>
      </c>
      <c s="84" t="s">
        <v>1796</v>
      </c>
      <c s="411">
        <v>2375</v>
      </c>
      <c s="372">
        <f>SUM(E157:G157,I157:Z157)</f>
        <v>1521</v>
      </c>
      <c s="411">
        <v>33</v>
      </c>
      <c s="411"/>
      <c s="430"/>
      <c s="411"/>
      <c s="411"/>
      <c s="411"/>
      <c s="444"/>
      <c s="441"/>
      <c s="441">
        <v>94</v>
      </c>
      <c s="411">
        <v>1364</v>
      </c>
      <c s="411"/>
      <c s="376"/>
      <c s="411"/>
      <c s="376"/>
      <c s="376">
        <v>30</v>
      </c>
      <c s="376"/>
      <c s="430"/>
      <c s="411"/>
      <c s="430"/>
      <c s="411"/>
      <c s="411"/>
      <c s="411"/>
      <c s="372">
        <f>C157+D157</f>
        <v>3896</v>
      </c>
      <c s="372">
        <f>L02!C1011</f>
        <v>3896</v>
      </c>
      <c s="372">
        <f>AA157-AB157</f>
        <v>0</v>
      </c>
      <c s="376"/>
    </row>
    <row customHeight="1" ht="17.25">
      <c s="73">
        <v>21308</v>
      </c>
      <c s="84" t="s">
        <v>1804</v>
      </c>
      <c s="411"/>
      <c s="372">
        <f>SUM(E158:G158,I158:Z158)</f>
        <v>178</v>
      </c>
      <c s="411">
        <v>178</v>
      </c>
      <c s="411"/>
      <c s="430"/>
      <c s="411"/>
      <c s="411"/>
      <c s="411"/>
      <c s="441"/>
      <c s="445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C158+D158</f>
        <v>178</v>
      </c>
      <c s="372">
        <f>L02!C1019</f>
        <v>178</v>
      </c>
      <c s="372">
        <f>AA158-AB158</f>
        <v>0</v>
      </c>
      <c s="376"/>
    </row>
    <row customHeight="1" ht="17.25">
      <c s="73">
        <v>21399</v>
      </c>
      <c s="84" t="s">
        <v>2379</v>
      </c>
      <c s="411"/>
      <c s="372">
        <f>SUM(E159:G159,I159:Z159)</f>
        <v>202</v>
      </c>
      <c s="411">
        <v>202</v>
      </c>
      <c s="411"/>
      <c s="430"/>
      <c s="411"/>
      <c s="411"/>
      <c s="411"/>
      <c s="446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C159+D159</f>
        <v>202</v>
      </c>
      <c s="372">
        <f>L02!C1023</f>
        <v>202</v>
      </c>
      <c s="372">
        <f>AA159-AB159</f>
        <v>0</v>
      </c>
      <c s="376"/>
    </row>
    <row customHeight="1" ht="17.25">
      <c s="73">
        <v>214</v>
      </c>
      <c s="87" t="s">
        <v>1811</v>
      </c>
      <c s="372">
        <f>SUM(C161:C167)</f>
        <v>2723</v>
      </c>
      <c s="372">
        <f>SUM(D161:D167)</f>
        <v>525</v>
      </c>
      <c s="372">
        <f>SUM(E161:E167)</f>
        <v>766</v>
      </c>
      <c s="372">
        <f>SUM(F161:F167)</f>
        <v>0</v>
      </c>
      <c s="429">
        <f>SUM(G161:G167)</f>
        <v>0</v>
      </c>
      <c s="372">
        <f>SUM(H161:H167)</f>
        <v>0</v>
      </c>
      <c s="372">
        <f>SUM(I161:I167)</f>
        <v>0</v>
      </c>
      <c s="372">
        <f>SUM(J161:J167)</f>
        <v>0</v>
      </c>
      <c s="429">
        <f>SUM(K161:K167)</f>
        <v>2</v>
      </c>
      <c s="429">
        <f>SUM(L161:L167)</f>
        <v>0</v>
      </c>
      <c s="429">
        <f>SUM(M161:M167)</f>
        <v>8</v>
      </c>
      <c s="372">
        <f>SUM(N161:N167)</f>
        <v>-257</v>
      </c>
      <c s="372">
        <f>SUM(O161:O167)</f>
        <v>0</v>
      </c>
      <c s="372">
        <f>SUM(P161:P167)</f>
        <v>0</v>
      </c>
      <c s="372">
        <f>SUM(Q161:Q167)</f>
        <v>0</v>
      </c>
      <c s="372">
        <f>SUM(R161:R167)</f>
        <v>0</v>
      </c>
      <c s="372">
        <f>SUM(S161:S167)</f>
        <v>6</v>
      </c>
      <c s="372">
        <f>SUM(T161:T167)</f>
        <v>0</v>
      </c>
      <c s="429">
        <f>SUM(U161:U167)</f>
        <v>0</v>
      </c>
      <c s="372">
        <f>SUM(V161:V167)</f>
        <v>0</v>
      </c>
      <c s="429">
        <f>SUM(W161:W167)</f>
        <v>0</v>
      </c>
      <c s="372">
        <f>SUM(X161:X167)</f>
        <v>0</v>
      </c>
      <c s="372">
        <f>SUM(Y161:Y167)</f>
        <v>0</v>
      </c>
      <c s="372">
        <f>SUM(Z161:Z167)</f>
        <v>0</v>
      </c>
      <c s="372">
        <f>SUM(AA161:AA167)</f>
        <v>3248</v>
      </c>
      <c s="372">
        <f>SUM(AB161:AB167)</f>
        <v>3248</v>
      </c>
      <c s="372">
        <f>SUM(AC161:AC167)</f>
        <v>0</v>
      </c>
      <c s="372">
        <f>SUM(AD161:AD167)</f>
        <v>0</v>
      </c>
    </row>
    <row customHeight="1" ht="17.25">
      <c s="73">
        <v>21401</v>
      </c>
      <c s="84" t="s">
        <v>1812</v>
      </c>
      <c s="411">
        <v>2723</v>
      </c>
      <c s="372">
        <f>SUM(E161:G161,I161:Z161)</f>
        <v>-7</v>
      </c>
      <c s="411">
        <v>229</v>
      </c>
      <c s="411"/>
      <c s="430"/>
      <c s="411"/>
      <c s="411"/>
      <c s="411"/>
      <c s="441">
        <v>2</v>
      </c>
      <c s="441"/>
      <c s="441">
        <v>8</v>
      </c>
      <c s="411">
        <v>-246</v>
      </c>
      <c s="411"/>
      <c s="376"/>
      <c s="411"/>
      <c s="376"/>
      <c s="376"/>
      <c s="376"/>
      <c s="430"/>
      <c s="411"/>
      <c s="430"/>
      <c s="411"/>
      <c s="411"/>
      <c s="411"/>
      <c s="372">
        <f>C161+D161</f>
        <v>2716</v>
      </c>
      <c s="372">
        <f>L02!C1027</f>
        <v>2716</v>
      </c>
      <c s="372">
        <f>AA161-AB161</f>
        <v>0</v>
      </c>
      <c s="376"/>
    </row>
    <row customHeight="1" ht="17.25">
      <c s="73">
        <v>21402</v>
      </c>
      <c s="84" t="s">
        <v>1839</v>
      </c>
      <c s="411"/>
      <c s="372">
        <f>SUM(E162:G162,I162:Z162)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C162+D162</f>
        <v>0</v>
      </c>
      <c s="372">
        <f>L02!C1057</f>
        <v>0</v>
      </c>
      <c s="372">
        <f>AA162-AB162</f>
        <v>0</v>
      </c>
      <c s="376"/>
    </row>
    <row customHeight="1" ht="17.25">
      <c s="73">
        <v>21403</v>
      </c>
      <c s="84" t="s">
        <v>1845</v>
      </c>
      <c s="411"/>
      <c s="372">
        <f>SUM(E163:G163,I163:Z163)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C163+D163</f>
        <v>0</v>
      </c>
      <c s="372">
        <f>L02!C1066</f>
        <v>0</v>
      </c>
      <c s="372">
        <f>AA163-AB163</f>
        <v>0</v>
      </c>
      <c s="376"/>
    </row>
    <row customHeight="1" ht="17.25">
      <c s="73">
        <v>21404</v>
      </c>
      <c s="84" t="s">
        <v>1853</v>
      </c>
      <c s="411"/>
      <c s="372">
        <f>SUM(E164:G164,I164:Z164)</f>
        <v>502</v>
      </c>
      <c s="411">
        <v>507</v>
      </c>
      <c s="411"/>
      <c s="430"/>
      <c s="411"/>
      <c s="411"/>
      <c s="411"/>
      <c s="441"/>
      <c s="441"/>
      <c s="441"/>
      <c s="411">
        <v>-11</v>
      </c>
      <c s="411"/>
      <c s="376"/>
      <c s="411"/>
      <c s="376"/>
      <c s="376">
        <v>6</v>
      </c>
      <c s="376"/>
      <c s="430"/>
      <c s="411"/>
      <c s="430"/>
      <c s="411"/>
      <c s="411"/>
      <c s="411"/>
      <c s="372">
        <f>C164+D164</f>
        <v>502</v>
      </c>
      <c s="372">
        <f>L02!C1077</f>
        <v>502</v>
      </c>
      <c s="372">
        <f>AA164-AB164</f>
        <v>0</v>
      </c>
      <c s="376"/>
    </row>
    <row customHeight="1" ht="17.25">
      <c s="73">
        <v>21405</v>
      </c>
      <c s="84" t="s">
        <v>1858</v>
      </c>
      <c s="411"/>
      <c s="372">
        <f>SUM(E165:G165,I165:Z165)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C165+D165</f>
        <v>0</v>
      </c>
      <c s="372">
        <f>L02!C1082</f>
        <v>0</v>
      </c>
      <c s="372">
        <f>AA165-AB165</f>
        <v>0</v>
      </c>
      <c s="376"/>
    </row>
    <row customHeight="1" ht="17.25">
      <c s="73">
        <v>21406</v>
      </c>
      <c s="84" t="s">
        <v>1862</v>
      </c>
      <c s="411"/>
      <c s="372">
        <f>SUM(E166:G166,I166:Z166)</f>
        <v>30</v>
      </c>
      <c s="411">
        <v>30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C166+D166</f>
        <v>30</v>
      </c>
      <c s="449">
        <f>L02!C1089</f>
        <v>30</v>
      </c>
      <c s="372">
        <f>AA166-AB166</f>
        <v>0</v>
      </c>
      <c s="376"/>
    </row>
    <row customHeight="1" ht="17.25">
      <c s="73">
        <v>21499</v>
      </c>
      <c s="84" t="s">
        <v>2380</v>
      </c>
      <c s="411"/>
      <c s="372">
        <f>SUM(E167:G167,I167:Z167)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C167+D167</f>
        <v>0</v>
      </c>
      <c s="372">
        <f>L02!C1095</f>
        <v>0</v>
      </c>
      <c s="372">
        <f>AA167-AB167</f>
        <v>0</v>
      </c>
      <c s="376"/>
    </row>
    <row customHeight="1" ht="17.25">
      <c s="73">
        <v>215</v>
      </c>
      <c s="87" t="s">
        <v>1871</v>
      </c>
      <c s="372">
        <f>SUM(C169:C172,C174:C178)</f>
        <v>273</v>
      </c>
      <c s="372">
        <f>SUM(D169:D172,D174:D178)</f>
        <v>1355</v>
      </c>
      <c s="372">
        <f>SUM(E169:E172,E174:E178)</f>
        <v>763</v>
      </c>
      <c s="372">
        <f>SUM(F169:F172,F174:F178)</f>
        <v>0</v>
      </c>
      <c s="429">
        <f>SUM(G169:G172,G174:G178)</f>
        <v>0</v>
      </c>
      <c s="372">
        <f>SUM(H169:H172,H174:H178)</f>
        <v>0</v>
      </c>
      <c s="372">
        <f>SUM(I169:I172,I174:I178)</f>
        <v>0</v>
      </c>
      <c s="372">
        <f>SUM(J169:J172,J174:J178)</f>
        <v>0</v>
      </c>
      <c s="429">
        <f>SUM(K169:K172,K174:K178)</f>
        <v>33</v>
      </c>
      <c s="429">
        <f>SUM(L169:L172,L174:L178)</f>
        <v>0</v>
      </c>
      <c s="429">
        <f>SUM(M169:M172,M174:M178)</f>
        <v>0</v>
      </c>
      <c s="372">
        <f>SUM(N169:N172,N174:N178)</f>
        <v>559</v>
      </c>
      <c s="372">
        <f>SUM(O169:O172,O174:O178)</f>
        <v>0</v>
      </c>
      <c s="372">
        <f>SUM(P169:P172,P174:P178)</f>
        <v>0</v>
      </c>
      <c s="372">
        <f>SUM(Q169:Q172,Q174:Q178)</f>
        <v>0</v>
      </c>
      <c s="372">
        <f>SUM(R169:R172,R174:R178)</f>
        <v>0</v>
      </c>
      <c s="372">
        <f>SUM(S169:S172,S174:S178)</f>
        <v>0</v>
      </c>
      <c s="372">
        <f>SUM(T169:T172,T174:T178)</f>
        <v>0</v>
      </c>
      <c s="429">
        <f>SUM(U169:U172,U174:U178)</f>
        <v>0</v>
      </c>
      <c s="372">
        <f>SUM(V169:V172,V174:V178)</f>
        <v>0</v>
      </c>
      <c s="429">
        <f>SUM(W169:W172,W174:W178)</f>
        <v>0</v>
      </c>
      <c s="372">
        <f>SUM(X169:X172,X174:X178)</f>
        <v>0</v>
      </c>
      <c s="372">
        <f>SUM(Y169:Y172,Y174:Y178)</f>
        <v>0</v>
      </c>
      <c s="372">
        <f>SUM(Z169:Z172,Z174:Z178)</f>
        <v>0</v>
      </c>
      <c s="372">
        <f>SUM(AA169:AA172,AA174:AA178)</f>
        <v>1628</v>
      </c>
      <c s="372">
        <f>SUM(AB169:AB172,AB174:AB178)</f>
        <v>1628</v>
      </c>
      <c s="372">
        <f>SUM(AC169:AC172,AC174:AC178)</f>
        <v>0</v>
      </c>
      <c s="372">
        <f>SUM(AD169:AD172,AD174:AD178)</f>
        <v>0</v>
      </c>
    </row>
    <row customHeight="1" ht="17.25">
      <c s="73">
        <v>21501</v>
      </c>
      <c s="84" t="s">
        <v>1872</v>
      </c>
      <c s="411"/>
      <c s="372">
        <f>SUM(E169:G169,I169:Z169)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C169+D169</f>
        <v>0</v>
      </c>
      <c s="372">
        <f>L02!C1099</f>
        <v>0</v>
      </c>
      <c s="372">
        <f>AA169-AB169</f>
        <v>0</v>
      </c>
      <c s="376"/>
    </row>
    <row customHeight="1" ht="17.25">
      <c s="73">
        <v>21502</v>
      </c>
      <c s="84" t="s">
        <v>1879</v>
      </c>
      <c s="411">
        <v>49</v>
      </c>
      <c s="372">
        <f>SUM(E170:G170,I170:Z170)</f>
        <v>41</v>
      </c>
      <c s="411">
        <v>10</v>
      </c>
      <c s="411"/>
      <c s="430"/>
      <c s="411"/>
      <c s="411"/>
      <c s="411"/>
      <c s="441"/>
      <c s="441"/>
      <c s="441"/>
      <c s="411">
        <v>31</v>
      </c>
      <c s="411"/>
      <c s="376"/>
      <c s="411"/>
      <c s="376"/>
      <c s="376"/>
      <c s="376"/>
      <c s="430"/>
      <c s="411"/>
      <c s="430"/>
      <c s="411"/>
      <c s="411"/>
      <c s="411"/>
      <c s="372">
        <f>C170+D170</f>
        <v>90</v>
      </c>
      <c s="372">
        <f>L02!C1109</f>
        <v>90</v>
      </c>
      <c s="372">
        <f>AA170-AB170</f>
        <v>0</v>
      </c>
      <c s="376"/>
    </row>
    <row customHeight="1" ht="17.25">
      <c s="73">
        <v>21503</v>
      </c>
      <c s="84" t="s">
        <v>1892</v>
      </c>
      <c s="411"/>
      <c s="372">
        <f>SUM(E171:G171,I171:Z171)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C171+D171</f>
        <v>0</v>
      </c>
      <c s="372">
        <f>L02!C1125</f>
        <v>0</v>
      </c>
      <c s="372">
        <f>AA171-AB171</f>
        <v>0</v>
      </c>
      <c s="376"/>
    </row>
    <row customHeight="1" ht="17.25">
      <c s="73">
        <v>21504</v>
      </c>
      <c s="84" t="s">
        <v>1894</v>
      </c>
      <c s="411"/>
      <c s="372">
        <f>SUM(E172:G172,I172:Z172)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C172+D172</f>
        <v>0</v>
      </c>
      <c s="372">
        <f>L02!C1130</f>
        <v>0</v>
      </c>
      <c s="372">
        <f>AA172-AB172</f>
        <v>0</v>
      </c>
      <c s="376"/>
    </row>
    <row customHeight="1" ht="17.25">
      <c s="73">
        <v>2150416</v>
      </c>
      <c s="84" t="s">
        <v>2381</v>
      </c>
      <c s="411"/>
      <c s="372">
        <f>SUM(E173:G173,I173:Z173)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C173+D173</f>
        <v>0</v>
      </c>
      <c s="372">
        <f>L02!C1141</f>
        <v>0</v>
      </c>
      <c s="372">
        <f>AA173-AB173</f>
        <v>0</v>
      </c>
      <c s="376"/>
    </row>
    <row customHeight="1" ht="17.25">
      <c s="73">
        <v>21505</v>
      </c>
      <c s="84" t="s">
        <v>1905</v>
      </c>
      <c s="411"/>
      <c s="372">
        <f>SUM(E174:G174,I174:Z174)</f>
        <v>37</v>
      </c>
      <c s="411">
        <v>7</v>
      </c>
      <c s="411"/>
      <c s="430"/>
      <c s="411"/>
      <c s="411"/>
      <c s="411"/>
      <c s="441">
        <v>10</v>
      </c>
      <c s="441"/>
      <c s="441"/>
      <c s="411">
        <v>20</v>
      </c>
      <c s="411"/>
      <c s="376"/>
      <c s="411"/>
      <c s="376"/>
      <c s="376"/>
      <c s="376"/>
      <c s="430"/>
      <c s="411"/>
      <c s="430"/>
      <c s="411"/>
      <c s="411"/>
      <c s="411"/>
      <c s="372">
        <f>C174+D174</f>
        <v>37</v>
      </c>
      <c s="372">
        <f>L02!C1145</f>
        <v>37</v>
      </c>
      <c s="372">
        <f>AA174-AB174</f>
        <v>0</v>
      </c>
      <c s="376"/>
    </row>
    <row customHeight="1" ht="17.25">
      <c s="73">
        <v>21506</v>
      </c>
      <c s="84" t="s">
        <v>1916</v>
      </c>
      <c s="411">
        <v>189</v>
      </c>
      <c s="372">
        <f>SUM(E175:G175,I175:Z175)</f>
        <v>351</v>
      </c>
      <c s="411">
        <v>155</v>
      </c>
      <c s="411"/>
      <c s="430"/>
      <c s="411"/>
      <c s="411"/>
      <c s="411"/>
      <c s="441"/>
      <c s="441"/>
      <c s="441"/>
      <c s="411">
        <v>196</v>
      </c>
      <c s="411"/>
      <c s="376"/>
      <c s="411"/>
      <c s="376"/>
      <c s="376"/>
      <c s="376"/>
      <c s="430"/>
      <c s="411"/>
      <c s="430"/>
      <c s="411"/>
      <c s="411"/>
      <c s="411"/>
      <c s="372">
        <f>C175+D175</f>
        <v>540</v>
      </c>
      <c s="372">
        <f>L02!C1160</f>
        <v>540</v>
      </c>
      <c s="372">
        <f>AA175-AB175</f>
        <v>0</v>
      </c>
      <c s="376"/>
    </row>
    <row customHeight="1" ht="17.25">
      <c s="73">
        <v>21507</v>
      </c>
      <c s="84" t="s">
        <v>1922</v>
      </c>
      <c s="411"/>
      <c s="372">
        <f>SUM(E176:G176,I176:Z176)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C176+D176</f>
        <v>0</v>
      </c>
      <c s="372">
        <f>L02!C1169</f>
        <v>0</v>
      </c>
      <c s="372">
        <f>AA176-AB176</f>
        <v>0</v>
      </c>
      <c s="376"/>
    </row>
    <row customHeight="1" ht="17.25">
      <c s="73">
        <v>21508</v>
      </c>
      <c s="84" t="s">
        <v>1926</v>
      </c>
      <c s="411">
        <v>35</v>
      </c>
      <c s="372">
        <f>SUM(E177:G177,I177:Z177)</f>
        <v>347</v>
      </c>
      <c s="411">
        <v>90</v>
      </c>
      <c s="411"/>
      <c s="430"/>
      <c s="411"/>
      <c s="411"/>
      <c s="411"/>
      <c s="441">
        <v>21</v>
      </c>
      <c s="441"/>
      <c s="441"/>
      <c s="411">
        <v>236</v>
      </c>
      <c s="411"/>
      <c s="376"/>
      <c s="411"/>
      <c s="376"/>
      <c s="376"/>
      <c s="376"/>
      <c s="430"/>
      <c s="411"/>
      <c s="430"/>
      <c s="411"/>
      <c s="411"/>
      <c s="411"/>
      <c s="372">
        <f>C177+D177</f>
        <v>382</v>
      </c>
      <c s="372">
        <f>L02!C1176</f>
        <v>382</v>
      </c>
      <c s="372">
        <f>AA177-AB177</f>
        <v>0</v>
      </c>
      <c s="376"/>
    </row>
    <row customHeight="1" ht="17.25">
      <c s="73">
        <v>21599</v>
      </c>
      <c s="84" t="s">
        <v>2382</v>
      </c>
      <c s="411"/>
      <c s="372">
        <f>SUM(E178:G178,I178:Z178)</f>
        <v>579</v>
      </c>
      <c s="411">
        <v>501</v>
      </c>
      <c s="411"/>
      <c s="430"/>
      <c s="411"/>
      <c s="411"/>
      <c s="411"/>
      <c s="441">
        <v>2</v>
      </c>
      <c s="441"/>
      <c s="441"/>
      <c s="411">
        <v>76</v>
      </c>
      <c s="411"/>
      <c s="376"/>
      <c s="411"/>
      <c s="376"/>
      <c s="376"/>
      <c s="376"/>
      <c s="430"/>
      <c s="411"/>
      <c s="430"/>
      <c s="411"/>
      <c s="411"/>
      <c s="411"/>
      <c s="372">
        <f>C178+D178</f>
        <v>579</v>
      </c>
      <c s="372">
        <f>L02!C1183</f>
        <v>579</v>
      </c>
      <c s="372">
        <f>AA178-AB178</f>
        <v>0</v>
      </c>
      <c s="376"/>
    </row>
    <row customHeight="1" ht="17.25">
      <c s="73">
        <v>216</v>
      </c>
      <c s="87" t="s">
        <v>1937</v>
      </c>
      <c s="372">
        <f>SUM(C180:C183)</f>
        <v>579</v>
      </c>
      <c s="372">
        <f>SUM(D180:D183)</f>
        <v>638</v>
      </c>
      <c s="372">
        <f>SUM(E180:E183)</f>
        <v>564</v>
      </c>
      <c s="372">
        <f>SUM(F180:F183)</f>
        <v>0</v>
      </c>
      <c s="429">
        <f>SUM(G180:G183)</f>
        <v>0</v>
      </c>
      <c s="372">
        <f>SUM(H180:H183)</f>
        <v>0</v>
      </c>
      <c s="372">
        <f>SUM(I180:I183)</f>
        <v>0</v>
      </c>
      <c s="372">
        <f>SUM(J180:J183)</f>
        <v>0</v>
      </c>
      <c s="429">
        <f>SUM(K180:K183)</f>
        <v>13</v>
      </c>
      <c s="429">
        <f>SUM(L180:L183)</f>
        <v>0</v>
      </c>
      <c s="429">
        <f>SUM(M180:M183)</f>
        <v>13</v>
      </c>
      <c s="372">
        <f>SUM(N180:N183)</f>
        <v>48</v>
      </c>
      <c s="372">
        <f>SUM(O180:O183)</f>
        <v>0</v>
      </c>
      <c s="372">
        <f>SUM(P180:P183)</f>
        <v>0</v>
      </c>
      <c s="372">
        <f>SUM(Q180:Q183)</f>
        <v>0</v>
      </c>
      <c s="372">
        <f>SUM(R180:R183)</f>
        <v>0</v>
      </c>
      <c s="372">
        <f>SUM(S180:S183)</f>
        <v>0</v>
      </c>
      <c s="372">
        <f>SUM(T180:T183)</f>
        <v>0</v>
      </c>
      <c s="429">
        <f>SUM(U180:U183)</f>
        <v>0</v>
      </c>
      <c s="372">
        <f>SUM(V180:V183)</f>
        <v>0</v>
      </c>
      <c s="429">
        <f>SUM(W180:W183)</f>
        <v>0</v>
      </c>
      <c s="372">
        <f>SUM(X180:X183)</f>
        <v>0</v>
      </c>
      <c s="372">
        <f>SUM(Y180:Y183)</f>
        <v>0</v>
      </c>
      <c s="372">
        <f>SUM(Z180:Z183)</f>
        <v>0</v>
      </c>
      <c s="372">
        <f>SUM(AA180:AA183)</f>
        <v>1217</v>
      </c>
      <c s="372">
        <f>SUM(AB180:AB183)</f>
        <v>1217</v>
      </c>
      <c s="372">
        <f>SUM(AC180:AC183)</f>
        <v>0</v>
      </c>
      <c s="372">
        <f>SUM(AD180:AD183)</f>
        <v>0</v>
      </c>
    </row>
    <row customHeight="1" ht="17.25">
      <c s="73">
        <v>21602</v>
      </c>
      <c s="84" t="s">
        <v>1938</v>
      </c>
      <c s="411">
        <v>183</v>
      </c>
      <c s="372">
        <f>SUM(E180:G180,I180:Z180)</f>
        <v>504</v>
      </c>
      <c s="411">
        <v>490</v>
      </c>
      <c s="411"/>
      <c s="430"/>
      <c s="411"/>
      <c s="411"/>
      <c s="411"/>
      <c s="441"/>
      <c s="441"/>
      <c s="441">
        <v>9</v>
      </c>
      <c s="411">
        <v>5</v>
      </c>
      <c s="411"/>
      <c s="376"/>
      <c s="411"/>
      <c s="376"/>
      <c s="376"/>
      <c s="376"/>
      <c s="430"/>
      <c s="411"/>
      <c s="430"/>
      <c s="411"/>
      <c s="411"/>
      <c s="411"/>
      <c s="372">
        <f>C180+D180</f>
        <v>687</v>
      </c>
      <c s="372">
        <f>L02!C1191</f>
        <v>687</v>
      </c>
      <c s="372">
        <f>AA180-AB180</f>
        <v>0</v>
      </c>
      <c s="376"/>
    </row>
    <row customHeight="1" ht="17.25">
      <c s="73">
        <v>21605</v>
      </c>
      <c s="84" t="s">
        <v>1943</v>
      </c>
      <c s="411">
        <v>231</v>
      </c>
      <c s="372">
        <f>SUM(E181:G181,I181:Z181)</f>
        <v>114</v>
      </c>
      <c s="411">
        <v>47</v>
      </c>
      <c s="411"/>
      <c s="430"/>
      <c s="411"/>
      <c s="411"/>
      <c s="411"/>
      <c s="441">
        <v>5</v>
      </c>
      <c s="441"/>
      <c s="441">
        <v>4</v>
      </c>
      <c s="411">
        <v>58</v>
      </c>
      <c s="411"/>
      <c s="376"/>
      <c s="411"/>
      <c s="376"/>
      <c s="376"/>
      <c s="376"/>
      <c s="430"/>
      <c s="411"/>
      <c s="430"/>
      <c s="411"/>
      <c s="411"/>
      <c s="411"/>
      <c s="372">
        <f>C181+D181</f>
        <v>345</v>
      </c>
      <c s="372">
        <f>L02!C1200</f>
        <v>345</v>
      </c>
      <c s="372">
        <f>AA181-AB181</f>
        <v>0</v>
      </c>
      <c s="376"/>
    </row>
    <row customHeight="1" ht="17.25">
      <c s="73">
        <v>21606</v>
      </c>
      <c s="84" t="s">
        <v>1947</v>
      </c>
      <c s="411">
        <v>165</v>
      </c>
      <c s="372">
        <f>SUM(E182:G182,I182:Z182)</f>
        <v>15</v>
      </c>
      <c s="411">
        <v>22</v>
      </c>
      <c s="411"/>
      <c s="430"/>
      <c s="411"/>
      <c s="411"/>
      <c s="411"/>
      <c s="441"/>
      <c s="441"/>
      <c s="441"/>
      <c s="411">
        <v>-7</v>
      </c>
      <c s="411"/>
      <c s="376"/>
      <c s="411"/>
      <c s="376"/>
      <c s="376"/>
      <c s="376"/>
      <c s="430"/>
      <c s="411"/>
      <c s="430"/>
      <c s="411"/>
      <c s="411"/>
      <c s="411"/>
      <c s="372">
        <f>C182+D182</f>
        <v>180</v>
      </c>
      <c s="372">
        <f>L02!C1207</f>
        <v>180</v>
      </c>
      <c s="372">
        <f>AA182-AB182</f>
        <v>0</v>
      </c>
      <c s="376"/>
    </row>
    <row customHeight="1" ht="17.25">
      <c s="73">
        <v>21699</v>
      </c>
      <c s="84" t="s">
        <v>2383</v>
      </c>
      <c s="411"/>
      <c s="372">
        <f>SUM(E183:G183,I183:Z183)</f>
        <v>5</v>
      </c>
      <c s="411">
        <v>5</v>
      </c>
      <c s="411"/>
      <c s="430"/>
      <c s="411"/>
      <c s="411"/>
      <c s="411"/>
      <c s="441">
        <v>8</v>
      </c>
      <c s="441"/>
      <c s="441"/>
      <c s="411">
        <v>-8</v>
      </c>
      <c s="411"/>
      <c s="376"/>
      <c s="411"/>
      <c s="376"/>
      <c s="376"/>
      <c s="376"/>
      <c s="430"/>
      <c s="411"/>
      <c s="430"/>
      <c s="411"/>
      <c s="411"/>
      <c s="411"/>
      <c s="372">
        <f>C183+D183</f>
        <v>5</v>
      </c>
      <c s="372">
        <f>L02!C1213</f>
        <v>5</v>
      </c>
      <c s="372">
        <f>AA183-AB183</f>
        <v>0</v>
      </c>
      <c s="376"/>
    </row>
    <row customHeight="1" ht="17.25">
      <c s="73">
        <v>217</v>
      </c>
      <c s="87" t="s">
        <v>1953</v>
      </c>
      <c s="372">
        <f>SUM(C185:C189)</f>
        <v>46</v>
      </c>
      <c s="372">
        <f>SUM(D185:D189)</f>
        <v>-41</v>
      </c>
      <c s="372">
        <f>SUM(E185:E189)</f>
        <v>5</v>
      </c>
      <c s="372">
        <f>SUM(F185:F189)</f>
        <v>0</v>
      </c>
      <c s="429">
        <f>SUM(G185:G189)</f>
        <v>0</v>
      </c>
      <c s="372">
        <f>SUM(H185:H189)</f>
        <v>0</v>
      </c>
      <c s="372">
        <f>SUM(I185:I189)</f>
        <v>0</v>
      </c>
      <c s="372">
        <f>SUM(J185:J189)</f>
        <v>0</v>
      </c>
      <c s="429">
        <f>SUM(K185:K189)</f>
        <v>0</v>
      </c>
      <c s="429">
        <f>SUM(L185:L189)</f>
        <v>0</v>
      </c>
      <c s="429">
        <f>SUM(M185:M189)</f>
        <v>0</v>
      </c>
      <c s="372">
        <f>SUM(N185:N189)</f>
        <v>-46</v>
      </c>
      <c s="372">
        <f>SUM(O185:O189)</f>
        <v>0</v>
      </c>
      <c s="372">
        <f>SUM(P185:P189)</f>
        <v>0</v>
      </c>
      <c s="372">
        <f>SUM(Q185:Q189)</f>
        <v>0</v>
      </c>
      <c s="372">
        <f>SUM(R185:R189)</f>
        <v>0</v>
      </c>
      <c s="372">
        <f>SUM(S185:S189)</f>
        <v>0</v>
      </c>
      <c s="372">
        <f>SUM(T185:T189)</f>
        <v>0</v>
      </c>
      <c s="429">
        <f>SUM(U185:U189)</f>
        <v>0</v>
      </c>
      <c s="372">
        <f>SUM(V185:V189)</f>
        <v>0</v>
      </c>
      <c s="429">
        <f>SUM(W185:W189)</f>
        <v>0</v>
      </c>
      <c s="372">
        <f>SUM(X185:X189)</f>
        <v>0</v>
      </c>
      <c s="372">
        <f>SUM(Y185:Y189)</f>
        <v>0</v>
      </c>
      <c s="372">
        <f>SUM(Z185:Z189)</f>
        <v>0</v>
      </c>
      <c s="372">
        <f>SUM(AA185:AA189)</f>
        <v>5</v>
      </c>
      <c s="372">
        <f>SUM(AB185:AB189)</f>
        <v>5</v>
      </c>
      <c s="372">
        <f>SUM(AC185:AC189)</f>
        <v>0</v>
      </c>
      <c s="372">
        <f>SUM(AD185:AD189)</f>
        <v>0</v>
      </c>
    </row>
    <row customHeight="1" ht="17.25">
      <c s="73">
        <v>21701</v>
      </c>
      <c s="84" t="s">
        <v>1954</v>
      </c>
      <c s="411"/>
      <c s="372">
        <f>SUM(E185:G185,I185:Z185)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C185+D185</f>
        <v>0</v>
      </c>
      <c s="372">
        <f>L02!C1217</f>
        <v>0</v>
      </c>
      <c s="372">
        <f>AA185-AB185</f>
        <v>0</v>
      </c>
      <c s="376"/>
    </row>
    <row customHeight="1" ht="17.25">
      <c s="73">
        <v>21702</v>
      </c>
      <c s="84" t="s">
        <v>1957</v>
      </c>
      <c s="411"/>
      <c s="372">
        <f>SUM(E186:G186,I186:Z186)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C186+D186</f>
        <v>0</v>
      </c>
      <c s="372">
        <f>L02!C1224</f>
        <v>0</v>
      </c>
      <c s="372">
        <f>AA186-AB186</f>
        <v>0</v>
      </c>
      <c s="376"/>
    </row>
    <row customHeight="1" ht="17.25">
      <c s="73">
        <v>21703</v>
      </c>
      <c s="84" t="s">
        <v>1967</v>
      </c>
      <c s="411"/>
      <c s="372">
        <f>SUM(E187:G187,I187:Z187)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C187+D187</f>
        <v>0</v>
      </c>
      <c s="372">
        <f>L02!C1234</f>
        <v>0</v>
      </c>
      <c s="372">
        <f>AA187-AB187</f>
        <v>0</v>
      </c>
      <c s="376"/>
    </row>
    <row customHeight="1" ht="17.25">
      <c s="73">
        <v>21704</v>
      </c>
      <c s="84" t="s">
        <v>1973</v>
      </c>
      <c s="411"/>
      <c s="372">
        <f>SUM(E188:G188,I188:Z188)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C188+D188</f>
        <v>0</v>
      </c>
      <c s="372">
        <f>L02!C1240</f>
        <v>0</v>
      </c>
      <c s="372">
        <f>AA188-AB188</f>
        <v>0</v>
      </c>
      <c s="376"/>
    </row>
    <row customHeight="1" ht="17.25">
      <c s="73">
        <v>21799</v>
      </c>
      <c s="84" t="s">
        <v>2384</v>
      </c>
      <c s="411">
        <v>46</v>
      </c>
      <c s="372">
        <f>SUM(E189:G189,I189:Z189)</f>
        <v>-41</v>
      </c>
      <c s="411">
        <v>5</v>
      </c>
      <c s="411"/>
      <c s="430"/>
      <c s="411"/>
      <c s="411"/>
      <c s="411"/>
      <c s="441"/>
      <c s="441"/>
      <c s="441"/>
      <c s="411">
        <v>-46</v>
      </c>
      <c s="411"/>
      <c s="376"/>
      <c s="411"/>
      <c s="376"/>
      <c s="376"/>
      <c s="376"/>
      <c s="430"/>
      <c s="411"/>
      <c s="430"/>
      <c s="411"/>
      <c s="411"/>
      <c s="411"/>
      <c s="372">
        <f>C189+D189</f>
        <v>5</v>
      </c>
      <c s="372">
        <f>L02!C1243</f>
        <v>5</v>
      </c>
      <c s="372">
        <f>AA189-AB189</f>
        <v>0</v>
      </c>
      <c s="376"/>
    </row>
    <row customHeight="1" ht="17.25">
      <c s="73">
        <v>218</v>
      </c>
      <c s="87" t="s">
        <v>1978</v>
      </c>
      <c s="372">
        <f>SUM(C191:C198)</f>
        <v>0</v>
      </c>
      <c s="372">
        <f>SUM(D191:D198)</f>
        <v>0</v>
      </c>
      <c s="372">
        <f>SUM(E191:E198)</f>
        <v>0</v>
      </c>
      <c s="372">
        <f>SUM(F191:F198)</f>
        <v>0</v>
      </c>
      <c s="429">
        <f>SUM(G191:G198)</f>
        <v>0</v>
      </c>
      <c s="372">
        <f>SUM(H191:H198)</f>
        <v>0</v>
      </c>
      <c s="372">
        <f>SUM(I191:I198)</f>
        <v>0</v>
      </c>
      <c s="372">
        <f>SUM(J191:J198)</f>
        <v>0</v>
      </c>
      <c s="429">
        <f>SUM(K191:K198)</f>
        <v>0</v>
      </c>
      <c s="429">
        <f>SUM(L191:L198)</f>
        <v>0</v>
      </c>
      <c s="429">
        <f>SUM(M191:M198)</f>
        <v>0</v>
      </c>
      <c s="372">
        <f>SUM(N191:N198)</f>
        <v>0</v>
      </c>
      <c s="372">
        <f>SUM(O191:O198)</f>
        <v>0</v>
      </c>
      <c s="372">
        <f>SUM(P191:P198)</f>
        <v>0</v>
      </c>
      <c s="372">
        <f>SUM(Q191:Q198)</f>
        <v>0</v>
      </c>
      <c s="372">
        <f>SUM(R191:R198)</f>
        <v>0</v>
      </c>
      <c s="372">
        <f>SUM(S191:S198)</f>
        <v>0</v>
      </c>
      <c s="372">
        <f>SUM(T191:T198)</f>
        <v>0</v>
      </c>
      <c s="429">
        <f>SUM(U191:U198)</f>
        <v>0</v>
      </c>
      <c s="372">
        <f>SUM(V191:V198)</f>
        <v>0</v>
      </c>
      <c s="429">
        <f>SUM(W191:W198)</f>
        <v>0</v>
      </c>
      <c s="372">
        <f>SUM(X191:X198)</f>
        <v>0</v>
      </c>
      <c s="372">
        <f>SUM(Y191:Y198)</f>
        <v>0</v>
      </c>
      <c s="372">
        <f>SUM(Z191:Z198)</f>
        <v>0</v>
      </c>
      <c s="372">
        <f>SUM(AA191:AA198)</f>
        <v>0</v>
      </c>
      <c s="372">
        <f>SUM(AB191:AB198)</f>
        <v>0</v>
      </c>
      <c s="372">
        <f>SUM(AC191:AC198)</f>
        <v>0</v>
      </c>
      <c s="372">
        <f>SUM(AD191:AD198)</f>
        <v>0</v>
      </c>
    </row>
    <row customHeight="1" ht="17.25">
      <c s="73">
        <v>21801</v>
      </c>
      <c s="84" t="s">
        <v>1979</v>
      </c>
      <c s="411"/>
      <c s="372">
        <f>SUM(E191:G191,I191:Z191)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C191+D191</f>
        <v>0</v>
      </c>
      <c s="372">
        <f>L02!C1246</f>
        <v>0</v>
      </c>
      <c s="372">
        <f>AA191-AB191</f>
        <v>0</v>
      </c>
      <c s="376"/>
    </row>
    <row customHeight="1" ht="17.25">
      <c s="73">
        <v>21802</v>
      </c>
      <c s="84" t="s">
        <v>1982</v>
      </c>
      <c s="411"/>
      <c s="372">
        <f>SUM(E192:G192,I192:Z192)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C192+D192</f>
        <v>0</v>
      </c>
      <c s="372">
        <f>L02!C1249</f>
        <v>0</v>
      </c>
      <c s="372">
        <f>AA192-AB192</f>
        <v>0</v>
      </c>
      <c s="376"/>
    </row>
    <row customHeight="1" ht="17.25">
      <c s="73">
        <v>21803</v>
      </c>
      <c s="84" t="s">
        <v>1998</v>
      </c>
      <c s="411"/>
      <c s="372">
        <f>SUM(E193:G193,I193:Z193)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C193+D193</f>
        <v>0</v>
      </c>
      <c s="372">
        <f>L02!C1265</f>
        <v>0</v>
      </c>
      <c s="372">
        <f>AA193-AB193</f>
        <v>0</v>
      </c>
      <c s="376"/>
    </row>
    <row customHeight="1" ht="17.25">
      <c s="73">
        <v>21804</v>
      </c>
      <c s="84" t="s">
        <v>2012</v>
      </c>
      <c s="411"/>
      <c s="372">
        <f>SUM(E194:G194,I194:Z194)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C194+D194</f>
        <v>0</v>
      </c>
      <c s="372">
        <f>L02!C1279</f>
        <v>0</v>
      </c>
      <c s="372">
        <f>AA194-AB194</f>
        <v>0</v>
      </c>
      <c s="376"/>
    </row>
    <row customHeight="1" ht="17.25">
      <c s="73">
        <v>21805</v>
      </c>
      <c s="84" t="s">
        <v>2022</v>
      </c>
      <c s="411"/>
      <c s="372">
        <f>SUM(E195:G195,I195:Z195)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C195+D195</f>
        <v>0</v>
      </c>
      <c s="372">
        <f>L02!C1289</f>
        <v>0</v>
      </c>
      <c s="372">
        <f>AA195-AB195</f>
        <v>0</v>
      </c>
      <c s="376"/>
    </row>
    <row customHeight="1" ht="17.25">
      <c s="73">
        <v>21806</v>
      </c>
      <c s="84" t="s">
        <v>2027</v>
      </c>
      <c s="411"/>
      <c s="372">
        <f>SUM(E196:G196,I196:Z196)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C196+D196</f>
        <v>0</v>
      </c>
      <c s="372">
        <f>L02!C1294</f>
        <v>0</v>
      </c>
      <c s="372">
        <f>AA196-AB196</f>
        <v>0</v>
      </c>
      <c s="376"/>
    </row>
    <row customHeight="1" ht="17.25">
      <c s="73">
        <v>21807</v>
      </c>
      <c s="84" t="s">
        <v>2038</v>
      </c>
      <c s="411"/>
      <c s="372">
        <f>SUM(E197:G197,I197:Z197)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C197+D197</f>
        <v>0</v>
      </c>
      <c s="372">
        <f>L02!C1305</f>
        <v>0</v>
      </c>
      <c s="372">
        <f>AA197-AB197</f>
        <v>0</v>
      </c>
      <c s="377"/>
    </row>
    <row customHeight="1" ht="17.25">
      <c s="73">
        <v>21899</v>
      </c>
      <c s="84" t="s">
        <v>2385</v>
      </c>
      <c s="411"/>
      <c s="372">
        <f>SUM(E198:G198,I198:Z198)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C198+D198</f>
        <v>0</v>
      </c>
      <c s="372">
        <f>L02!C1308</f>
        <v>0</v>
      </c>
      <c s="439">
        <f>AA198-AB198</f>
        <v>0</v>
      </c>
      <c s="376"/>
    </row>
    <row customHeight="1" ht="17.25">
      <c s="73">
        <v>219</v>
      </c>
      <c s="87" t="s">
        <v>2044</v>
      </c>
      <c s="372">
        <f>SUM(C200:C208)</f>
        <v>0</v>
      </c>
      <c s="440">
        <f>SUM(D200:D208)</f>
        <v>0</v>
      </c>
      <c s="372">
        <f>SUM(E200:E208)</f>
        <v>0</v>
      </c>
      <c s="372">
        <f>SUM(F200:F208)</f>
        <v>0</v>
      </c>
      <c s="429">
        <f>SUM(G200:G208)</f>
        <v>0</v>
      </c>
      <c s="372">
        <f>SUM(H200:H208)</f>
        <v>0</v>
      </c>
      <c s="372">
        <f>SUM(I200:I208)</f>
        <v>0</v>
      </c>
      <c s="372">
        <f>SUM(J200:J208)</f>
        <v>0</v>
      </c>
      <c s="429">
        <f>SUM(K200:K208)</f>
        <v>0</v>
      </c>
      <c s="429">
        <f>SUM(L200:L208)</f>
        <v>0</v>
      </c>
      <c s="429">
        <f>SUM(M200:M208)</f>
        <v>0</v>
      </c>
      <c s="372">
        <f>SUM(N200:N208)</f>
        <v>0</v>
      </c>
      <c s="372">
        <f>SUM(O200:O208)</f>
        <v>0</v>
      </c>
      <c s="372">
        <f>SUM(P200:P208)</f>
        <v>0</v>
      </c>
      <c s="372">
        <f>SUM(Q200:Q208)</f>
        <v>0</v>
      </c>
      <c s="372">
        <f>SUM(R200:R208)</f>
        <v>0</v>
      </c>
      <c s="372">
        <f>SUM(S200:S208)</f>
        <v>0</v>
      </c>
      <c s="372">
        <f>SUM(T200:T208)</f>
        <v>0</v>
      </c>
      <c s="429">
        <f>SUM(U200:U208)</f>
        <v>0</v>
      </c>
      <c s="372">
        <f>SUM(V200:V208)</f>
        <v>0</v>
      </c>
      <c s="429">
        <f>SUM(W200:W208)</f>
        <v>0</v>
      </c>
      <c s="372">
        <f>SUM(X200:X208)</f>
        <v>0</v>
      </c>
      <c s="372">
        <f>SUM(Y200:Y208)</f>
        <v>0</v>
      </c>
      <c s="372">
        <f>SUM(Z200:Z208)</f>
        <v>0</v>
      </c>
      <c s="372">
        <f>SUM(AA200:AA208)</f>
        <v>0</v>
      </c>
      <c s="372">
        <f>SUM(AB200:AB208)</f>
        <v>0</v>
      </c>
      <c s="372">
        <f>SUM(AC200:AC208)</f>
        <v>0</v>
      </c>
      <c s="372">
        <f>SUM(AD200:AD208)</f>
        <v>0</v>
      </c>
    </row>
    <row customHeight="1" ht="17.25">
      <c s="73">
        <v>21901</v>
      </c>
      <c s="84" t="s">
        <v>2045</v>
      </c>
      <c s="411"/>
      <c s="372">
        <f>SUM(E200:G200,I200:Z200)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C200+D200</f>
        <v>0</v>
      </c>
      <c s="380">
        <f>L02!C1312</f>
        <v>0</v>
      </c>
      <c s="439">
        <f>AA200-AB200</f>
        <v>0</v>
      </c>
      <c s="378"/>
    </row>
    <row customHeight="1" ht="17.25">
      <c s="73">
        <v>21902</v>
      </c>
      <c s="84" t="s">
        <v>2046</v>
      </c>
      <c s="411"/>
      <c s="372">
        <f>SUM(E201:G201,I201:Z201)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C201+D201</f>
        <v>0</v>
      </c>
      <c s="380">
        <f>L02!C1313</f>
        <v>0</v>
      </c>
      <c s="439">
        <f>AA201-AB201</f>
        <v>0</v>
      </c>
      <c s="378"/>
    </row>
    <row customHeight="1" ht="17.25">
      <c s="73">
        <v>21903</v>
      </c>
      <c s="84" t="s">
        <v>2047</v>
      </c>
      <c s="411"/>
      <c s="372">
        <f>SUM(E202:G202,I202:Z202)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C202+D202</f>
        <v>0</v>
      </c>
      <c s="380">
        <f>L02!C1314</f>
        <v>0</v>
      </c>
      <c s="439">
        <f>AA202-AB202</f>
        <v>0</v>
      </c>
      <c s="378"/>
    </row>
    <row customHeight="1" ht="17.25">
      <c s="73">
        <v>21904</v>
      </c>
      <c s="84" t="s">
        <v>2048</v>
      </c>
      <c s="411"/>
      <c s="372">
        <f>SUM(E203:G203,I203:Z203)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C203+D203</f>
        <v>0</v>
      </c>
      <c s="380">
        <f>L02!C1315</f>
        <v>0</v>
      </c>
      <c s="439">
        <f>AA203-AB203</f>
        <v>0</v>
      </c>
      <c s="378"/>
    </row>
    <row customHeight="1" ht="17.25">
      <c s="73">
        <v>21905</v>
      </c>
      <c s="84" t="s">
        <v>2049</v>
      </c>
      <c s="411"/>
      <c s="372">
        <f>SUM(E204:G204,I204:Z204)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C204+D204</f>
        <v>0</v>
      </c>
      <c s="380">
        <f>L02!C1316</f>
        <v>0</v>
      </c>
      <c s="439">
        <f>AA204-AB204</f>
        <v>0</v>
      </c>
      <c s="378"/>
    </row>
    <row customHeight="1" ht="17.25">
      <c s="73">
        <v>21906</v>
      </c>
      <c s="84" t="s">
        <v>1697</v>
      </c>
      <c s="411"/>
      <c s="372">
        <f>SUM(E205:G205,I205:Z205)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C205+D205</f>
        <v>0</v>
      </c>
      <c s="380">
        <f>L02!C1317</f>
        <v>0</v>
      </c>
      <c s="439">
        <f>AA205-AB205</f>
        <v>0</v>
      </c>
      <c s="378"/>
    </row>
    <row customHeight="1" ht="17.25">
      <c s="73">
        <v>21907</v>
      </c>
      <c s="84" t="s">
        <v>2050</v>
      </c>
      <c s="411"/>
      <c s="372">
        <f>SUM(E206:G206,I206:Z206)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C206+D206</f>
        <v>0</v>
      </c>
      <c s="380">
        <f>L02!C1318</f>
        <v>0</v>
      </c>
      <c s="439">
        <f>AA206-AB206</f>
        <v>0</v>
      </c>
      <c s="378"/>
    </row>
    <row customHeight="1" ht="17.25">
      <c s="73">
        <v>21908</v>
      </c>
      <c s="84" t="s">
        <v>2051</v>
      </c>
      <c s="411"/>
      <c s="372">
        <f>SUM(E207:G207,I207:Z207)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C207+D207</f>
        <v>0</v>
      </c>
      <c s="380">
        <f>L02!C1319</f>
        <v>0</v>
      </c>
      <c s="439">
        <f>AA207-AB207</f>
        <v>0</v>
      </c>
      <c s="378"/>
    </row>
    <row customHeight="1" ht="17.25">
      <c s="73">
        <v>21999</v>
      </c>
      <c s="84" t="s">
        <v>2052</v>
      </c>
      <c s="411"/>
      <c s="372">
        <f>SUM(E208:G208,I208:Z208)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C208+D208</f>
        <v>0</v>
      </c>
      <c s="380">
        <f>L02!C1320</f>
        <v>0</v>
      </c>
      <c s="439">
        <f>AA208-AB208</f>
        <v>0</v>
      </c>
      <c s="378"/>
    </row>
    <row customHeight="1" ht="17.25">
      <c s="73">
        <v>220</v>
      </c>
      <c s="87" t="s">
        <v>2053</v>
      </c>
      <c s="372">
        <f>SUM(C210,C212,C214:C217)</f>
        <v>516</v>
      </c>
      <c s="372">
        <f>SUM(D210,D212,D214:D217)</f>
        <v>1724</v>
      </c>
      <c s="372">
        <f>SUM(E210,E212,E214:E217)</f>
        <v>150</v>
      </c>
      <c s="372">
        <f>SUM(F210,F212,F214:F217)</f>
        <v>0</v>
      </c>
      <c s="429">
        <f>SUM(G210,G212,G214:G217)</f>
        <v>0</v>
      </c>
      <c s="372">
        <f>SUM(H210,H212,H214:H217)</f>
        <v>0</v>
      </c>
      <c s="372">
        <f>SUM(I210,I212,I214:I217)</f>
        <v>0</v>
      </c>
      <c s="372">
        <f>SUM(J210,J212,J214:J217)</f>
        <v>0</v>
      </c>
      <c s="429">
        <f>SUM(K210,K212,K214:K217)</f>
        <v>5</v>
      </c>
      <c s="429">
        <f>SUM(L210,L212,L214:L217)</f>
        <v>0</v>
      </c>
      <c s="429">
        <f>SUM(M210,M212,M214:M217)</f>
        <v>4</v>
      </c>
      <c s="372">
        <f>SUM(N210,N212,N214:N217)</f>
        <v>1561</v>
      </c>
      <c s="372">
        <f>SUM(O210,O212,O214:O217)</f>
        <v>0</v>
      </c>
      <c s="372">
        <f>SUM(P210,P212,P214:P217)</f>
        <v>0</v>
      </c>
      <c s="372">
        <f>SUM(Q210,Q212,Q214:Q217)</f>
        <v>0</v>
      </c>
      <c s="372">
        <f>SUM(R210,R212,R214:R217)</f>
        <v>0</v>
      </c>
      <c s="372">
        <f>SUM(S210,S212,S214:S217)</f>
        <v>4</v>
      </c>
      <c s="372">
        <f>SUM(T210,T212,T214:T217)</f>
        <v>0</v>
      </c>
      <c s="429">
        <f>SUM(U210,U212,U214:U217)</f>
        <v>0</v>
      </c>
      <c s="372">
        <f>SUM(V210,V212,V214:V217)</f>
        <v>0</v>
      </c>
      <c s="429">
        <f>SUM(W210,W212,W214:W217)</f>
        <v>0</v>
      </c>
      <c s="372">
        <f>SUM(X210,X212,X214:X217)</f>
        <v>0</v>
      </c>
      <c s="372">
        <f>SUM(Y210,Y212,Y214:Y217)</f>
        <v>0</v>
      </c>
      <c s="372">
        <f>SUM(Z210,Z212,Z214:Z217)</f>
        <v>0</v>
      </c>
      <c s="372">
        <f>SUM(AA210,AA212,AA214:AA217)</f>
        <v>2240</v>
      </c>
      <c s="380">
        <f>SUM(AB210,AB212,AB214:AB217)</f>
        <v>2240</v>
      </c>
      <c s="372">
        <f>SUM(AC210,AC212,AC214:AC217)</f>
        <v>0</v>
      </c>
      <c s="372">
        <f>SUM(AD210,AD212,AD214:AD217)</f>
        <v>0</v>
      </c>
    </row>
    <row customHeight="1" ht="17.25">
      <c s="73">
        <v>22001</v>
      </c>
      <c s="84" t="s">
        <v>2054</v>
      </c>
      <c s="411">
        <v>480</v>
      </c>
      <c s="372">
        <f>SUM(E210:G210,I210:Z210)</f>
        <v>1680</v>
      </c>
      <c s="411">
        <v>150</v>
      </c>
      <c s="411"/>
      <c s="430"/>
      <c s="411"/>
      <c s="411"/>
      <c s="411"/>
      <c s="444">
        <v>5</v>
      </c>
      <c s="444"/>
      <c s="444">
        <v>4</v>
      </c>
      <c s="411">
        <v>1517</v>
      </c>
      <c s="411"/>
      <c s="377"/>
      <c s="411"/>
      <c s="377"/>
      <c s="377">
        <v>4</v>
      </c>
      <c s="377"/>
      <c s="430"/>
      <c s="411"/>
      <c s="430"/>
      <c s="411"/>
      <c s="411"/>
      <c s="411"/>
      <c s="439">
        <f>C210+D210</f>
        <v>2160</v>
      </c>
      <c s="372">
        <f>L02!C1322</f>
        <v>2160</v>
      </c>
      <c s="440">
        <f>AA210-AB210</f>
        <v>0</v>
      </c>
      <c s="377"/>
    </row>
    <row customHeight="1" ht="17.25">
      <c s="73">
        <v>2200120</v>
      </c>
      <c s="85" t="s">
        <v>2386</v>
      </c>
      <c s="411"/>
      <c s="440">
        <f>SUM(E211:G211,I211:Z211)</f>
        <v>124</v>
      </c>
      <c s="411">
        <v>62</v>
      </c>
      <c s="411"/>
      <c s="430"/>
      <c s="411"/>
      <c s="411"/>
      <c s="411"/>
      <c s="441"/>
      <c s="441"/>
      <c s="441"/>
      <c s="411">
        <v>62</v>
      </c>
      <c s="411"/>
      <c s="376"/>
      <c s="411"/>
      <c s="376"/>
      <c s="376"/>
      <c s="376"/>
      <c s="430"/>
      <c s="411"/>
      <c s="430"/>
      <c s="411"/>
      <c s="411"/>
      <c s="411"/>
      <c s="439">
        <f>C211+D211</f>
        <v>124</v>
      </c>
      <c s="372">
        <f>L02!C1340</f>
        <v>124</v>
      </c>
      <c s="440">
        <f>AA211-AB211</f>
        <v>0</v>
      </c>
      <c s="376"/>
    </row>
    <row customHeight="1" ht="17.25">
      <c s="73">
        <v>22002</v>
      </c>
      <c s="84" t="s">
        <v>2071</v>
      </c>
      <c s="411"/>
      <c s="372">
        <f>SUM(E212:G212,I212:Z212)</f>
        <v>0</v>
      </c>
      <c s="411"/>
      <c s="411"/>
      <c s="430"/>
      <c s="411"/>
      <c s="411"/>
      <c s="411"/>
      <c s="446"/>
      <c s="446"/>
      <c s="446"/>
      <c s="411"/>
      <c s="411"/>
      <c s="378"/>
      <c s="411"/>
      <c s="378"/>
      <c s="378"/>
      <c s="378"/>
      <c s="430"/>
      <c s="411"/>
      <c s="430"/>
      <c s="411"/>
      <c s="411"/>
      <c s="411"/>
      <c s="372">
        <f>C212+D212</f>
        <v>0</v>
      </c>
      <c s="379">
        <f>L02!C1343</f>
        <v>0</v>
      </c>
      <c s="372">
        <f>AA212-AB212</f>
        <v>0</v>
      </c>
      <c s="378"/>
    </row>
    <row customHeight="1" ht="17.25">
      <c s="73">
        <v>2200214</v>
      </c>
      <c s="84" t="s">
        <v>2387</v>
      </c>
      <c s="411"/>
      <c s="372">
        <f>SUM(E213:G213,I213:Z213)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C213+D213</f>
        <v>0</v>
      </c>
      <c s="372">
        <f>L02!C1357</f>
        <v>0</v>
      </c>
      <c s="372">
        <f>AA213-AB213</f>
        <v>0</v>
      </c>
      <c s="376"/>
    </row>
    <row customHeight="1" ht="17.25">
      <c s="73">
        <v>22003</v>
      </c>
      <c s="84" t="s">
        <v>2087</v>
      </c>
      <c s="411"/>
      <c s="372">
        <f>SUM(E214:G214,I214:Z214)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C214+D214</f>
        <v>0</v>
      </c>
      <c s="372">
        <f>L02!C1363</f>
        <v>0</v>
      </c>
      <c s="372">
        <f>AA214-AB214</f>
        <v>0</v>
      </c>
      <c s="376"/>
    </row>
    <row customHeight="1" ht="17.25">
      <c s="73">
        <v>22004</v>
      </c>
      <c s="84" t="s">
        <v>2092</v>
      </c>
      <c s="411"/>
      <c s="372">
        <f>SUM(E215:G215,I215:Z215)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C215+D215</f>
        <v>0</v>
      </c>
      <c s="372">
        <f>L02!C1372</f>
        <v>0</v>
      </c>
      <c s="372">
        <f>AA215-AB215</f>
        <v>0</v>
      </c>
      <c s="376"/>
    </row>
    <row customHeight="1" ht="17.25">
      <c s="73">
        <v>22005</v>
      </c>
      <c s="84" t="s">
        <v>2103</v>
      </c>
      <c s="411">
        <v>36</v>
      </c>
      <c s="372">
        <f>SUM(E216:G216,I216:Z216)</f>
        <v>44</v>
      </c>
      <c s="411"/>
      <c s="411"/>
      <c s="430"/>
      <c s="411"/>
      <c s="411"/>
      <c s="411"/>
      <c s="441"/>
      <c s="441"/>
      <c s="441"/>
      <c s="411">
        <v>44</v>
      </c>
      <c s="411"/>
      <c s="376"/>
      <c s="411"/>
      <c s="376"/>
      <c s="376"/>
      <c s="377"/>
      <c s="430"/>
      <c s="411"/>
      <c s="430"/>
      <c s="411"/>
      <c s="411"/>
      <c s="411"/>
      <c s="372">
        <f>C216+D216</f>
        <v>80</v>
      </c>
      <c s="372">
        <f>L02!C1386</f>
        <v>80</v>
      </c>
      <c s="372">
        <f>AA216-AB216</f>
        <v>0</v>
      </c>
      <c s="376"/>
    </row>
    <row customHeight="1" ht="17.25">
      <c s="73">
        <v>22099</v>
      </c>
      <c s="84" t="s">
        <v>2116</v>
      </c>
      <c s="411"/>
      <c s="372">
        <f>SUM(E217:G217,I217:Z217)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450"/>
      <c s="376"/>
      <c s="430"/>
      <c s="411"/>
      <c s="430"/>
      <c s="411"/>
      <c s="411"/>
      <c s="411"/>
      <c s="372">
        <f>C217+D217</f>
        <v>0</v>
      </c>
      <c s="372">
        <f>L02!C1402</f>
        <v>0</v>
      </c>
      <c s="372">
        <f>AA217-AB217</f>
        <v>0</v>
      </c>
      <c s="376"/>
    </row>
    <row s="451" customFormat="1" customHeight="1" ht="17.25">
      <c s="73">
        <v>221</v>
      </c>
      <c s="87" t="s">
        <v>2117</v>
      </c>
      <c s="379">
        <f>SUM(C219:C221)</f>
        <v>0</v>
      </c>
      <c s="372">
        <f>SUM(D219:D221)</f>
        <v>3713</v>
      </c>
      <c s="372">
        <f>SUM(E219:E221)</f>
        <v>2802</v>
      </c>
      <c s="372">
        <f>SUM(F219:F221)</f>
        <v>0</v>
      </c>
      <c s="429">
        <f>SUM(G219:G221)</f>
        <v>0</v>
      </c>
      <c s="372">
        <f>SUM(H219:H221)</f>
        <v>0</v>
      </c>
      <c s="372">
        <f>SUM(I219:I221)</f>
        <v>0</v>
      </c>
      <c s="372">
        <f>SUM(J219:J221)</f>
        <v>0</v>
      </c>
      <c s="429">
        <f>SUM(K219:K221)</f>
        <v>5</v>
      </c>
      <c s="429">
        <f>SUM(L219:L221)</f>
        <v>0</v>
      </c>
      <c s="429">
        <f>SUM(M219:M221)</f>
        <v>0</v>
      </c>
      <c s="372">
        <f>SUM(N219:N221)</f>
        <v>18</v>
      </c>
      <c s="372">
        <f>SUM(O219:O221)</f>
        <v>0</v>
      </c>
      <c s="372">
        <f>SUM(P219:P221)</f>
        <v>0</v>
      </c>
      <c s="372">
        <f>SUM(Q219:Q221)</f>
        <v>888</v>
      </c>
      <c s="372">
        <f>SUM(R219:R221)</f>
        <v>0</v>
      </c>
      <c s="372">
        <f>SUM(S219:S221)</f>
        <v>0</v>
      </c>
      <c s="379">
        <f>SUM(T219:T221)</f>
        <v>0</v>
      </c>
      <c s="429">
        <f>SUM(U219:U221)</f>
        <v>0</v>
      </c>
      <c s="372">
        <f>SUM(V219:V221)</f>
        <v>0</v>
      </c>
      <c s="429">
        <f>SUM(W219:W221)</f>
        <v>0</v>
      </c>
      <c s="372">
        <f>SUM(X219:X221)</f>
        <v>0</v>
      </c>
      <c s="372">
        <f>SUM(Y219:Y221)</f>
        <v>0</v>
      </c>
      <c s="372">
        <f>SUM(Z219:Z221)</f>
        <v>0</v>
      </c>
      <c s="372">
        <f>SUM(AA219:AA221)</f>
        <v>3713</v>
      </c>
      <c s="372">
        <f>SUM(AB219:AB221)</f>
        <v>3713</v>
      </c>
      <c s="372">
        <f>SUM(AC219:AC221)</f>
        <v>0</v>
      </c>
      <c s="372">
        <f>SUM(AD219:AD221)</f>
        <v>0</v>
      </c>
    </row>
    <row customHeight="1" ht="17.25">
      <c s="73">
        <v>22101</v>
      </c>
      <c s="84" t="s">
        <v>2118</v>
      </c>
      <c s="411"/>
      <c s="372">
        <f>SUM(E219:G219,I219:Z219)</f>
        <v>3686</v>
      </c>
      <c s="411">
        <v>2775</v>
      </c>
      <c s="411"/>
      <c s="430"/>
      <c s="411"/>
      <c s="411"/>
      <c s="411"/>
      <c s="441">
        <v>5</v>
      </c>
      <c s="441"/>
      <c s="441"/>
      <c s="411">
        <v>18</v>
      </c>
      <c s="411"/>
      <c s="376"/>
      <c s="411">
        <v>888</v>
      </c>
      <c s="376"/>
      <c s="376"/>
      <c s="376"/>
      <c s="430"/>
      <c s="411"/>
      <c s="430"/>
      <c s="411"/>
      <c s="411"/>
      <c s="411"/>
      <c s="372">
        <f>C219+D219</f>
        <v>3686</v>
      </c>
      <c s="372">
        <f>L02!C1404</f>
        <v>3686</v>
      </c>
      <c s="372">
        <f>AA219-AB219</f>
        <v>0</v>
      </c>
      <c s="376"/>
    </row>
    <row customHeight="1" ht="17.25">
      <c s="73">
        <v>22102</v>
      </c>
      <c s="84" t="s">
        <v>2127</v>
      </c>
      <c s="411"/>
      <c s="372">
        <f>SUM(E220:G220,I220:Z220)</f>
        <v>27</v>
      </c>
      <c s="411">
        <v>27</v>
      </c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C220+D220</f>
        <v>27</v>
      </c>
      <c s="372">
        <f>L02!C1413</f>
        <v>27</v>
      </c>
      <c s="372">
        <f>AA220-AB220</f>
        <v>0</v>
      </c>
      <c s="376"/>
    </row>
    <row customHeight="1" ht="17.25">
      <c s="73">
        <v>22103</v>
      </c>
      <c s="84" t="s">
        <v>2131</v>
      </c>
      <c s="411"/>
      <c s="372">
        <f>SUM(E221:G221,I221:Z221)</f>
        <v>0</v>
      </c>
      <c s="411"/>
      <c s="411"/>
      <c s="430"/>
      <c s="411"/>
      <c s="411"/>
      <c s="411"/>
      <c s="444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C221+D221</f>
        <v>0</v>
      </c>
      <c s="372">
        <f>L02!C1417</f>
        <v>0</v>
      </c>
      <c s="372">
        <f>AA221-AB221</f>
        <v>0</v>
      </c>
      <c s="376"/>
    </row>
    <row customHeight="1" ht="17.25">
      <c s="73">
        <v>222</v>
      </c>
      <c s="87" t="s">
        <v>2134</v>
      </c>
      <c s="372">
        <f>SUM(C223:C227)</f>
        <v>273</v>
      </c>
      <c s="372">
        <f>SUM(D223:D227)</f>
        <v>651</v>
      </c>
      <c s="372">
        <f>SUM(E223:E227)</f>
        <v>595</v>
      </c>
      <c s="372">
        <f>SUM(F223:F227)</f>
        <v>0</v>
      </c>
      <c s="429">
        <f>SUM(G223:G227)</f>
        <v>0</v>
      </c>
      <c s="372">
        <f>SUM(H223:H227)</f>
        <v>0</v>
      </c>
      <c s="372">
        <f>SUM(I223:I227)</f>
        <v>0</v>
      </c>
      <c s="372">
        <f>SUM(J223:J227)</f>
        <v>0</v>
      </c>
      <c s="429">
        <f>SUM(K223:K227)</f>
        <v>0</v>
      </c>
      <c s="429">
        <f>SUM(L223:L227)</f>
        <v>0</v>
      </c>
      <c s="429">
        <f>SUM(M223:M227)</f>
        <v>25</v>
      </c>
      <c s="372">
        <f>SUM(N223:N227)</f>
        <v>15</v>
      </c>
      <c s="372">
        <f>SUM(O223:O227)</f>
        <v>0</v>
      </c>
      <c s="372">
        <f>SUM(P223:P227)</f>
        <v>0</v>
      </c>
      <c s="372">
        <f>SUM(Q223:Q227)</f>
        <v>0</v>
      </c>
      <c s="372">
        <f>SUM(R223:R227)</f>
        <v>0</v>
      </c>
      <c s="372">
        <f>SUM(S223:S227)</f>
        <v>16</v>
      </c>
      <c s="372">
        <f>SUM(T223:T227)</f>
        <v>0</v>
      </c>
      <c s="429">
        <f>SUM(U223:U227)</f>
        <v>0</v>
      </c>
      <c s="372">
        <f>SUM(V223:V227)</f>
        <v>0</v>
      </c>
      <c s="429">
        <f>SUM(W223:W227)</f>
        <v>0</v>
      </c>
      <c s="372">
        <f>SUM(X223:X227)</f>
        <v>0</v>
      </c>
      <c s="372">
        <f>SUM(Y223:Y227)</f>
        <v>0</v>
      </c>
      <c s="372">
        <f>SUM(Z223:Z227)</f>
        <v>0</v>
      </c>
      <c s="372">
        <f>SUM(AA223:AA227)</f>
        <v>924</v>
      </c>
      <c s="372">
        <f>SUM(AB223:AB227)</f>
        <v>924</v>
      </c>
      <c s="372">
        <f>SUM(AC223:AC227)</f>
        <v>0</v>
      </c>
      <c s="372">
        <f>SUM(AD223:AD227)</f>
        <v>0</v>
      </c>
    </row>
    <row customHeight="1" ht="17.25">
      <c s="73">
        <v>22201</v>
      </c>
      <c s="84" t="s">
        <v>2135</v>
      </c>
      <c s="411">
        <v>147</v>
      </c>
      <c s="372">
        <f>SUM(E223:G223,I223:Z223)</f>
        <v>612</v>
      </c>
      <c s="411">
        <v>523</v>
      </c>
      <c s="411"/>
      <c s="430"/>
      <c s="411"/>
      <c s="411"/>
      <c s="411"/>
      <c s="446"/>
      <c s="441"/>
      <c s="441">
        <v>14</v>
      </c>
      <c s="411">
        <v>59</v>
      </c>
      <c s="411"/>
      <c s="376"/>
      <c s="411"/>
      <c s="376"/>
      <c s="376">
        <v>16</v>
      </c>
      <c s="376"/>
      <c s="430"/>
      <c s="411"/>
      <c s="430"/>
      <c s="411"/>
      <c s="411"/>
      <c s="411"/>
      <c s="372">
        <f>C223+D223</f>
        <v>759</v>
      </c>
      <c s="372">
        <f>L02!C1421</f>
        <v>759</v>
      </c>
      <c s="372">
        <f>AA223-AB223</f>
        <v>0</v>
      </c>
      <c s="376"/>
    </row>
    <row s="451" customFormat="1" customHeight="1" ht="17.25">
      <c s="73">
        <v>22202</v>
      </c>
      <c s="84" t="s">
        <v>2146</v>
      </c>
      <c s="411">
        <v>126</v>
      </c>
      <c s="372">
        <f>SUM(E224:G224,I224:Z224)</f>
        <v>-53</v>
      </c>
      <c s="411"/>
      <c s="411"/>
      <c s="430"/>
      <c s="411"/>
      <c s="411"/>
      <c s="411"/>
      <c s="441"/>
      <c s="441"/>
      <c s="441">
        <v>11</v>
      </c>
      <c s="411">
        <v>-64</v>
      </c>
      <c s="411"/>
      <c s="376"/>
      <c s="411"/>
      <c s="376"/>
      <c s="377"/>
      <c s="376"/>
      <c s="430"/>
      <c s="411"/>
      <c s="430"/>
      <c s="411"/>
      <c s="411"/>
      <c s="411"/>
      <c s="372">
        <f>C224+D224</f>
        <v>73</v>
      </c>
      <c s="372">
        <f>L02!C1436</f>
        <v>73</v>
      </c>
      <c s="372">
        <f>AA224-AB224</f>
        <v>0</v>
      </c>
      <c s="376"/>
    </row>
    <row s="451" customFormat="1" customHeight="1" ht="17.25">
      <c s="73">
        <v>22203</v>
      </c>
      <c s="84" t="s">
        <v>2156</v>
      </c>
      <c s="411"/>
      <c s="372">
        <f>SUM(E225:G225,I225:Z225)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450"/>
      <c s="376"/>
      <c s="452"/>
      <c s="430"/>
      <c s="411"/>
      <c s="430"/>
      <c s="411"/>
      <c s="411"/>
      <c s="411"/>
      <c s="372">
        <f>C225+D225</f>
        <v>0</v>
      </c>
      <c s="372">
        <f>L02!C1450</f>
        <v>0</v>
      </c>
      <c s="372">
        <f>AA225-AB225</f>
        <v>0</v>
      </c>
      <c s="376"/>
    </row>
    <row s="451" customFormat="1" customHeight="1" ht="17.25">
      <c s="73">
        <v>22204</v>
      </c>
      <c s="84" t="s">
        <v>2162</v>
      </c>
      <c s="411"/>
      <c s="372">
        <f>SUM(E226:G226,I226:Z226)</f>
        <v>92</v>
      </c>
      <c s="411">
        <v>72</v>
      </c>
      <c s="411"/>
      <c s="430"/>
      <c s="411"/>
      <c s="411"/>
      <c s="411"/>
      <c s="441"/>
      <c s="441"/>
      <c s="441"/>
      <c s="411">
        <v>20</v>
      </c>
      <c s="411"/>
      <c s="376"/>
      <c s="411"/>
      <c s="376"/>
      <c s="378"/>
      <c s="376"/>
      <c s="430"/>
      <c s="411"/>
      <c s="430"/>
      <c s="411"/>
      <c s="411"/>
      <c s="411"/>
      <c s="372">
        <f>C226+D226</f>
        <v>92</v>
      </c>
      <c s="372">
        <f>L02!C1456</f>
        <v>92</v>
      </c>
      <c s="372">
        <f>AA226-AB226</f>
        <v>0</v>
      </c>
      <c s="376"/>
    </row>
    <row s="451" customFormat="1" customHeight="1" ht="17.25">
      <c s="73">
        <v>22205</v>
      </c>
      <c s="84" t="s">
        <v>2168</v>
      </c>
      <c s="411"/>
      <c s="440">
        <f>SUM(E227:G227,I227:Z227)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C227+D227</f>
        <v>0</v>
      </c>
      <c s="372">
        <f>L02!C1462</f>
        <v>0</v>
      </c>
      <c s="372">
        <f>AA227-AB227</f>
        <v>0</v>
      </c>
      <c s="376"/>
    </row>
    <row customHeight="1" ht="17.25">
      <c s="73">
        <v>227</v>
      </c>
      <c s="87" t="s">
        <v>2388</v>
      </c>
      <c s="411">
        <v>700</v>
      </c>
      <c s="372">
        <f>SUM(E228:G228,I228:Z228)</f>
        <v>-700</v>
      </c>
      <c s="411"/>
      <c s="411"/>
      <c s="430"/>
      <c s="411"/>
      <c s="411"/>
      <c s="411"/>
      <c s="441"/>
      <c s="441"/>
      <c s="441">
        <v>-700</v>
      </c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C228+D228</f>
        <v>0</v>
      </c>
      <c s="376"/>
      <c s="372">
        <f>AA228-AB228</f>
        <v>0</v>
      </c>
      <c s="376"/>
    </row>
    <row customHeight="1" ht="17.25">
      <c s="73">
        <v>228</v>
      </c>
      <c s="87" t="s">
        <v>2180</v>
      </c>
      <c s="372">
        <f>SUM(C230:C234)</f>
        <v>0</v>
      </c>
      <c s="372">
        <f>SUM(D230:D234)</f>
        <v>171</v>
      </c>
      <c s="372">
        <f>SUM(E230:E234)</f>
        <v>0</v>
      </c>
      <c s="372">
        <f>SUM(F230:F234)</f>
        <v>0</v>
      </c>
      <c s="429">
        <f>SUM(G230:G234)</f>
        <v>0</v>
      </c>
      <c s="372">
        <f>SUM(H230:H234)</f>
        <v>0</v>
      </c>
      <c s="372">
        <f>SUM(I230:I234)</f>
        <v>0</v>
      </c>
      <c s="372">
        <f>SUM(J230:J234)</f>
        <v>0</v>
      </c>
      <c s="429">
        <f>SUM(K230:K234)</f>
        <v>0</v>
      </c>
      <c s="429">
        <f>SUM(L230:L234)</f>
        <v>0</v>
      </c>
      <c s="429">
        <f>SUM(M230:M234)</f>
        <v>0</v>
      </c>
      <c s="372">
        <f>SUM(N230:N234)</f>
        <v>171</v>
      </c>
      <c s="372">
        <f>SUM(O230:O234)</f>
        <v>0</v>
      </c>
      <c s="372">
        <f>SUM(P230:P234)</f>
        <v>0</v>
      </c>
      <c s="372">
        <f>SUM(Q230:Q234)</f>
        <v>0</v>
      </c>
      <c s="372">
        <f>SUM(R230:R234)</f>
        <v>0</v>
      </c>
      <c s="372">
        <f>SUM(S230:S234)</f>
        <v>0</v>
      </c>
      <c s="372">
        <f>SUM(T230:T234)</f>
        <v>0</v>
      </c>
      <c s="429">
        <f>SUM(U230:U234)</f>
        <v>0</v>
      </c>
      <c s="372">
        <f>SUM(V230:V234)</f>
        <v>0</v>
      </c>
      <c s="429">
        <f>SUM(W230:W234)</f>
        <v>0</v>
      </c>
      <c s="372">
        <f>SUM(X230:X234)</f>
        <v>0</v>
      </c>
      <c s="372">
        <f>SUM(Y230:Y234)</f>
        <v>0</v>
      </c>
      <c s="372">
        <f>SUM(Z230:Z234)</f>
        <v>0</v>
      </c>
      <c s="372">
        <f>SUM(AA230:AA234)</f>
        <v>171</v>
      </c>
      <c s="372">
        <f>SUM(AB230:AB234)</f>
        <v>171</v>
      </c>
      <c s="372">
        <f>SUM(AC230:AC234)</f>
        <v>0</v>
      </c>
      <c s="372">
        <f>SUM(AD230:AD234)</f>
        <v>0</v>
      </c>
    </row>
    <row customHeight="1" ht="17.25">
      <c s="73">
        <v>22808</v>
      </c>
      <c s="84" t="s">
        <v>2181</v>
      </c>
      <c s="411"/>
      <c s="372">
        <f>SUM(E230:G230,I230:Z230)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C230+D230</f>
        <v>0</v>
      </c>
      <c s="372">
        <f>L02!C1475</f>
        <v>0</v>
      </c>
      <c s="372">
        <f>AA230-AB230</f>
        <v>0</v>
      </c>
      <c s="376"/>
    </row>
    <row customHeight="1" ht="17.25">
      <c s="73">
        <v>22809</v>
      </c>
      <c s="84" t="s">
        <v>2182</v>
      </c>
      <c s="411"/>
      <c s="372">
        <f>SUM(E231:G231,I231:Z231)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C231+D231</f>
        <v>0</v>
      </c>
      <c s="372">
        <f>L02!C1476</f>
        <v>0</v>
      </c>
      <c s="372">
        <f>AA231-AB231</f>
        <v>0</v>
      </c>
      <c s="376"/>
    </row>
    <row customHeight="1" ht="17.25">
      <c s="73">
        <v>22810</v>
      </c>
      <c s="84" t="s">
        <v>2189</v>
      </c>
      <c s="411"/>
      <c s="372">
        <f>SUM(E232:G232,I232:Z232)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C232+D232</f>
        <v>0</v>
      </c>
      <c s="372">
        <f>L02!C1483</f>
        <v>0</v>
      </c>
      <c s="372">
        <f>AA232-AB232</f>
        <v>0</v>
      </c>
      <c s="376"/>
    </row>
    <row customHeight="1" ht="17.25">
      <c s="73">
        <v>22811</v>
      </c>
      <c s="84" t="s">
        <v>2192</v>
      </c>
      <c s="411"/>
      <c s="372">
        <f>SUM(E233:G233,I233:Z233)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C233+D233</f>
        <v>0</v>
      </c>
      <c s="372">
        <f>L02!C1486</f>
        <v>0</v>
      </c>
      <c s="372">
        <f>AA233-AB233</f>
        <v>0</v>
      </c>
      <c s="376"/>
    </row>
    <row customHeight="1" ht="17.25">
      <c s="73">
        <v>22813</v>
      </c>
      <c s="84" t="s">
        <v>2193</v>
      </c>
      <c s="411"/>
      <c s="372">
        <f>SUM(E234:G234,I234:Z234)</f>
        <v>171</v>
      </c>
      <c s="411"/>
      <c s="411"/>
      <c s="430"/>
      <c s="411"/>
      <c s="411"/>
      <c s="411"/>
      <c s="441"/>
      <c s="441"/>
      <c s="441"/>
      <c s="411">
        <v>171</v>
      </c>
      <c s="411"/>
      <c s="376"/>
      <c s="411"/>
      <c s="376"/>
      <c s="376"/>
      <c s="376"/>
      <c s="430"/>
      <c s="411"/>
      <c s="430"/>
      <c s="411"/>
      <c s="411"/>
      <c s="411"/>
      <c s="372">
        <f>C234+D234</f>
        <v>171</v>
      </c>
      <c s="372">
        <f>L02!C1487</f>
        <v>171</v>
      </c>
      <c s="372">
        <f>AA234-AB234</f>
        <v>0</v>
      </c>
      <c s="376"/>
    </row>
    <row customHeight="1" ht="17.25">
      <c s="73">
        <v>229</v>
      </c>
      <c s="87" t="s">
        <v>2194</v>
      </c>
      <c s="372">
        <f>SUM(C236:C238)</f>
        <v>3826</v>
      </c>
      <c s="372">
        <f>SUM(D236:D238)</f>
        <v>-3679</v>
      </c>
      <c s="372">
        <f>SUM(E236:E238)</f>
        <v>125</v>
      </c>
      <c s="372">
        <f>SUM(F236:F238)</f>
        <v>0</v>
      </c>
      <c s="429">
        <f>SUM(G236:G238)</f>
        <v>0</v>
      </c>
      <c s="372">
        <f>SUM(H236:H238)</f>
        <v>0</v>
      </c>
      <c s="372">
        <f>SUM(I236:I238)</f>
        <v>0</v>
      </c>
      <c s="372">
        <f>SUM(J236:J238)</f>
        <v>0</v>
      </c>
      <c s="429">
        <f>SUM(K236:K238)</f>
        <v>1</v>
      </c>
      <c s="429">
        <f>SUM(L236:L238)</f>
        <v>0</v>
      </c>
      <c s="429">
        <f>SUM(M236:M238)</f>
        <v>0</v>
      </c>
      <c s="372">
        <f>SUM(N236:N238)</f>
        <v>-3805</v>
      </c>
      <c s="372">
        <f>SUM(O236:O238)</f>
        <v>0</v>
      </c>
      <c s="372">
        <f>SUM(P236:P238)</f>
        <v>0</v>
      </c>
      <c s="372">
        <f>SUM(Q236:Q238)</f>
        <v>0</v>
      </c>
      <c s="372">
        <f>SUM(R236:R238)</f>
        <v>0</v>
      </c>
      <c s="372">
        <f>SUM(S236:S238)</f>
        <v>0</v>
      </c>
      <c s="372">
        <f>SUM(T236:T238)</f>
        <v>0</v>
      </c>
      <c s="429">
        <f>SUM(U236:U238)</f>
        <v>0</v>
      </c>
      <c s="372">
        <f>SUM(V236:V238)</f>
        <v>0</v>
      </c>
      <c s="429">
        <f>SUM(W236:W238)</f>
        <v>0</v>
      </c>
      <c s="372">
        <f>SUM(X236:X238)</f>
        <v>0</v>
      </c>
      <c s="372">
        <f>SUM(Y236:Y238)</f>
        <v>0</v>
      </c>
      <c s="372">
        <f>SUM(Z236:Z238)</f>
        <v>0</v>
      </c>
      <c s="372">
        <f>SUM(AA236:AA238)</f>
        <v>147</v>
      </c>
      <c s="380">
        <f>SUM(AB236:AB238)</f>
        <v>0</v>
      </c>
      <c s="372">
        <f>SUM(AC236:AC238)</f>
        <v>147</v>
      </c>
      <c s="372">
        <f>SUM(AD236:AD238)</f>
        <v>0</v>
      </c>
    </row>
    <row customHeight="1" ht="17.25">
      <c s="73">
        <v>22902</v>
      </c>
      <c s="84" t="s">
        <v>2389</v>
      </c>
      <c s="411"/>
      <c s="372">
        <f>SUM(E236:G236,I236:Z236)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439">
        <f>C236+D236</f>
        <v>0</v>
      </c>
      <c s="376"/>
      <c s="440">
        <f>AA236-AB236</f>
        <v>0</v>
      </c>
      <c s="376"/>
    </row>
    <row customHeight="1" ht="17.25">
      <c s="73">
        <v>22906</v>
      </c>
      <c s="84" t="s">
        <v>2195</v>
      </c>
      <c s="411"/>
      <c s="372">
        <f>SUM(E237:G237,I237:Z237)</f>
        <v>0</v>
      </c>
      <c s="411"/>
      <c s="411"/>
      <c s="430"/>
      <c s="411"/>
      <c s="411"/>
      <c s="411"/>
      <c s="441"/>
      <c s="441"/>
      <c s="441"/>
      <c s="411"/>
      <c s="411"/>
      <c s="376"/>
      <c s="411"/>
      <c s="376"/>
      <c s="376"/>
      <c s="376"/>
      <c s="430"/>
      <c s="411"/>
      <c s="430"/>
      <c s="411"/>
      <c s="411"/>
      <c s="411"/>
      <c s="372">
        <f>C237+D237</f>
        <v>0</v>
      </c>
      <c s="379">
        <f>L02!C1489</f>
        <v>0</v>
      </c>
      <c s="372">
        <f>AA237-AB237</f>
        <v>0</v>
      </c>
      <c s="376"/>
    </row>
    <row customHeight="1" ht="17.25">
      <c s="73">
        <v>22999</v>
      </c>
      <c s="84" t="s">
        <v>2198</v>
      </c>
      <c s="411">
        <v>3826</v>
      </c>
      <c s="372">
        <f>SUM(E238:G238,I238:Z238)</f>
        <v>-3679</v>
      </c>
      <c s="411">
        <v>125</v>
      </c>
      <c s="411"/>
      <c s="430"/>
      <c s="411"/>
      <c s="411"/>
      <c s="411"/>
      <c s="441">
        <v>1</v>
      </c>
      <c s="441"/>
      <c s="441"/>
      <c s="411">
        <v>-3805</v>
      </c>
      <c s="411"/>
      <c s="376"/>
      <c s="411"/>
      <c s="376"/>
      <c s="376"/>
      <c s="376"/>
      <c s="430"/>
      <c s="411"/>
      <c s="430"/>
      <c s="411"/>
      <c s="411"/>
      <c s="411"/>
      <c s="372">
        <f>C238+D238</f>
        <v>147</v>
      </c>
      <c s="372">
        <f>L02!C1492</f>
        <v>0</v>
      </c>
      <c s="372">
        <f>AA238-AB238</f>
        <v>147</v>
      </c>
      <c s="376"/>
    </row>
  </sheetData>
  <sheetProtection autoFilter="0" sort="1" allowResizeRows="1" allowResizeColumns="1" objects="1" allowDragInsertRows="1" allowDragInsertColumns="1" insertRows="1" insertColumns="1" deleteRows="1" deleteColumns="1"/>
  <mergeCells count="34">
    <mergeCell ref="D5:D6"/>
    <mergeCell ref="F5:F6"/>
    <mergeCell ref="I5:I6"/>
    <mergeCell ref="K5:K6"/>
    <mergeCell ref="L5:L6"/>
    <mergeCell ref="M5:M6"/>
    <mergeCell ref="N5:N6"/>
    <mergeCell ref="O5:O6"/>
    <mergeCell ref="R5:R6"/>
    <mergeCell ref="S5:S6"/>
    <mergeCell ref="T5:T6"/>
    <mergeCell ref="U5:U6"/>
    <mergeCell ref="V5:V6"/>
    <mergeCell ref="W5:W6"/>
    <mergeCell ref="Z5:Z6"/>
    <mergeCell ref="AA4:AA6"/>
    <mergeCell ref="AB4:AB6"/>
    <mergeCell ref="AC4:AC6"/>
    <mergeCell ref="AD4:AD6"/>
    <mergeCell ref="G5:G6"/>
    <mergeCell ref="C4:C6"/>
    <mergeCell ref="B4:B6"/>
    <mergeCell ref="A4:A6"/>
    <mergeCell ref="P5:P6"/>
    <mergeCell ref="Q5:Q6"/>
    <mergeCell ref="Y5:Y6"/>
    <mergeCell ref="H5:H6"/>
    <mergeCell ref="E5:E6"/>
    <mergeCell ref="J5:J6"/>
    <mergeCell ref="X5:X6"/>
    <mergeCell ref="D4:Z4"/>
    <mergeCell ref="A1:AD1"/>
    <mergeCell ref="A2:AD2"/>
    <mergeCell ref="A3:AD3"/>
  </mergeCells>
  <dataValidations count="1">
    <dataValidation type="decimal" allowBlank="1" showInputMessage="1" showErrorMessage="1" sqref="C7:AD238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Status/>
</cp:coreProperties>
</file>